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Default Extension="png" ContentType="image/png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256" windowHeight="13176" tabRatio="704" firstSheet="11" activeTab="30"/>
  </bookViews>
  <sheets>
    <sheet name="САДРЖАЈ" sheetId="203" r:id="rId1"/>
    <sheet name="Kadar.ode." sheetId="189" r:id="rId2"/>
    <sheet name="Kadar.dne.bol.dij." sheetId="191" r:id="rId3"/>
    <sheet name="Kadar.zaj.med.del." sheetId="192" r:id="rId4"/>
    <sheet name="Kadar.nem." sheetId="169" r:id="rId5"/>
    <sheet name="Kadar.zbirno " sheetId="174" r:id="rId6"/>
    <sheet name="Kapaciteti i korišćenje" sheetId="209" r:id="rId7"/>
    <sheet name="Usluge_Covid-19" sheetId="223" r:id="rId8"/>
    <sheet name="Pratioci" sheetId="197" r:id="rId9"/>
    <sheet name="Dnevne.bolnice" sheetId="208" r:id="rId10"/>
    <sheet name="Neonatologija" sheetId="183" r:id="rId11"/>
    <sheet name="Pregledi" sheetId="220" r:id="rId12"/>
    <sheet name="Operacije" sheetId="213" r:id="rId13"/>
    <sheet name="DSG" sheetId="212" r:id="rId14"/>
    <sheet name="anest" sheetId="216" r:id="rId15"/>
    <sheet name="onko" sheetId="237" r:id="rId16"/>
    <sheet name="neonat" sheetId="236" r:id="rId17"/>
    <sheet name="pulmo" sheetId="235" r:id="rId18"/>
    <sheet name="neuro" sheetId="234" r:id="rId19"/>
    <sheet name="deca" sheetId="233" r:id="rId20"/>
    <sheet name="rehab" sheetId="238" r:id="rId21"/>
    <sheet name="psih" sheetId="232" r:id="rId22"/>
    <sheet name="očno" sheetId="231" r:id="rId23"/>
    <sheet name="hir" sheetId="230" r:id="rId24"/>
    <sheet name="orto" sheetId="229" r:id="rId25"/>
    <sheet name="urol" sheetId="228" r:id="rId26"/>
    <sheet name="ORL" sheetId="227" r:id="rId27"/>
    <sheet name="gin" sheetId="226" r:id="rId28"/>
    <sheet name="int" sheetId="225" r:id="rId29"/>
    <sheet name="Dijagnostika" sheetId="217" r:id="rId30"/>
    <sheet name="Lab" sheetId="218" r:id="rId31"/>
    <sheet name="Dijalize" sheetId="211" r:id="rId32"/>
    <sheet name="Krv" sheetId="159" r:id="rId33"/>
    <sheet name="Lekovi" sheetId="160" r:id="rId34"/>
    <sheet name="Implantati" sheetId="161" r:id="rId35"/>
    <sheet name="Sanitet.mat" sheetId="162" r:id="rId36"/>
    <sheet name="Liste.čekanja" sheetId="200" r:id="rId37"/>
    <sheet name="Zbirno_usluge" sheetId="222" r:id="rId38"/>
  </sheets>
  <externalReferences>
    <externalReference r:id="rId39"/>
  </externalReferences>
  <definedNames>
    <definedName name="____W.O.R.K.B.O.O.K..C.O.N.T.E.N.T.S____" localSheetId="14">#REF!</definedName>
    <definedName name="____W.O.R.K.B.O.O.K..C.O.N.T.E.N.T.S____" localSheetId="29">#REF!</definedName>
    <definedName name="____W.O.R.K.B.O.O.K..C.O.N.T.E.N.T.S____" localSheetId="13">#REF!</definedName>
    <definedName name="____W.O.R.K.B.O.O.K..C.O.N.T.E.N.T.S____" localSheetId="30">#REF!</definedName>
    <definedName name="____W.O.R.K.B.O.O.K..C.O.N.T.E.N.T.S____" localSheetId="12">#REF!</definedName>
    <definedName name="____W.O.R.K.B.O.O.K..C.O.N.T.E.N.T.S____" localSheetId="11">#REF!</definedName>
    <definedName name="____W.O.R.K.B.O.O.K..C.O.N.T.E.N.T.S____" localSheetId="7">#REF!</definedName>
    <definedName name="____W.O.R.K.B.O.O.K..C.O.N.T.E.N.T.S____" localSheetId="37">#REF!</definedName>
    <definedName name="____W.O.R.K.B.O.O.K..C.O.N.T.E.N.T.S____">#REF!</definedName>
    <definedName name="_xlnm.Print_Area" localSheetId="14">anest!$A$1:$I$58</definedName>
    <definedName name="_xlnm.Print_Area" localSheetId="29">Dijagnostika!$A$1:$I$160</definedName>
    <definedName name="_xlnm.Print_Area" localSheetId="34">Implantati!$A$1:$K$159</definedName>
    <definedName name="_xlnm.Print_Area" localSheetId="4">Kadar.nem.!$A$1:$I$23</definedName>
    <definedName name="_xlnm.Print_Area" localSheetId="32">Krv!$A$1:$I$78</definedName>
    <definedName name="_xlnm.Print_Area" localSheetId="30">Lab!$A$1:$I$311</definedName>
    <definedName name="_xlnm.Print_Area" localSheetId="33">Lekovi!$A$1:$J$207</definedName>
    <definedName name="_xlnm.Print_Area" localSheetId="36">Liste.čekanja!$A$1:$I$30</definedName>
    <definedName name="_xlnm.Print_Area" localSheetId="10">Neonatologija!$A$1:$H$12</definedName>
    <definedName name="_xlnm.Print_Area" localSheetId="11">Pregledi!$A$1:$L$74</definedName>
    <definedName name="_xlnm.Print_Area" localSheetId="35">Sanitet.mat!$A$1:$G$17</definedName>
    <definedName name="_xlnm.Print_Titles" localSheetId="29">Dijagnostika!$6:$7</definedName>
    <definedName name="_xlnm.Print_Titles" localSheetId="27">gin!$5:$6</definedName>
    <definedName name="_xlnm.Print_Titles" localSheetId="23">hir!$5:$6</definedName>
    <definedName name="_xlnm.Print_Titles" localSheetId="34">Implantati!$4:$5</definedName>
    <definedName name="_xlnm.Print_Titles" localSheetId="28">int!$5:$6</definedName>
    <definedName name="_xlnm.Print_Titles" localSheetId="3">Kadar.zaj.med.del.!$A:$A</definedName>
    <definedName name="_xlnm.Print_Titles" localSheetId="6">'Kapaciteti i korišćenje'!$6:$7</definedName>
    <definedName name="_xlnm.Print_Titles" localSheetId="30">Lab!$4:$5</definedName>
    <definedName name="_xlnm.Print_Titles" localSheetId="33">Lekovi!$5:$6</definedName>
    <definedName name="_xlnm.Print_Titles" localSheetId="36">Liste.čekanja!$1:$6</definedName>
    <definedName name="_xlnm.Print_Titles" localSheetId="18">neuro!$5:$6</definedName>
    <definedName name="_xlnm.Print_Titles" localSheetId="22">očno!$7:$8</definedName>
    <definedName name="_xlnm.Print_Titles" localSheetId="26">ORL!$5:$6</definedName>
    <definedName name="_xlnm.Print_Titles" localSheetId="24">orto!$5:$6</definedName>
    <definedName name="_xlnm.Print_Titles" localSheetId="21">psih!$7:$8</definedName>
    <definedName name="_xlnm.Print_Titles" localSheetId="17">pulmo!$5:$6</definedName>
    <definedName name="_xlnm.Print_Titles" localSheetId="20">rehab!$5:$6</definedName>
    <definedName name="_xlnm.Print_Titles" localSheetId="25">urol!$5:$6</definedName>
  </definedNames>
  <calcPr calcId="124519"/>
</workbook>
</file>

<file path=xl/calcChain.xml><?xml version="1.0" encoding="utf-8"?>
<calcChain xmlns="http://schemas.openxmlformats.org/spreadsheetml/2006/main">
  <c r="T10" i="211"/>
  <c r="T11"/>
  <c r="T12"/>
  <c r="T9"/>
  <c r="H138" i="217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13" i="225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0" i="226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10" i="228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12" i="231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203" i="218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158"/>
  <c r="H140"/>
  <c r="H37"/>
  <c r="H34"/>
  <c r="H22"/>
  <c r="G9" i="225"/>
  <c r="H90" i="226" l="1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D19" i="227" l="1"/>
  <c r="H177"/>
  <c r="H106"/>
  <c r="H96"/>
  <c r="H88"/>
  <c r="H10" i="235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5" i="229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3" i="230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346"/>
  <c r="H324"/>
  <c r="H291"/>
  <c r="H251"/>
  <c r="H61" i="228"/>
  <c r="H69"/>
  <c r="H81" i="238"/>
  <c r="H80"/>
  <c r="H44"/>
  <c r="H40" i="236" l="1"/>
  <c r="H53" i="237"/>
  <c r="O56" i="209"/>
  <c r="O55"/>
  <c r="O53"/>
  <c r="O52"/>
  <c r="O49"/>
  <c r="O48"/>
  <c r="O45"/>
  <c r="O44"/>
  <c r="O41"/>
  <c r="O39"/>
  <c r="O36"/>
  <c r="O35"/>
  <c r="O32"/>
  <c r="O31"/>
  <c r="O28"/>
  <c r="O27"/>
  <c r="O24"/>
  <c r="O23"/>
  <c r="O20"/>
  <c r="O19"/>
  <c r="O18"/>
  <c r="O16"/>
  <c r="O15"/>
  <c r="O12"/>
  <c r="O11"/>
  <c r="O10"/>
  <c r="O8"/>
  <c r="E16" i="212"/>
  <c r="E37"/>
  <c r="E39"/>
  <c r="E44"/>
  <c r="E49"/>
  <c r="E51"/>
  <c r="E52"/>
  <c r="E53"/>
  <c r="E55"/>
  <c r="E56"/>
  <c r="E57"/>
  <c r="E58"/>
  <c r="E59"/>
  <c r="E60"/>
  <c r="E61"/>
  <c r="E62"/>
  <c r="E63"/>
  <c r="E64"/>
  <c r="E65"/>
  <c r="E66"/>
  <c r="E67"/>
  <c r="E69"/>
  <c r="E71"/>
  <c r="E73"/>
  <c r="E74"/>
  <c r="E75"/>
  <c r="E76"/>
  <c r="E77"/>
  <c r="E78"/>
  <c r="E80"/>
  <c r="E82"/>
  <c r="E83"/>
  <c r="E84"/>
  <c r="E85"/>
  <c r="E86"/>
  <c r="E87"/>
  <c r="E88"/>
  <c r="E99"/>
  <c r="E106"/>
  <c r="E107"/>
  <c r="E108"/>
  <c r="E121"/>
  <c r="E122"/>
  <c r="E124"/>
  <c r="E128"/>
  <c r="E129"/>
  <c r="E130"/>
  <c r="E131"/>
  <c r="E132"/>
  <c r="E134"/>
  <c r="E135"/>
  <c r="E136"/>
  <c r="E140"/>
  <c r="E145"/>
  <c r="E146"/>
  <c r="E152"/>
  <c r="E153"/>
  <c r="E154"/>
  <c r="E155"/>
  <c r="E156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6"/>
  <c r="E177"/>
  <c r="E178"/>
  <c r="E179"/>
  <c r="E183"/>
  <c r="E184"/>
  <c r="E185"/>
  <c r="E208"/>
  <c r="E209"/>
  <c r="E213"/>
  <c r="E228"/>
  <c r="E229"/>
  <c r="E236"/>
  <c r="E237"/>
  <c r="E238"/>
  <c r="E241"/>
  <c r="E242"/>
  <c r="E244"/>
  <c r="E246"/>
  <c r="E247"/>
  <c r="E248"/>
  <c r="E249"/>
  <c r="E250"/>
  <c r="E251"/>
  <c r="E252"/>
  <c r="E255"/>
  <c r="E256"/>
  <c r="E257"/>
  <c r="E258"/>
  <c r="E259"/>
  <c r="E260"/>
  <c r="E261"/>
  <c r="E262"/>
  <c r="E263"/>
  <c r="E264"/>
  <c r="E265"/>
  <c r="E266"/>
  <c r="E268"/>
  <c r="E269"/>
  <c r="E270"/>
  <c r="E271"/>
  <c r="E272"/>
  <c r="E273"/>
  <c r="E274"/>
  <c r="E276"/>
  <c r="E277"/>
  <c r="E279"/>
  <c r="E280"/>
  <c r="E282"/>
  <c r="E283"/>
  <c r="E284"/>
  <c r="E285"/>
  <c r="E286"/>
  <c r="E287"/>
  <c r="E288"/>
  <c r="E289"/>
  <c r="E291"/>
  <c r="E292"/>
  <c r="E293"/>
  <c r="E294"/>
  <c r="E295"/>
  <c r="E296"/>
  <c r="E297"/>
  <c r="E298"/>
  <c r="E299"/>
  <c r="E300"/>
  <c r="E301"/>
  <c r="E302"/>
  <c r="E303"/>
  <c r="E305"/>
  <c r="E306"/>
  <c r="E307"/>
  <c r="E308"/>
  <c r="E309"/>
  <c r="E310"/>
  <c r="E311"/>
  <c r="E312"/>
  <c r="E313"/>
  <c r="E318"/>
  <c r="E319"/>
  <c r="E320"/>
  <c r="E321"/>
  <c r="E322"/>
  <c r="E324"/>
  <c r="E325"/>
  <c r="E327"/>
  <c r="E332"/>
  <c r="E333"/>
  <c r="E334"/>
  <c r="E335"/>
  <c r="E336"/>
  <c r="E337"/>
  <c r="E338"/>
  <c r="E339"/>
  <c r="E340"/>
  <c r="E341"/>
  <c r="E342"/>
  <c r="E348"/>
  <c r="E349"/>
  <c r="E356"/>
  <c r="E357"/>
  <c r="E358"/>
  <c r="E367"/>
  <c r="E368"/>
  <c r="E373"/>
  <c r="E375"/>
  <c r="E376"/>
  <c r="E377"/>
  <c r="E378"/>
  <c r="E383"/>
  <c r="E387"/>
  <c r="E393"/>
  <c r="E394"/>
  <c r="E395"/>
  <c r="E396"/>
  <c r="E400"/>
  <c r="E401"/>
  <c r="E403"/>
  <c r="E406"/>
  <c r="E407"/>
  <c r="E409"/>
  <c r="E410"/>
  <c r="E411"/>
  <c r="E412"/>
  <c r="E414"/>
  <c r="E417"/>
  <c r="E419"/>
  <c r="E421"/>
  <c r="E423"/>
  <c r="E424"/>
  <c r="E425"/>
  <c r="E427"/>
  <c r="E431"/>
  <c r="E432"/>
  <c r="E434"/>
  <c r="E435"/>
  <c r="E436"/>
  <c r="E437"/>
  <c r="E442"/>
  <c r="E443"/>
  <c r="E445"/>
  <c r="E447"/>
  <c r="E448"/>
  <c r="E450"/>
  <c r="E451"/>
  <c r="E452"/>
  <c r="E454"/>
  <c r="E455"/>
  <c r="E456"/>
  <c r="E458"/>
  <c r="E460"/>
  <c r="E461"/>
  <c r="E481"/>
  <c r="E483"/>
  <c r="E484"/>
  <c r="E485"/>
  <c r="E486"/>
  <c r="E487"/>
  <c r="E488"/>
  <c r="E489"/>
  <c r="E491"/>
  <c r="E500"/>
  <c r="E503"/>
  <c r="E505"/>
  <c r="E506"/>
  <c r="E509"/>
  <c r="E513"/>
  <c r="E515"/>
  <c r="E516"/>
  <c r="E517"/>
  <c r="E518"/>
  <c r="E519"/>
  <c r="E520"/>
  <c r="E521"/>
  <c r="E522"/>
  <c r="E523"/>
  <c r="E525"/>
  <c r="E527"/>
  <c r="E528"/>
  <c r="E534"/>
  <c r="E535"/>
  <c r="E536"/>
  <c r="E537"/>
  <c r="E540"/>
  <c r="E541"/>
  <c r="E542"/>
  <c r="E543"/>
  <c r="E544"/>
  <c r="E546"/>
  <c r="E549"/>
  <c r="E550"/>
  <c r="E552"/>
  <c r="E553"/>
  <c r="E554"/>
  <c r="E555"/>
  <c r="E556"/>
  <c r="E557"/>
  <c r="E558"/>
  <c r="E559"/>
  <c r="E561"/>
  <c r="E562"/>
  <c r="E563"/>
  <c r="E564"/>
  <c r="E565"/>
  <c r="E567"/>
  <c r="E568"/>
  <c r="E569"/>
  <c r="E570"/>
  <c r="E572"/>
  <c r="E574"/>
  <c r="E575"/>
  <c r="E576"/>
  <c r="E577"/>
  <c r="E578"/>
  <c r="E579"/>
  <c r="E580"/>
  <c r="E589"/>
  <c r="E603"/>
  <c r="E604"/>
  <c r="E605"/>
  <c r="E606"/>
  <c r="E610"/>
  <c r="E611"/>
  <c r="E613"/>
  <c r="E614"/>
  <c r="E615"/>
  <c r="E616"/>
  <c r="E620"/>
  <c r="E625"/>
  <c r="E626"/>
  <c r="E628"/>
  <c r="E629"/>
  <c r="E630"/>
  <c r="E631"/>
  <c r="E632"/>
  <c r="E633"/>
  <c r="E634"/>
  <c r="E641"/>
  <c r="E643"/>
  <c r="E645"/>
  <c r="E646"/>
  <c r="E648"/>
  <c r="E649"/>
  <c r="E650"/>
  <c r="E651"/>
  <c r="E654"/>
  <c r="E658"/>
  <c r="E660"/>
  <c r="E661"/>
  <c r="E662"/>
  <c r="E663"/>
  <c r="E664"/>
  <c r="E665"/>
  <c r="E668"/>
  <c r="E669"/>
  <c r="E670"/>
  <c r="E673"/>
  <c r="E683"/>
  <c r="E686"/>
  <c r="E687"/>
  <c r="E689"/>
  <c r="E691"/>
  <c r="E695"/>
  <c r="E696"/>
  <c r="E697"/>
  <c r="E698"/>
  <c r="E699"/>
  <c r="E701"/>
  <c r="E702"/>
  <c r="E710"/>
  <c r="E712"/>
  <c r="E714"/>
  <c r="E715"/>
  <c r="E716"/>
  <c r="E720"/>
  <c r="E721"/>
  <c r="E723"/>
  <c r="E724"/>
  <c r="E725"/>
  <c r="E728"/>
  <c r="E729"/>
  <c r="E730"/>
  <c r="E732"/>
  <c r="E733"/>
  <c r="E734"/>
  <c r="E15"/>
  <c r="D8"/>
  <c r="H134" i="161"/>
  <c r="G152"/>
  <c r="H111"/>
  <c r="H108"/>
  <c r="H82"/>
  <c r="H73"/>
  <c r="H43"/>
  <c r="H41"/>
  <c r="H39"/>
  <c r="H34"/>
  <c r="H32"/>
  <c r="I160" i="160"/>
  <c r="I159"/>
  <c r="I156"/>
  <c r="I20"/>
  <c r="I142"/>
  <c r="I133"/>
  <c r="I115"/>
  <c r="I114"/>
  <c r="I113"/>
  <c r="I110"/>
  <c r="I107"/>
  <c r="I73"/>
  <c r="I71"/>
  <c r="I69"/>
  <c r="I67"/>
  <c r="I31"/>
  <c r="I29"/>
  <c r="I24"/>
  <c r="I11"/>
  <c r="I15" i="159"/>
  <c r="D71" i="220"/>
  <c r="D140" i="161"/>
  <c r="D139"/>
  <c r="D138"/>
  <c r="F48"/>
  <c r="D47"/>
  <c r="D48"/>
  <c r="C48"/>
  <c r="D46"/>
  <c r="D37"/>
  <c r="D29"/>
  <c r="D11"/>
  <c r="F174" i="160"/>
  <c r="F171"/>
  <c r="F170"/>
  <c r="F165"/>
  <c r="F162"/>
  <c r="F155"/>
  <c r="F157"/>
  <c r="F158"/>
  <c r="F154"/>
  <c r="F50" i="159"/>
  <c r="F39"/>
  <c r="F13" i="174"/>
  <c r="D13"/>
  <c r="C13"/>
  <c r="K13" s="1"/>
  <c r="F12"/>
  <c r="G12" s="1"/>
  <c r="D12"/>
  <c r="C12"/>
  <c r="K12" s="1"/>
  <c r="F11"/>
  <c r="D11"/>
  <c r="C11"/>
  <c r="K11" s="1"/>
  <c r="F10"/>
  <c r="D10"/>
  <c r="C10"/>
  <c r="K10" s="1"/>
  <c r="F9"/>
  <c r="D9"/>
  <c r="C9"/>
  <c r="K9" s="1"/>
  <c r="F8"/>
  <c r="F14" s="1"/>
  <c r="D8"/>
  <c r="C8"/>
  <c r="C14" s="1"/>
  <c r="K14" s="1"/>
  <c r="I23" i="169"/>
  <c r="H23"/>
  <c r="F23"/>
  <c r="E23"/>
  <c r="G23" s="1"/>
  <c r="C23"/>
  <c r="B23"/>
  <c r="D23" s="1"/>
  <c r="G22"/>
  <c r="D22"/>
  <c r="G21"/>
  <c r="D21"/>
  <c r="G20"/>
  <c r="D20"/>
  <c r="G19"/>
  <c r="D19"/>
  <c r="G18"/>
  <c r="D18"/>
  <c r="G17"/>
  <c r="D17"/>
  <c r="G16"/>
  <c r="D16"/>
  <c r="G15"/>
  <c r="D15"/>
  <c r="G14"/>
  <c r="D14"/>
  <c r="G13"/>
  <c r="D13"/>
  <c r="W23" i="192"/>
  <c r="V23"/>
  <c r="U23"/>
  <c r="T23"/>
  <c r="R23"/>
  <c r="Q23"/>
  <c r="N23"/>
  <c r="M23"/>
  <c r="L23"/>
  <c r="I23"/>
  <c r="H23"/>
  <c r="G23"/>
  <c r="F23"/>
  <c r="E23"/>
  <c r="D23"/>
  <c r="S22"/>
  <c r="P22"/>
  <c r="O22"/>
  <c r="K22"/>
  <c r="J22"/>
  <c r="S21"/>
  <c r="P21"/>
  <c r="O21"/>
  <c r="K21"/>
  <c r="J21"/>
  <c r="S20"/>
  <c r="P20"/>
  <c r="O20"/>
  <c r="K20"/>
  <c r="J20"/>
  <c r="S19"/>
  <c r="P19"/>
  <c r="O19"/>
  <c r="K19"/>
  <c r="J19"/>
  <c r="S18"/>
  <c r="P18"/>
  <c r="O18"/>
  <c r="K18"/>
  <c r="J18"/>
  <c r="S17"/>
  <c r="P17"/>
  <c r="O17"/>
  <c r="K17"/>
  <c r="J17"/>
  <c r="S16"/>
  <c r="P16"/>
  <c r="O16"/>
  <c r="K16"/>
  <c r="J16"/>
  <c r="S15"/>
  <c r="P15"/>
  <c r="O15"/>
  <c r="K15"/>
  <c r="J15"/>
  <c r="S14"/>
  <c r="P14"/>
  <c r="O14"/>
  <c r="K14"/>
  <c r="J14"/>
  <c r="S13"/>
  <c r="P13"/>
  <c r="O13"/>
  <c r="K13"/>
  <c r="J13"/>
  <c r="S12"/>
  <c r="P12"/>
  <c r="O12"/>
  <c r="K12"/>
  <c r="J12"/>
  <c r="S11"/>
  <c r="P11"/>
  <c r="O11"/>
  <c r="K11"/>
  <c r="J11"/>
  <c r="S10"/>
  <c r="S23" s="1"/>
  <c r="P10"/>
  <c r="O10"/>
  <c r="K10"/>
  <c r="J10"/>
  <c r="S9"/>
  <c r="P9"/>
  <c r="O9"/>
  <c r="O23" s="1"/>
  <c r="K9"/>
  <c r="J9"/>
  <c r="S8"/>
  <c r="P8"/>
  <c r="P23" s="1"/>
  <c r="K8"/>
  <c r="K23" s="1"/>
  <c r="J8"/>
  <c r="J23" s="1"/>
  <c r="O10" i="191"/>
  <c r="L10"/>
  <c r="I10"/>
  <c r="O9"/>
  <c r="L9"/>
  <c r="I9"/>
  <c r="O8"/>
  <c r="L8"/>
  <c r="I8"/>
  <c r="AF22" i="189"/>
  <c r="AE22"/>
  <c r="AD22"/>
  <c r="AC22"/>
  <c r="AB22"/>
  <c r="AA22"/>
  <c r="Z22"/>
  <c r="X22"/>
  <c r="W22"/>
  <c r="V22"/>
  <c r="U22"/>
  <c r="T22"/>
  <c r="S22"/>
  <c r="R22"/>
  <c r="Y22" s="1"/>
  <c r="Q22"/>
  <c r="P22"/>
  <c r="O22"/>
  <c r="N22"/>
  <c r="M22"/>
  <c r="L22"/>
  <c r="K22"/>
  <c r="J22"/>
  <c r="I22"/>
  <c r="G22"/>
  <c r="F22"/>
  <c r="E22"/>
  <c r="H22" s="1"/>
  <c r="C22"/>
  <c r="B22"/>
  <c r="AC21"/>
  <c r="Y21"/>
  <c r="X21"/>
  <c r="Q21"/>
  <c r="P21"/>
  <c r="H21"/>
  <c r="D21" s="1"/>
  <c r="AC20"/>
  <c r="Y20"/>
  <c r="X20"/>
  <c r="Q20"/>
  <c r="P20"/>
  <c r="H20"/>
  <c r="D20" s="1"/>
  <c r="AC19"/>
  <c r="Y19"/>
  <c r="X19"/>
  <c r="P19"/>
  <c r="Q19" s="1"/>
  <c r="H19"/>
  <c r="D19"/>
  <c r="AC18"/>
  <c r="Y18"/>
  <c r="X18"/>
  <c r="Q18"/>
  <c r="P18"/>
  <c r="H18"/>
  <c r="AC17"/>
  <c r="Y17"/>
  <c r="X17"/>
  <c r="P17"/>
  <c r="Q17" s="1"/>
  <c r="H17"/>
  <c r="D17" s="1"/>
  <c r="AC16"/>
  <c r="Y16"/>
  <c r="X16"/>
  <c r="Q16"/>
  <c r="P16"/>
  <c r="H16"/>
  <c r="D16" s="1"/>
  <c r="AC15"/>
  <c r="X15"/>
  <c r="Y15" s="1"/>
  <c r="Q15"/>
  <c r="P15"/>
  <c r="H15"/>
  <c r="AC14"/>
  <c r="Y14"/>
  <c r="X14"/>
  <c r="Q14"/>
  <c r="P14"/>
  <c r="H14"/>
  <c r="D14" s="1"/>
  <c r="AC13"/>
  <c r="X13"/>
  <c r="Y13" s="1"/>
  <c r="Q13"/>
  <c r="P13"/>
  <c r="H13"/>
  <c r="D13" s="1"/>
  <c r="AC12"/>
  <c r="Y12"/>
  <c r="X12"/>
  <c r="Q12"/>
  <c r="P12"/>
  <c r="H12"/>
  <c r="D12"/>
  <c r="AC11"/>
  <c r="Y11"/>
  <c r="X11"/>
  <c r="Q11"/>
  <c r="P11"/>
  <c r="H11"/>
  <c r="D11" s="1"/>
  <c r="AC10"/>
  <c r="Y10"/>
  <c r="X10"/>
  <c r="P10"/>
  <c r="Q10" s="1"/>
  <c r="H10"/>
  <c r="D10" s="1"/>
  <c r="AC9"/>
  <c r="Y9"/>
  <c r="X9"/>
  <c r="Q9"/>
  <c r="P9"/>
  <c r="H9"/>
  <c r="D9" s="1"/>
  <c r="D14" i="174" l="1"/>
  <c r="G10"/>
  <c r="E13"/>
  <c r="E10"/>
  <c r="G9"/>
  <c r="E12"/>
  <c r="E9"/>
  <c r="G11"/>
  <c r="E11"/>
  <c r="E8"/>
  <c r="G13"/>
  <c r="D22" i="189"/>
  <c r="K8" i="174"/>
  <c r="G8"/>
  <c r="R18" i="191"/>
  <c r="Q18"/>
  <c r="P18"/>
  <c r="N18"/>
  <c r="M18"/>
  <c r="K18"/>
  <c r="J18"/>
  <c r="H18"/>
  <c r="G18"/>
  <c r="F18"/>
  <c r="E18"/>
  <c r="O17"/>
  <c r="L17"/>
  <c r="I17"/>
  <c r="O16"/>
  <c r="L16"/>
  <c r="I16"/>
  <c r="O15"/>
  <c r="L15"/>
  <c r="I15"/>
  <c r="O14"/>
  <c r="L14"/>
  <c r="I14"/>
  <c r="O13"/>
  <c r="L13"/>
  <c r="I13"/>
  <c r="O12"/>
  <c r="L12"/>
  <c r="I12"/>
  <c r="O11"/>
  <c r="L11"/>
  <c r="I11"/>
  <c r="I18" s="1"/>
  <c r="O18"/>
  <c r="L18"/>
  <c r="H10" i="218"/>
  <c r="H11"/>
  <c r="H12"/>
  <c r="H13"/>
  <c r="H14"/>
  <c r="H15"/>
  <c r="H16"/>
  <c r="H17"/>
  <c r="H18"/>
  <c r="H19"/>
  <c r="H20"/>
  <c r="H21"/>
  <c r="H23"/>
  <c r="I23" s="1"/>
  <c r="H24"/>
  <c r="H25"/>
  <c r="H26"/>
  <c r="H27"/>
  <c r="H28"/>
  <c r="H29"/>
  <c r="H30"/>
  <c r="H31"/>
  <c r="H32"/>
  <c r="H33"/>
  <c r="H35"/>
  <c r="H36"/>
  <c r="I36" s="1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23" i="227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9"/>
  <c r="H90"/>
  <c r="H91"/>
  <c r="H92"/>
  <c r="H93"/>
  <c r="H94"/>
  <c r="H95"/>
  <c r="H97"/>
  <c r="H98"/>
  <c r="H99"/>
  <c r="H100"/>
  <c r="H101"/>
  <c r="H102"/>
  <c r="H103"/>
  <c r="H104"/>
  <c r="H105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8"/>
  <c r="H179"/>
  <c r="H180"/>
  <c r="H181"/>
  <c r="H182"/>
  <c r="H183"/>
  <c r="I47" i="229"/>
  <c r="H8"/>
  <c r="H49" i="228"/>
  <c r="H50"/>
  <c r="H51"/>
  <c r="H52"/>
  <c r="H53"/>
  <c r="H54"/>
  <c r="H55"/>
  <c r="H56"/>
  <c r="H57"/>
  <c r="H58"/>
  <c r="H59"/>
  <c r="H60"/>
  <c r="H62"/>
  <c r="H63"/>
  <c r="I63" s="1"/>
  <c r="H64"/>
  <c r="H65"/>
  <c r="H66"/>
  <c r="H67"/>
  <c r="H68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F45"/>
  <c r="H45" s="1"/>
  <c r="I45" s="1"/>
  <c r="H318" i="230"/>
  <c r="H35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9"/>
  <c r="H320"/>
  <c r="H321"/>
  <c r="H322"/>
  <c r="H323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7"/>
  <c r="H348"/>
  <c r="H349"/>
  <c r="H350"/>
  <c r="H351"/>
  <c r="D353"/>
  <c r="E353"/>
  <c r="F353"/>
  <c r="C353"/>
  <c r="U12" i="213"/>
  <c r="U13"/>
  <c r="U14"/>
  <c r="U15"/>
  <c r="U11"/>
  <c r="R12"/>
  <c r="R13"/>
  <c r="R14"/>
  <c r="R15"/>
  <c r="R11"/>
  <c r="D204" i="226"/>
  <c r="E204"/>
  <c r="F204"/>
  <c r="H88" i="232"/>
  <c r="H43"/>
  <c r="H42"/>
  <c r="H26"/>
  <c r="H19"/>
  <c r="H11" i="238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2"/>
  <c r="H83"/>
  <c r="H84"/>
  <c r="H85"/>
  <c r="H86"/>
  <c r="H87"/>
  <c r="H88"/>
  <c r="H35" i="233"/>
  <c r="H20" i="234"/>
  <c r="H12" i="237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4"/>
  <c r="H55"/>
  <c r="H56"/>
  <c r="H57"/>
  <c r="H58"/>
  <c r="H59"/>
  <c r="H60"/>
  <c r="H61"/>
  <c r="H52" i="216"/>
  <c r="J65" i="220"/>
  <c r="K65" s="1"/>
  <c r="I195" i="160"/>
  <c r="I204"/>
  <c r="I197"/>
  <c r="I198"/>
  <c r="I199"/>
  <c r="I200"/>
  <c r="I201"/>
  <c r="I202"/>
  <c r="I203"/>
  <c r="I205"/>
  <c r="I206"/>
  <c r="I196"/>
  <c r="I155"/>
  <c r="I157"/>
  <c r="I158"/>
  <c r="I154"/>
  <c r="I127"/>
  <c r="I147"/>
  <c r="I134"/>
  <c r="I104"/>
  <c r="I88"/>
  <c r="I39"/>
  <c r="H38" i="159"/>
  <c r="H50" s="1"/>
  <c r="H39"/>
  <c r="E10" i="162"/>
  <c r="C1" i="222"/>
  <c r="C2"/>
  <c r="C1" i="200"/>
  <c r="C2"/>
  <c r="C1" i="162"/>
  <c r="C2"/>
  <c r="E8"/>
  <c r="E9"/>
  <c r="E11"/>
  <c r="E12"/>
  <c r="E13"/>
  <c r="E14"/>
  <c r="C1" i="161"/>
  <c r="C2"/>
  <c r="D7"/>
  <c r="H7"/>
  <c r="D8"/>
  <c r="H8"/>
  <c r="D9"/>
  <c r="H9"/>
  <c r="D10"/>
  <c r="K10" s="1"/>
  <c r="H10"/>
  <c r="H11"/>
  <c r="D12"/>
  <c r="H12"/>
  <c r="D13"/>
  <c r="H13"/>
  <c r="D14"/>
  <c r="H14"/>
  <c r="D15"/>
  <c r="H15"/>
  <c r="D16"/>
  <c r="K16" s="1"/>
  <c r="H16"/>
  <c r="D17"/>
  <c r="H17"/>
  <c r="D18"/>
  <c r="H18"/>
  <c r="D19"/>
  <c r="H19"/>
  <c r="D20"/>
  <c r="H20"/>
  <c r="D21"/>
  <c r="H21"/>
  <c r="K21" s="1"/>
  <c r="D22"/>
  <c r="H22"/>
  <c r="D23"/>
  <c r="H23"/>
  <c r="D24"/>
  <c r="H24"/>
  <c r="K24" s="1"/>
  <c r="D25"/>
  <c r="H25"/>
  <c r="K25"/>
  <c r="D26"/>
  <c r="H26"/>
  <c r="D27"/>
  <c r="K27" s="1"/>
  <c r="H27"/>
  <c r="D28"/>
  <c r="H28"/>
  <c r="H29"/>
  <c r="K29" s="1"/>
  <c r="D30"/>
  <c r="H30"/>
  <c r="K30"/>
  <c r="D31"/>
  <c r="H31"/>
  <c r="K31"/>
  <c r="D33"/>
  <c r="H33"/>
  <c r="K33" s="1"/>
  <c r="D35"/>
  <c r="H35"/>
  <c r="D36"/>
  <c r="H36"/>
  <c r="H37"/>
  <c r="D38"/>
  <c r="K38" s="1"/>
  <c r="H38"/>
  <c r="D40"/>
  <c r="H40"/>
  <c r="K40"/>
  <c r="D44"/>
  <c r="H44"/>
  <c r="K44" s="1"/>
  <c r="D45"/>
  <c r="H45"/>
  <c r="K45" s="1"/>
  <c r="H46"/>
  <c r="K46" s="1"/>
  <c r="H47"/>
  <c r="K47" s="1"/>
  <c r="G48"/>
  <c r="J48"/>
  <c r="D61"/>
  <c r="H61"/>
  <c r="K61"/>
  <c r="D62"/>
  <c r="H62"/>
  <c r="K62"/>
  <c r="D63"/>
  <c r="H63"/>
  <c r="K63"/>
  <c r="D64"/>
  <c r="H64"/>
  <c r="K64" s="1"/>
  <c r="D65"/>
  <c r="H65"/>
  <c r="K65"/>
  <c r="D66"/>
  <c r="H66"/>
  <c r="D67"/>
  <c r="H67"/>
  <c r="K67" s="1"/>
  <c r="D68"/>
  <c r="H68"/>
  <c r="D69"/>
  <c r="H69"/>
  <c r="K69" s="1"/>
  <c r="D70"/>
  <c r="H70"/>
  <c r="K70"/>
  <c r="H71"/>
  <c r="H72"/>
  <c r="H74"/>
  <c r="H75"/>
  <c r="H76"/>
  <c r="H77"/>
  <c r="H78"/>
  <c r="H79"/>
  <c r="H80"/>
  <c r="H81"/>
  <c r="H83"/>
  <c r="H84"/>
  <c r="H85"/>
  <c r="D86"/>
  <c r="H86"/>
  <c r="K86" s="1"/>
  <c r="D87"/>
  <c r="H87"/>
  <c r="K87" s="1"/>
  <c r="D88"/>
  <c r="H88"/>
  <c r="K88" s="1"/>
  <c r="D89"/>
  <c r="H89"/>
  <c r="K89" s="1"/>
  <c r="D90"/>
  <c r="H90"/>
  <c r="K90" s="1"/>
  <c r="D91"/>
  <c r="H91"/>
  <c r="K91" s="1"/>
  <c r="D92"/>
  <c r="H92"/>
  <c r="K92" s="1"/>
  <c r="D93"/>
  <c r="H93"/>
  <c r="D94"/>
  <c r="H94"/>
  <c r="K94"/>
  <c r="D95"/>
  <c r="H95"/>
  <c r="K95"/>
  <c r="D96"/>
  <c r="H96"/>
  <c r="K96" s="1"/>
  <c r="D97"/>
  <c r="H97"/>
  <c r="K97"/>
  <c r="D98"/>
  <c r="H98"/>
  <c r="K98"/>
  <c r="D99"/>
  <c r="H99"/>
  <c r="K99"/>
  <c r="D100"/>
  <c r="H100"/>
  <c r="K100" s="1"/>
  <c r="D101"/>
  <c r="H101"/>
  <c r="K101"/>
  <c r="D102"/>
  <c r="H102"/>
  <c r="K102"/>
  <c r="D103"/>
  <c r="H103"/>
  <c r="K103"/>
  <c r="D104"/>
  <c r="H104"/>
  <c r="K104" s="1"/>
  <c r="D105"/>
  <c r="H105"/>
  <c r="K105"/>
  <c r="D106"/>
  <c r="H106"/>
  <c r="K106"/>
  <c r="D107"/>
  <c r="H107"/>
  <c r="K107" s="1"/>
  <c r="D109"/>
  <c r="H109"/>
  <c r="K109" s="1"/>
  <c r="D110"/>
  <c r="H110"/>
  <c r="K110"/>
  <c r="D112"/>
  <c r="H112"/>
  <c r="K112" s="1"/>
  <c r="H113"/>
  <c r="H114"/>
  <c r="H115"/>
  <c r="H116"/>
  <c r="H117"/>
  <c r="H118"/>
  <c r="H119"/>
  <c r="H120"/>
  <c r="H121"/>
  <c r="K121" s="1"/>
  <c r="D122"/>
  <c r="H122"/>
  <c r="K122" s="1"/>
  <c r="D123"/>
  <c r="H123"/>
  <c r="K123" s="1"/>
  <c r="D124"/>
  <c r="H124"/>
  <c r="H125"/>
  <c r="D126"/>
  <c r="H126"/>
  <c r="H127"/>
  <c r="K127" s="1"/>
  <c r="D128"/>
  <c r="H128"/>
  <c r="H129"/>
  <c r="K129" s="1"/>
  <c r="D130"/>
  <c r="H130"/>
  <c r="H131"/>
  <c r="D132"/>
  <c r="H132"/>
  <c r="K132" s="1"/>
  <c r="D133"/>
  <c r="H133"/>
  <c r="D135"/>
  <c r="H135"/>
  <c r="D136"/>
  <c r="H136"/>
  <c r="K136" s="1"/>
  <c r="D137"/>
  <c r="H137"/>
  <c r="H138"/>
  <c r="K138" s="1"/>
  <c r="H139"/>
  <c r="K139" s="1"/>
  <c r="H140"/>
  <c r="K140" s="1"/>
  <c r="D141"/>
  <c r="H141"/>
  <c r="K141" s="1"/>
  <c r="D142"/>
  <c r="H142"/>
  <c r="K142" s="1"/>
  <c r="D143"/>
  <c r="H143"/>
  <c r="K143" s="1"/>
  <c r="D144"/>
  <c r="H144"/>
  <c r="K144" s="1"/>
  <c r="D145"/>
  <c r="H145"/>
  <c r="D146"/>
  <c r="D147"/>
  <c r="H147"/>
  <c r="D148"/>
  <c r="H148"/>
  <c r="D149"/>
  <c r="H149"/>
  <c r="D150"/>
  <c r="H150"/>
  <c r="D151"/>
  <c r="H151"/>
  <c r="F152"/>
  <c r="J152"/>
  <c r="C1" i="160"/>
  <c r="C2"/>
  <c r="F8"/>
  <c r="I8"/>
  <c r="F9"/>
  <c r="I9"/>
  <c r="F10"/>
  <c r="I10"/>
  <c r="F12"/>
  <c r="I12"/>
  <c r="F13"/>
  <c r="I13"/>
  <c r="F14"/>
  <c r="I14"/>
  <c r="F15"/>
  <c r="I15"/>
  <c r="F16"/>
  <c r="I16"/>
  <c r="F17"/>
  <c r="I17"/>
  <c r="F18"/>
  <c r="I18"/>
  <c r="F19"/>
  <c r="I19"/>
  <c r="F21"/>
  <c r="I21"/>
  <c r="F22"/>
  <c r="I22"/>
  <c r="F23"/>
  <c r="I23"/>
  <c r="F25"/>
  <c r="I25"/>
  <c r="F26"/>
  <c r="I26"/>
  <c r="F27"/>
  <c r="I27"/>
  <c r="F28"/>
  <c r="I28"/>
  <c r="F30"/>
  <c r="I30"/>
  <c r="F32"/>
  <c r="I32"/>
  <c r="F33"/>
  <c r="I33"/>
  <c r="F34"/>
  <c r="I34"/>
  <c r="F35"/>
  <c r="I35"/>
  <c r="F36"/>
  <c r="I36"/>
  <c r="F37"/>
  <c r="I37"/>
  <c r="F38"/>
  <c r="I38"/>
  <c r="F40"/>
  <c r="I40"/>
  <c r="I41"/>
  <c r="F42"/>
  <c r="I42"/>
  <c r="F43"/>
  <c r="I43"/>
  <c r="F44"/>
  <c r="I44"/>
  <c r="F45"/>
  <c r="I45"/>
  <c r="F46"/>
  <c r="I46"/>
  <c r="F47"/>
  <c r="I47"/>
  <c r="F48"/>
  <c r="I48"/>
  <c r="F49"/>
  <c r="I49"/>
  <c r="F50"/>
  <c r="I50"/>
  <c r="F51"/>
  <c r="I51"/>
  <c r="F52"/>
  <c r="I52"/>
  <c r="F53"/>
  <c r="I53"/>
  <c r="F54"/>
  <c r="I54"/>
  <c r="F55"/>
  <c r="I55"/>
  <c r="F56"/>
  <c r="I56"/>
  <c r="F57"/>
  <c r="I57"/>
  <c r="I58"/>
  <c r="F59"/>
  <c r="I59"/>
  <c r="F60"/>
  <c r="I60"/>
  <c r="F61"/>
  <c r="I61"/>
  <c r="F62"/>
  <c r="I62"/>
  <c r="F63"/>
  <c r="I63"/>
  <c r="F64"/>
  <c r="I64"/>
  <c r="F65"/>
  <c r="I65"/>
  <c r="F66"/>
  <c r="I66"/>
  <c r="F68"/>
  <c r="I68"/>
  <c r="F70"/>
  <c r="I70"/>
  <c r="F72"/>
  <c r="I72"/>
  <c r="F74"/>
  <c r="I74"/>
  <c r="F75"/>
  <c r="I75"/>
  <c r="F76"/>
  <c r="I76"/>
  <c r="F77"/>
  <c r="I77"/>
  <c r="F78"/>
  <c r="I78"/>
  <c r="F79"/>
  <c r="I79"/>
  <c r="F80"/>
  <c r="I80"/>
  <c r="F81"/>
  <c r="I81"/>
  <c r="F82"/>
  <c r="I82"/>
  <c r="F83"/>
  <c r="I83"/>
  <c r="F84"/>
  <c r="I84"/>
  <c r="F85"/>
  <c r="I85"/>
  <c r="F86"/>
  <c r="I86"/>
  <c r="F87"/>
  <c r="I87"/>
  <c r="F89"/>
  <c r="I89"/>
  <c r="F90"/>
  <c r="I90"/>
  <c r="I91"/>
  <c r="F92"/>
  <c r="I92"/>
  <c r="F93"/>
  <c r="I93"/>
  <c r="F94"/>
  <c r="I94"/>
  <c r="F95"/>
  <c r="I95"/>
  <c r="F96"/>
  <c r="I96"/>
  <c r="F97"/>
  <c r="I97"/>
  <c r="F98"/>
  <c r="I98"/>
  <c r="F99"/>
  <c r="I99"/>
  <c r="F100"/>
  <c r="I100"/>
  <c r="F101"/>
  <c r="I101"/>
  <c r="F102"/>
  <c r="I102"/>
  <c r="F103"/>
  <c r="I103"/>
  <c r="F105"/>
  <c r="I105"/>
  <c r="F106"/>
  <c r="I106"/>
  <c r="F108"/>
  <c r="I108"/>
  <c r="I109"/>
  <c r="F111"/>
  <c r="I111"/>
  <c r="F112"/>
  <c r="I112"/>
  <c r="J112" s="1"/>
  <c r="F116"/>
  <c r="I116"/>
  <c r="F117"/>
  <c r="I117"/>
  <c r="F118"/>
  <c r="I118"/>
  <c r="F119"/>
  <c r="I119"/>
  <c r="F120"/>
  <c r="I120"/>
  <c r="F121"/>
  <c r="I121"/>
  <c r="J121" s="1"/>
  <c r="F122"/>
  <c r="I122"/>
  <c r="F123"/>
  <c r="I123"/>
  <c r="F124"/>
  <c r="I124"/>
  <c r="F125"/>
  <c r="I125"/>
  <c r="F126"/>
  <c r="I126"/>
  <c r="F128"/>
  <c r="I128"/>
  <c r="F129"/>
  <c r="I129"/>
  <c r="F130"/>
  <c r="I130"/>
  <c r="F131"/>
  <c r="I131"/>
  <c r="F132"/>
  <c r="I132"/>
  <c r="F135"/>
  <c r="I135"/>
  <c r="F136"/>
  <c r="I136"/>
  <c r="F137"/>
  <c r="I137"/>
  <c r="F138"/>
  <c r="I138"/>
  <c r="F139"/>
  <c r="I139"/>
  <c r="F140"/>
  <c r="I140"/>
  <c r="F141"/>
  <c r="I141"/>
  <c r="F143"/>
  <c r="I143"/>
  <c r="J143" s="1"/>
  <c r="F144"/>
  <c r="I144"/>
  <c r="F145"/>
  <c r="I145"/>
  <c r="F146"/>
  <c r="I146"/>
  <c r="F148"/>
  <c r="I148"/>
  <c r="I149"/>
  <c r="I150"/>
  <c r="F151"/>
  <c r="I151"/>
  <c r="F161"/>
  <c r="I161"/>
  <c r="I162"/>
  <c r="F163"/>
  <c r="I163"/>
  <c r="F164"/>
  <c r="I164"/>
  <c r="I165"/>
  <c r="F166"/>
  <c r="I166"/>
  <c r="F167"/>
  <c r="I167"/>
  <c r="F168"/>
  <c r="I168"/>
  <c r="F169"/>
  <c r="I169"/>
  <c r="I170"/>
  <c r="I171"/>
  <c r="F172"/>
  <c r="I172"/>
  <c r="F173"/>
  <c r="I173"/>
  <c r="I174"/>
  <c r="J179"/>
  <c r="J180"/>
  <c r="J181"/>
  <c r="J182"/>
  <c r="J183"/>
  <c r="J184"/>
  <c r="J185"/>
  <c r="J186"/>
  <c r="J187"/>
  <c r="J188"/>
  <c r="J189"/>
  <c r="J190"/>
  <c r="J191"/>
  <c r="J192"/>
  <c r="F193"/>
  <c r="C1" i="159"/>
  <c r="C2"/>
  <c r="H10"/>
  <c r="F11"/>
  <c r="H11"/>
  <c r="F12"/>
  <c r="H12"/>
  <c r="F13"/>
  <c r="H13"/>
  <c r="I13"/>
  <c r="F14"/>
  <c r="H14"/>
  <c r="F15"/>
  <c r="H15"/>
  <c r="F16"/>
  <c r="H16"/>
  <c r="F17"/>
  <c r="H17"/>
  <c r="F18"/>
  <c r="F19"/>
  <c r="F22"/>
  <c r="H22"/>
  <c r="F23"/>
  <c r="H23"/>
  <c r="F24"/>
  <c r="H24"/>
  <c r="F25"/>
  <c r="H25"/>
  <c r="F26"/>
  <c r="H26"/>
  <c r="F27"/>
  <c r="H27"/>
  <c r="F28"/>
  <c r="H28"/>
  <c r="F29"/>
  <c r="H29"/>
  <c r="F30"/>
  <c r="H30"/>
  <c r="F31"/>
  <c r="H31"/>
  <c r="F32"/>
  <c r="H32"/>
  <c r="F33"/>
  <c r="H33"/>
  <c r="F34"/>
  <c r="H34"/>
  <c r="F35"/>
  <c r="H35"/>
  <c r="F36"/>
  <c r="H36"/>
  <c r="F37"/>
  <c r="H37"/>
  <c r="F38"/>
  <c r="F40"/>
  <c r="H40"/>
  <c r="F41"/>
  <c r="H41"/>
  <c r="F42"/>
  <c r="H42"/>
  <c r="F43"/>
  <c r="H43"/>
  <c r="F44"/>
  <c r="H44"/>
  <c r="F45"/>
  <c r="H45"/>
  <c r="F46"/>
  <c r="H46"/>
  <c r="F47"/>
  <c r="H47"/>
  <c r="F48"/>
  <c r="H48"/>
  <c r="F49"/>
  <c r="H49"/>
  <c r="F52"/>
  <c r="H52"/>
  <c r="F53"/>
  <c r="H53"/>
  <c r="F54"/>
  <c r="H54"/>
  <c r="F55"/>
  <c r="H55"/>
  <c r="F56"/>
  <c r="H56"/>
  <c r="F57"/>
  <c r="H57"/>
  <c r="F58"/>
  <c r="H58"/>
  <c r="F59"/>
  <c r="H59"/>
  <c r="F60"/>
  <c r="H60"/>
  <c r="F61"/>
  <c r="H61"/>
  <c r="F62"/>
  <c r="H62"/>
  <c r="F63"/>
  <c r="H63"/>
  <c r="F64"/>
  <c r="H64"/>
  <c r="F65"/>
  <c r="H65"/>
  <c r="F66"/>
  <c r="H66"/>
  <c r="F67"/>
  <c r="H67"/>
  <c r="F68"/>
  <c r="H68"/>
  <c r="F69"/>
  <c r="H69"/>
  <c r="F70"/>
  <c r="H70"/>
  <c r="F71"/>
  <c r="H71"/>
  <c r="F72"/>
  <c r="H72"/>
  <c r="F73"/>
  <c r="H73"/>
  <c r="F74"/>
  <c r="H74"/>
  <c r="F75"/>
  <c r="H75"/>
  <c r="F76"/>
  <c r="H76"/>
  <c r="F77"/>
  <c r="H77"/>
  <c r="F78"/>
  <c r="H78"/>
  <c r="C1" i="211"/>
  <c r="C2"/>
  <c r="K9"/>
  <c r="K10"/>
  <c r="K11"/>
  <c r="K12"/>
  <c r="C1" i="218"/>
  <c r="C2"/>
  <c r="G6"/>
  <c r="H6"/>
  <c r="I6" s="1"/>
  <c r="G7"/>
  <c r="H7"/>
  <c r="I7" s="1"/>
  <c r="G8"/>
  <c r="H8"/>
  <c r="G9"/>
  <c r="H9"/>
  <c r="I9" s="1"/>
  <c r="G10"/>
  <c r="G11"/>
  <c r="I11"/>
  <c r="G12"/>
  <c r="G13"/>
  <c r="I13" s="1"/>
  <c r="G14"/>
  <c r="G15"/>
  <c r="G16"/>
  <c r="G17"/>
  <c r="I17" s="1"/>
  <c r="G19"/>
  <c r="I19"/>
  <c r="G20"/>
  <c r="I20" s="1"/>
  <c r="G21"/>
  <c r="G23"/>
  <c r="G24"/>
  <c r="I24" s="1"/>
  <c r="G25"/>
  <c r="I25" s="1"/>
  <c r="G26"/>
  <c r="G27"/>
  <c r="I27"/>
  <c r="G28"/>
  <c r="I28" s="1"/>
  <c r="G29"/>
  <c r="G30"/>
  <c r="G31"/>
  <c r="I31" s="1"/>
  <c r="G32"/>
  <c r="G33"/>
  <c r="I33"/>
  <c r="G35"/>
  <c r="G36"/>
  <c r="G38"/>
  <c r="I38"/>
  <c r="G39"/>
  <c r="I39" s="1"/>
  <c r="G40"/>
  <c r="I40"/>
  <c r="G41"/>
  <c r="G42"/>
  <c r="I42" s="1"/>
  <c r="G44"/>
  <c r="I44" s="1"/>
  <c r="G45"/>
  <c r="I45" s="1"/>
  <c r="G46"/>
  <c r="G48"/>
  <c r="I48" s="1"/>
  <c r="G49"/>
  <c r="G50"/>
  <c r="I50"/>
  <c r="G51"/>
  <c r="I51"/>
  <c r="G52"/>
  <c r="I52" s="1"/>
  <c r="G53"/>
  <c r="G55"/>
  <c r="G56"/>
  <c r="G57"/>
  <c r="G58"/>
  <c r="G59"/>
  <c r="I59" s="1"/>
  <c r="G60"/>
  <c r="I60" s="1"/>
  <c r="G61"/>
  <c r="G63"/>
  <c r="I63" s="1"/>
  <c r="G64"/>
  <c r="I64"/>
  <c r="G65"/>
  <c r="G66"/>
  <c r="I66" s="1"/>
  <c r="G67"/>
  <c r="I67"/>
  <c r="G68"/>
  <c r="G69"/>
  <c r="I69" s="1"/>
  <c r="G70"/>
  <c r="G71"/>
  <c r="G72"/>
  <c r="I72" s="1"/>
  <c r="G73"/>
  <c r="G75"/>
  <c r="G76"/>
  <c r="I76" s="1"/>
  <c r="G77"/>
  <c r="G78"/>
  <c r="G79"/>
  <c r="G80"/>
  <c r="G81"/>
  <c r="I81" s="1"/>
  <c r="G83"/>
  <c r="G84"/>
  <c r="I84"/>
  <c r="G85"/>
  <c r="G86"/>
  <c r="I86" s="1"/>
  <c r="C87"/>
  <c r="D87"/>
  <c r="E87"/>
  <c r="F87"/>
  <c r="G88"/>
  <c r="H88"/>
  <c r="G90"/>
  <c r="H90"/>
  <c r="G92"/>
  <c r="H92"/>
  <c r="I92" s="1"/>
  <c r="H93"/>
  <c r="H94"/>
  <c r="H89"/>
  <c r="G95"/>
  <c r="H95"/>
  <c r="G96"/>
  <c r="H96"/>
  <c r="G98"/>
  <c r="H98"/>
  <c r="G99"/>
  <c r="H99"/>
  <c r="G100"/>
  <c r="H100"/>
  <c r="G101"/>
  <c r="H101"/>
  <c r="G102"/>
  <c r="H102"/>
  <c r="G103"/>
  <c r="H103"/>
  <c r="G104"/>
  <c r="H104"/>
  <c r="G105"/>
  <c r="H105"/>
  <c r="G106"/>
  <c r="H106"/>
  <c r="I106" s="1"/>
  <c r="H107"/>
  <c r="G108"/>
  <c r="H108"/>
  <c r="G109"/>
  <c r="H109"/>
  <c r="G110"/>
  <c r="H110"/>
  <c r="G111"/>
  <c r="H111"/>
  <c r="I111" s="1"/>
  <c r="G112"/>
  <c r="H112"/>
  <c r="I112" s="1"/>
  <c r="G113"/>
  <c r="H113"/>
  <c r="G114"/>
  <c r="H114"/>
  <c r="G115"/>
  <c r="H115"/>
  <c r="G116"/>
  <c r="H116"/>
  <c r="G117"/>
  <c r="H117"/>
  <c r="I117" s="1"/>
  <c r="G118"/>
  <c r="H118"/>
  <c r="I118" s="1"/>
  <c r="G119"/>
  <c r="H119"/>
  <c r="G120"/>
  <c r="H120"/>
  <c r="C121"/>
  <c r="D121"/>
  <c r="E121"/>
  <c r="F121"/>
  <c r="H122"/>
  <c r="G123"/>
  <c r="H123"/>
  <c r="I123" s="1"/>
  <c r="G124"/>
  <c r="H124"/>
  <c r="G126"/>
  <c r="H126"/>
  <c r="G127"/>
  <c r="H127"/>
  <c r="G128"/>
  <c r="H128"/>
  <c r="I128" s="1"/>
  <c r="G129"/>
  <c r="H129"/>
  <c r="G130"/>
  <c r="H130"/>
  <c r="G131"/>
  <c r="H131"/>
  <c r="I131" s="1"/>
  <c r="G132"/>
  <c r="H132"/>
  <c r="G133"/>
  <c r="H133"/>
  <c r="G134"/>
  <c r="H134"/>
  <c r="I134" s="1"/>
  <c r="G135"/>
  <c r="H135"/>
  <c r="G136"/>
  <c r="H136"/>
  <c r="G137"/>
  <c r="H137"/>
  <c r="G138"/>
  <c r="H138"/>
  <c r="G139"/>
  <c r="H139"/>
  <c r="G141"/>
  <c r="H141"/>
  <c r="G142"/>
  <c r="H142"/>
  <c r="G143"/>
  <c r="H143"/>
  <c r="G144"/>
  <c r="H144"/>
  <c r="G145"/>
  <c r="H145"/>
  <c r="G146"/>
  <c r="H146"/>
  <c r="I146" s="1"/>
  <c r="G147"/>
  <c r="H147"/>
  <c r="H148"/>
  <c r="G149"/>
  <c r="H149"/>
  <c r="G150"/>
  <c r="H150"/>
  <c r="G151"/>
  <c r="H151"/>
  <c r="G152"/>
  <c r="H152"/>
  <c r="G153"/>
  <c r="H153"/>
  <c r="G154"/>
  <c r="H154"/>
  <c r="G155"/>
  <c r="H155"/>
  <c r="I155" s="1"/>
  <c r="G156"/>
  <c r="H156"/>
  <c r="I156" s="1"/>
  <c r="G157"/>
  <c r="H157"/>
  <c r="I157" s="1"/>
  <c r="G159"/>
  <c r="H159"/>
  <c r="G160"/>
  <c r="H160"/>
  <c r="I160" s="1"/>
  <c r="G161"/>
  <c r="H161"/>
  <c r="G162"/>
  <c r="H162"/>
  <c r="I162" s="1"/>
  <c r="G163"/>
  <c r="H163"/>
  <c r="G164"/>
  <c r="H164"/>
  <c r="G165"/>
  <c r="H165"/>
  <c r="G166"/>
  <c r="H166"/>
  <c r="I166" s="1"/>
  <c r="H167"/>
  <c r="G168"/>
  <c r="H168"/>
  <c r="H169"/>
  <c r="G170"/>
  <c r="H170"/>
  <c r="I170" s="1"/>
  <c r="G171"/>
  <c r="H171"/>
  <c r="I171" s="1"/>
  <c r="G172"/>
  <c r="H172"/>
  <c r="G173"/>
  <c r="H173"/>
  <c r="I173" s="1"/>
  <c r="G174"/>
  <c r="H174"/>
  <c r="H175"/>
  <c r="G176"/>
  <c r="H176"/>
  <c r="G177"/>
  <c r="H177"/>
  <c r="I177" s="1"/>
  <c r="G178"/>
  <c r="H178"/>
  <c r="G179"/>
  <c r="H179"/>
  <c r="I179" s="1"/>
  <c r="G180"/>
  <c r="H180"/>
  <c r="I180" s="1"/>
  <c r="G181"/>
  <c r="H181"/>
  <c r="I181" s="1"/>
  <c r="G182"/>
  <c r="H182"/>
  <c r="I182" s="1"/>
  <c r="G183"/>
  <c r="H183"/>
  <c r="I183" s="1"/>
  <c r="G184"/>
  <c r="H184"/>
  <c r="G185"/>
  <c r="H185"/>
  <c r="I185" s="1"/>
  <c r="G186"/>
  <c r="H186"/>
  <c r="I186" s="1"/>
  <c r="G187"/>
  <c r="H187"/>
  <c r="I187" s="1"/>
  <c r="G188"/>
  <c r="H188"/>
  <c r="I188" s="1"/>
  <c r="G189"/>
  <c r="H189"/>
  <c r="I189" s="1"/>
  <c r="G190"/>
  <c r="H190"/>
  <c r="G191"/>
  <c r="H191"/>
  <c r="G192"/>
  <c r="H192"/>
  <c r="I192" s="1"/>
  <c r="G193"/>
  <c r="H193"/>
  <c r="I193" s="1"/>
  <c r="G194"/>
  <c r="H194"/>
  <c r="I194" s="1"/>
  <c r="C195"/>
  <c r="D195"/>
  <c r="E195"/>
  <c r="F195"/>
  <c r="G199"/>
  <c r="H199"/>
  <c r="G200"/>
  <c r="H200"/>
  <c r="I200" s="1"/>
  <c r="G201"/>
  <c r="H201"/>
  <c r="G202"/>
  <c r="H202"/>
  <c r="I202" s="1"/>
  <c r="G203"/>
  <c r="G204"/>
  <c r="G205"/>
  <c r="G206"/>
  <c r="G207"/>
  <c r="G208"/>
  <c r="G209"/>
  <c r="G210"/>
  <c r="G211"/>
  <c r="I211"/>
  <c r="G212"/>
  <c r="I212"/>
  <c r="G213"/>
  <c r="I213"/>
  <c r="G214"/>
  <c r="I214"/>
  <c r="G215"/>
  <c r="I215"/>
  <c r="G216"/>
  <c r="G217"/>
  <c r="I217"/>
  <c r="G218"/>
  <c r="I218"/>
  <c r="G219"/>
  <c r="I219"/>
  <c r="G220"/>
  <c r="I220"/>
  <c r="G222"/>
  <c r="I222"/>
  <c r="G223"/>
  <c r="G224"/>
  <c r="I224"/>
  <c r="G225"/>
  <c r="G226"/>
  <c r="I226"/>
  <c r="G227"/>
  <c r="G230"/>
  <c r="G232"/>
  <c r="I232" s="1"/>
  <c r="G233"/>
  <c r="G234"/>
  <c r="G235"/>
  <c r="I235"/>
  <c r="G236"/>
  <c r="G237"/>
  <c r="G238"/>
  <c r="G239"/>
  <c r="G240"/>
  <c r="G241"/>
  <c r="I241"/>
  <c r="G242"/>
  <c r="G243"/>
  <c r="I243"/>
  <c r="G244"/>
  <c r="I244" s="1"/>
  <c r="G246"/>
  <c r="G247"/>
  <c r="I247" s="1"/>
  <c r="G248"/>
  <c r="I248"/>
  <c r="G249"/>
  <c r="G250"/>
  <c r="I250"/>
  <c r="G251"/>
  <c r="I251" s="1"/>
  <c r="G252"/>
  <c r="G253"/>
  <c r="I253" s="1"/>
  <c r="G254"/>
  <c r="I254"/>
  <c r="G255"/>
  <c r="G256"/>
  <c r="I256"/>
  <c r="G257"/>
  <c r="I257" s="1"/>
  <c r="G258"/>
  <c r="I258"/>
  <c r="G260"/>
  <c r="I260" s="1"/>
  <c r="G261"/>
  <c r="I261"/>
  <c r="G262"/>
  <c r="I262" s="1"/>
  <c r="G263"/>
  <c r="I263"/>
  <c r="G264"/>
  <c r="I264" s="1"/>
  <c r="G265"/>
  <c r="I265"/>
  <c r="G266"/>
  <c r="G267"/>
  <c r="I267"/>
  <c r="G268"/>
  <c r="G269"/>
  <c r="I269"/>
  <c r="G270"/>
  <c r="I270" s="1"/>
  <c r="G271"/>
  <c r="I271"/>
  <c r="G272"/>
  <c r="G273"/>
  <c r="I273"/>
  <c r="G274"/>
  <c r="G275"/>
  <c r="I275"/>
  <c r="G276"/>
  <c r="G277"/>
  <c r="G278"/>
  <c r="G279"/>
  <c r="I279"/>
  <c r="G280"/>
  <c r="G282"/>
  <c r="G283"/>
  <c r="G284"/>
  <c r="G285"/>
  <c r="G286"/>
  <c r="I286"/>
  <c r="G287"/>
  <c r="G288"/>
  <c r="G289"/>
  <c r="I289" s="1"/>
  <c r="G290"/>
  <c r="G291"/>
  <c r="G292"/>
  <c r="I292"/>
  <c r="G293"/>
  <c r="G294"/>
  <c r="I294"/>
  <c r="G295"/>
  <c r="G297"/>
  <c r="G299"/>
  <c r="G301"/>
  <c r="I301"/>
  <c r="G302"/>
  <c r="I302"/>
  <c r="G304"/>
  <c r="I304"/>
  <c r="G305"/>
  <c r="G307"/>
  <c r="G308"/>
  <c r="G309"/>
  <c r="I309"/>
  <c r="G310"/>
  <c r="C311"/>
  <c r="D311"/>
  <c r="E311"/>
  <c r="F311"/>
  <c r="C1" i="217"/>
  <c r="C2"/>
  <c r="G9"/>
  <c r="H9"/>
  <c r="G10"/>
  <c r="H10"/>
  <c r="G11"/>
  <c r="H11"/>
  <c r="G12"/>
  <c r="I12"/>
  <c r="G13"/>
  <c r="I13" s="1"/>
  <c r="G14"/>
  <c r="G15"/>
  <c r="I15"/>
  <c r="G19"/>
  <c r="G20"/>
  <c r="I20"/>
  <c r="G21"/>
  <c r="G22"/>
  <c r="I22"/>
  <c r="G23"/>
  <c r="G25"/>
  <c r="G27"/>
  <c r="I27"/>
  <c r="G28"/>
  <c r="G29"/>
  <c r="I29"/>
  <c r="G30"/>
  <c r="I30"/>
  <c r="G32"/>
  <c r="I32"/>
  <c r="G33"/>
  <c r="G34"/>
  <c r="G35"/>
  <c r="I35"/>
  <c r="G36"/>
  <c r="G37"/>
  <c r="G40"/>
  <c r="G41"/>
  <c r="G43"/>
  <c r="G44"/>
  <c r="G45"/>
  <c r="G46"/>
  <c r="I46"/>
  <c r="G47"/>
  <c r="I47" s="1"/>
  <c r="G48"/>
  <c r="G49"/>
  <c r="I49"/>
  <c r="G50"/>
  <c r="I50"/>
  <c r="G51"/>
  <c r="G52"/>
  <c r="I52"/>
  <c r="G53"/>
  <c r="G55"/>
  <c r="G56"/>
  <c r="G57"/>
  <c r="I57"/>
  <c r="G58"/>
  <c r="I58"/>
  <c r="G59"/>
  <c r="G60"/>
  <c r="G61"/>
  <c r="I61"/>
  <c r="G62"/>
  <c r="G63"/>
  <c r="I63"/>
  <c r="G65"/>
  <c r="I65" s="1"/>
  <c r="G66"/>
  <c r="G67"/>
  <c r="I67"/>
  <c r="G68"/>
  <c r="I68"/>
  <c r="G69"/>
  <c r="G70"/>
  <c r="I70"/>
  <c r="G71"/>
  <c r="G72"/>
  <c r="I72"/>
  <c r="G73"/>
  <c r="G74"/>
  <c r="I74"/>
  <c r="G75"/>
  <c r="I75"/>
  <c r="G77"/>
  <c r="G78"/>
  <c r="G79"/>
  <c r="I79"/>
  <c r="G80"/>
  <c r="G81"/>
  <c r="I81"/>
  <c r="G82"/>
  <c r="I82"/>
  <c r="G83"/>
  <c r="G84"/>
  <c r="G85"/>
  <c r="I85"/>
  <c r="G86"/>
  <c r="G87"/>
  <c r="I87"/>
  <c r="G88"/>
  <c r="I88"/>
  <c r="G89"/>
  <c r="G90"/>
  <c r="G91"/>
  <c r="I91"/>
  <c r="C92"/>
  <c r="D92"/>
  <c r="E92"/>
  <c r="F92"/>
  <c r="G92"/>
  <c r="I94"/>
  <c r="G97"/>
  <c r="G98"/>
  <c r="I99"/>
  <c r="G100"/>
  <c r="H100"/>
  <c r="I100" s="1"/>
  <c r="G101"/>
  <c r="G116" s="1"/>
  <c r="H101"/>
  <c r="I101" s="1"/>
  <c r="G102"/>
  <c r="H102"/>
  <c r="G103"/>
  <c r="H103"/>
  <c r="I103" s="1"/>
  <c r="G104"/>
  <c r="H104"/>
  <c r="G105"/>
  <c r="H105"/>
  <c r="G106"/>
  <c r="H106"/>
  <c r="I106" s="1"/>
  <c r="G107"/>
  <c r="H107"/>
  <c r="I107" s="1"/>
  <c r="G108"/>
  <c r="H108"/>
  <c r="G109"/>
  <c r="H109"/>
  <c r="I109" s="1"/>
  <c r="H110"/>
  <c r="G111"/>
  <c r="H111"/>
  <c r="G112"/>
  <c r="H112"/>
  <c r="I112" s="1"/>
  <c r="G113"/>
  <c r="H113"/>
  <c r="I113" s="1"/>
  <c r="G114"/>
  <c r="H114"/>
  <c r="G115"/>
  <c r="H115"/>
  <c r="C116"/>
  <c r="D116"/>
  <c r="E116"/>
  <c r="F116"/>
  <c r="I118"/>
  <c r="G121"/>
  <c r="H121"/>
  <c r="I121" s="1"/>
  <c r="G122"/>
  <c r="H122"/>
  <c r="G123"/>
  <c r="H123"/>
  <c r="I123" s="1"/>
  <c r="G124"/>
  <c r="H124"/>
  <c r="G125"/>
  <c r="H125"/>
  <c r="G126"/>
  <c r="H126"/>
  <c r="G127"/>
  <c r="H127"/>
  <c r="I127" s="1"/>
  <c r="G128"/>
  <c r="H128"/>
  <c r="G129"/>
  <c r="H129"/>
  <c r="G130"/>
  <c r="H130"/>
  <c r="G131"/>
  <c r="H131"/>
  <c r="C132"/>
  <c r="D132"/>
  <c r="E132"/>
  <c r="F132"/>
  <c r="G132"/>
  <c r="G135"/>
  <c r="H135"/>
  <c r="G136"/>
  <c r="H136"/>
  <c r="I136" s="1"/>
  <c r="G137"/>
  <c r="H137"/>
  <c r="I137" s="1"/>
  <c r="G138"/>
  <c r="I138"/>
  <c r="G139"/>
  <c r="I139"/>
  <c r="G140"/>
  <c r="I140"/>
  <c r="G141"/>
  <c r="I141"/>
  <c r="G142"/>
  <c r="I142"/>
  <c r="G143"/>
  <c r="I143"/>
  <c r="G145"/>
  <c r="I145"/>
  <c r="G147"/>
  <c r="G148"/>
  <c r="G150"/>
  <c r="I150"/>
  <c r="G151"/>
  <c r="I151" s="1"/>
  <c r="G152"/>
  <c r="I152"/>
  <c r="G153"/>
  <c r="I153" s="1"/>
  <c r="G154"/>
  <c r="I154"/>
  <c r="G155"/>
  <c r="G156"/>
  <c r="I156"/>
  <c r="G157"/>
  <c r="G158"/>
  <c r="I158"/>
  <c r="G159"/>
  <c r="I159" s="1"/>
  <c r="C160"/>
  <c r="D160"/>
  <c r="E160"/>
  <c r="F160"/>
  <c r="C1" i="225"/>
  <c r="C2"/>
  <c r="G10"/>
  <c r="G11"/>
  <c r="G12"/>
  <c r="H12"/>
  <c r="G13"/>
  <c r="I13" s="1"/>
  <c r="G14"/>
  <c r="G15"/>
  <c r="G17"/>
  <c r="I17" s="1"/>
  <c r="G18"/>
  <c r="G19"/>
  <c r="G20"/>
  <c r="I20" s="1"/>
  <c r="G22"/>
  <c r="I22" s="1"/>
  <c r="G23"/>
  <c r="G25"/>
  <c r="G26"/>
  <c r="G27"/>
  <c r="G28"/>
  <c r="G29"/>
  <c r="G30"/>
  <c r="G31"/>
  <c r="I31" s="1"/>
  <c r="G32"/>
  <c r="G33"/>
  <c r="G34"/>
  <c r="G35"/>
  <c r="G36"/>
  <c r="G37"/>
  <c r="I37" s="1"/>
  <c r="G38"/>
  <c r="G39"/>
  <c r="G40"/>
  <c r="G41"/>
  <c r="G42"/>
  <c r="G43"/>
  <c r="I43" s="1"/>
  <c r="G44"/>
  <c r="G45"/>
  <c r="G46"/>
  <c r="I46" s="1"/>
  <c r="G47"/>
  <c r="G48"/>
  <c r="G53"/>
  <c r="G54"/>
  <c r="G56"/>
  <c r="I56" s="1"/>
  <c r="G57"/>
  <c r="G58"/>
  <c r="I58" s="1"/>
  <c r="G59"/>
  <c r="G60"/>
  <c r="G61"/>
  <c r="G62"/>
  <c r="I62" s="1"/>
  <c r="G63"/>
  <c r="G65"/>
  <c r="I65" s="1"/>
  <c r="G66"/>
  <c r="I66" s="1"/>
  <c r="G70"/>
  <c r="G71"/>
  <c r="G72"/>
  <c r="G73"/>
  <c r="G74"/>
  <c r="G75"/>
  <c r="G76"/>
  <c r="G77"/>
  <c r="G78"/>
  <c r="I78" s="1"/>
  <c r="G79"/>
  <c r="G80"/>
  <c r="G81"/>
  <c r="G82"/>
  <c r="G83"/>
  <c r="G86"/>
  <c r="G87"/>
  <c r="G88"/>
  <c r="I88" s="1"/>
  <c r="G89"/>
  <c r="G90"/>
  <c r="G91"/>
  <c r="G92"/>
  <c r="G93"/>
  <c r="G94"/>
  <c r="G95"/>
  <c r="G96"/>
  <c r="G97"/>
  <c r="G98"/>
  <c r="G100"/>
  <c r="I100" s="1"/>
  <c r="G101"/>
  <c r="I101" s="1"/>
  <c r="G102"/>
  <c r="G103"/>
  <c r="G104"/>
  <c r="I104" s="1"/>
  <c r="G105"/>
  <c r="G106"/>
  <c r="G108"/>
  <c r="G109"/>
  <c r="G110"/>
  <c r="G111"/>
  <c r="G114"/>
  <c r="I114" s="1"/>
  <c r="G115"/>
  <c r="G116"/>
  <c r="G117"/>
  <c r="G118"/>
  <c r="G119"/>
  <c r="G120"/>
  <c r="I120" s="1"/>
  <c r="G122"/>
  <c r="G123"/>
  <c r="G124"/>
  <c r="G125"/>
  <c r="G126"/>
  <c r="G127"/>
  <c r="G128"/>
  <c r="G129"/>
  <c r="C130"/>
  <c r="D130"/>
  <c r="E130"/>
  <c r="F130"/>
  <c r="C1" i="226"/>
  <c r="C2"/>
  <c r="G9"/>
  <c r="H9"/>
  <c r="G10"/>
  <c r="G11"/>
  <c r="G12"/>
  <c r="G13"/>
  <c r="G14"/>
  <c r="G15"/>
  <c r="G16"/>
  <c r="I16" s="1"/>
  <c r="G17"/>
  <c r="I17" s="1"/>
  <c r="G18"/>
  <c r="G21"/>
  <c r="G25"/>
  <c r="I25" s="1"/>
  <c r="G26"/>
  <c r="G27"/>
  <c r="I27" s="1"/>
  <c r="G28"/>
  <c r="G29"/>
  <c r="I29" s="1"/>
  <c r="G30"/>
  <c r="G31"/>
  <c r="I31" s="1"/>
  <c r="G32"/>
  <c r="G33"/>
  <c r="I33" s="1"/>
  <c r="G34"/>
  <c r="I34" s="1"/>
  <c r="G35"/>
  <c r="I35" s="1"/>
  <c r="G36"/>
  <c r="G37"/>
  <c r="I37" s="1"/>
  <c r="G38"/>
  <c r="I38" s="1"/>
  <c r="G39"/>
  <c r="G40"/>
  <c r="G41"/>
  <c r="G42"/>
  <c r="G43"/>
  <c r="G44"/>
  <c r="G45"/>
  <c r="G46"/>
  <c r="I46" s="1"/>
  <c r="G47"/>
  <c r="I47" s="1"/>
  <c r="G48"/>
  <c r="G49"/>
  <c r="I49" s="1"/>
  <c r="G50"/>
  <c r="I50" s="1"/>
  <c r="G51"/>
  <c r="I51" s="1"/>
  <c r="G52"/>
  <c r="G53"/>
  <c r="I53" s="1"/>
  <c r="G54"/>
  <c r="G55"/>
  <c r="G56"/>
  <c r="G57"/>
  <c r="I57" s="1"/>
  <c r="G58"/>
  <c r="G59"/>
  <c r="I59" s="1"/>
  <c r="G60"/>
  <c r="I60" s="1"/>
  <c r="G61"/>
  <c r="I61" s="1"/>
  <c r="G62"/>
  <c r="I62" s="1"/>
  <c r="G64"/>
  <c r="I64" s="1"/>
  <c r="G65"/>
  <c r="G66"/>
  <c r="G67"/>
  <c r="G68"/>
  <c r="G69"/>
  <c r="G70"/>
  <c r="I70" s="1"/>
  <c r="G71"/>
  <c r="I71" s="1"/>
  <c r="G72"/>
  <c r="G74"/>
  <c r="G76"/>
  <c r="I76" s="1"/>
  <c r="G77"/>
  <c r="I77" s="1"/>
  <c r="G78"/>
  <c r="G79"/>
  <c r="G81"/>
  <c r="I81" s="1"/>
  <c r="G82"/>
  <c r="G83"/>
  <c r="G84"/>
  <c r="I84" s="1"/>
  <c r="G85"/>
  <c r="G86"/>
  <c r="E87"/>
  <c r="F87"/>
  <c r="H87" s="1"/>
  <c r="G89"/>
  <c r="H89"/>
  <c r="G90"/>
  <c r="G91"/>
  <c r="G92"/>
  <c r="I92" s="1"/>
  <c r="G93"/>
  <c r="G94"/>
  <c r="I94" s="1"/>
  <c r="G96"/>
  <c r="I96" s="1"/>
  <c r="G98"/>
  <c r="I98" s="1"/>
  <c r="G99"/>
  <c r="G100"/>
  <c r="G101"/>
  <c r="G102"/>
  <c r="G103"/>
  <c r="G105"/>
  <c r="I105" s="1"/>
  <c r="G106"/>
  <c r="I106" s="1"/>
  <c r="G107"/>
  <c r="G108"/>
  <c r="G110"/>
  <c r="G111"/>
  <c r="I111" s="1"/>
  <c r="G112"/>
  <c r="G113"/>
  <c r="I113" s="1"/>
  <c r="G114"/>
  <c r="I114" s="1"/>
  <c r="G115"/>
  <c r="G116"/>
  <c r="G117"/>
  <c r="G118"/>
  <c r="G119"/>
  <c r="G120"/>
  <c r="G121"/>
  <c r="G122"/>
  <c r="G123"/>
  <c r="G124"/>
  <c r="G125"/>
  <c r="I125" s="1"/>
  <c r="G126"/>
  <c r="G127"/>
  <c r="G128"/>
  <c r="G129"/>
  <c r="G130"/>
  <c r="G131"/>
  <c r="G132"/>
  <c r="I132" s="1"/>
  <c r="G135"/>
  <c r="G136"/>
  <c r="G137"/>
  <c r="G138"/>
  <c r="G139"/>
  <c r="G140"/>
  <c r="G142"/>
  <c r="G143"/>
  <c r="G144"/>
  <c r="G145"/>
  <c r="G146"/>
  <c r="I146" s="1"/>
  <c r="G148"/>
  <c r="G149"/>
  <c r="G150"/>
  <c r="G151"/>
  <c r="I151" s="1"/>
  <c r="G152"/>
  <c r="G153"/>
  <c r="G154"/>
  <c r="G155"/>
  <c r="G156"/>
  <c r="G157"/>
  <c r="I157" s="1"/>
  <c r="G158"/>
  <c r="G159"/>
  <c r="I159" s="1"/>
  <c r="G160"/>
  <c r="G161"/>
  <c r="G162"/>
  <c r="G163"/>
  <c r="G164"/>
  <c r="G165"/>
  <c r="G166"/>
  <c r="G167"/>
  <c r="G168"/>
  <c r="G169"/>
  <c r="G170"/>
  <c r="G171"/>
  <c r="G172"/>
  <c r="G173"/>
  <c r="G174"/>
  <c r="I174" s="1"/>
  <c r="G175"/>
  <c r="G179"/>
  <c r="I179" s="1"/>
  <c r="G181"/>
  <c r="G182"/>
  <c r="G183"/>
  <c r="G184"/>
  <c r="G185"/>
  <c r="G186"/>
  <c r="G187"/>
  <c r="G188"/>
  <c r="G189"/>
  <c r="G191"/>
  <c r="G192"/>
  <c r="G193"/>
  <c r="G194"/>
  <c r="G195"/>
  <c r="G196"/>
  <c r="G197"/>
  <c r="G199"/>
  <c r="G200"/>
  <c r="G201"/>
  <c r="G202"/>
  <c r="G203"/>
  <c r="C204"/>
  <c r="C1" i="227"/>
  <c r="C2"/>
  <c r="G8"/>
  <c r="G9"/>
  <c r="G10"/>
  <c r="H10"/>
  <c r="G11"/>
  <c r="H11"/>
  <c r="G12"/>
  <c r="H12"/>
  <c r="I12" s="1"/>
  <c r="G13"/>
  <c r="H13"/>
  <c r="G14"/>
  <c r="H14"/>
  <c r="G15"/>
  <c r="H15"/>
  <c r="G16"/>
  <c r="H16"/>
  <c r="G17"/>
  <c r="H17"/>
  <c r="G18"/>
  <c r="H18"/>
  <c r="E19"/>
  <c r="F19"/>
  <c r="H19" s="1"/>
  <c r="G22"/>
  <c r="H22"/>
  <c r="G23"/>
  <c r="I23" s="1"/>
  <c r="G24"/>
  <c r="G25"/>
  <c r="I25"/>
  <c r="G26"/>
  <c r="G27"/>
  <c r="I27"/>
  <c r="G28"/>
  <c r="G29"/>
  <c r="I29"/>
  <c r="G30"/>
  <c r="G31"/>
  <c r="I31" s="1"/>
  <c r="G32"/>
  <c r="G34"/>
  <c r="G35"/>
  <c r="I35" s="1"/>
  <c r="G36"/>
  <c r="G37"/>
  <c r="I37" s="1"/>
  <c r="G38"/>
  <c r="G39"/>
  <c r="I39" s="1"/>
  <c r="G40"/>
  <c r="G41"/>
  <c r="G42"/>
  <c r="G43"/>
  <c r="G44"/>
  <c r="G45"/>
  <c r="G46"/>
  <c r="G47"/>
  <c r="G48"/>
  <c r="G49"/>
  <c r="G50"/>
  <c r="G51"/>
  <c r="G52"/>
  <c r="G53"/>
  <c r="I53" s="1"/>
  <c r="G54"/>
  <c r="G55"/>
  <c r="I55"/>
  <c r="G56"/>
  <c r="I56" s="1"/>
  <c r="G57"/>
  <c r="I57" s="1"/>
  <c r="G58"/>
  <c r="G59"/>
  <c r="G60"/>
  <c r="G61"/>
  <c r="G62"/>
  <c r="G63"/>
  <c r="G64"/>
  <c r="G65"/>
  <c r="I65" s="1"/>
  <c r="G66"/>
  <c r="G67"/>
  <c r="I67" s="1"/>
  <c r="G68"/>
  <c r="I68"/>
  <c r="G69"/>
  <c r="G70"/>
  <c r="I70" s="1"/>
  <c r="G71"/>
  <c r="I71" s="1"/>
  <c r="G72"/>
  <c r="I72" s="1"/>
  <c r="G76"/>
  <c r="G77"/>
  <c r="G79"/>
  <c r="I79"/>
  <c r="G80"/>
  <c r="G81"/>
  <c r="G82"/>
  <c r="I82" s="1"/>
  <c r="G83"/>
  <c r="G84"/>
  <c r="G85"/>
  <c r="G86"/>
  <c r="I86" s="1"/>
  <c r="G89"/>
  <c r="G90"/>
  <c r="G91"/>
  <c r="I91" s="1"/>
  <c r="G92"/>
  <c r="I92"/>
  <c r="G93"/>
  <c r="G94"/>
  <c r="G95"/>
  <c r="G97"/>
  <c r="G98"/>
  <c r="I98"/>
  <c r="G99"/>
  <c r="G100"/>
  <c r="I100" s="1"/>
  <c r="G101"/>
  <c r="I101"/>
  <c r="G102"/>
  <c r="I102" s="1"/>
  <c r="G103"/>
  <c r="G104"/>
  <c r="G105"/>
  <c r="G107"/>
  <c r="G108"/>
  <c r="G109"/>
  <c r="G110"/>
  <c r="G111"/>
  <c r="I111" s="1"/>
  <c r="G112"/>
  <c r="G113"/>
  <c r="G114"/>
  <c r="I114" s="1"/>
  <c r="G115"/>
  <c r="I115"/>
  <c r="G116"/>
  <c r="G117"/>
  <c r="I117"/>
  <c r="G119"/>
  <c r="I119" s="1"/>
  <c r="G120"/>
  <c r="G121"/>
  <c r="G122"/>
  <c r="G123"/>
  <c r="G124"/>
  <c r="G125"/>
  <c r="I125"/>
  <c r="G127"/>
  <c r="I127" s="1"/>
  <c r="G128"/>
  <c r="G129"/>
  <c r="G130"/>
  <c r="I130" s="1"/>
  <c r="G131"/>
  <c r="I131" s="1"/>
  <c r="G132"/>
  <c r="G133"/>
  <c r="G134"/>
  <c r="G135"/>
  <c r="G136"/>
  <c r="G137"/>
  <c r="G138"/>
  <c r="I138"/>
  <c r="G139"/>
  <c r="G140"/>
  <c r="G141"/>
  <c r="G142"/>
  <c r="G143"/>
  <c r="G144"/>
  <c r="I144"/>
  <c r="G146"/>
  <c r="G147"/>
  <c r="I147"/>
  <c r="G148"/>
  <c r="G149"/>
  <c r="G150"/>
  <c r="G152"/>
  <c r="G154"/>
  <c r="G155"/>
  <c r="G156"/>
  <c r="G157"/>
  <c r="G158"/>
  <c r="G159"/>
  <c r="G160"/>
  <c r="G161"/>
  <c r="G162"/>
  <c r="G163"/>
  <c r="I163" s="1"/>
  <c r="G164"/>
  <c r="G165"/>
  <c r="I165"/>
  <c r="G166"/>
  <c r="I166"/>
  <c r="G167"/>
  <c r="G168"/>
  <c r="G169"/>
  <c r="G171"/>
  <c r="I171"/>
  <c r="G172"/>
  <c r="G174"/>
  <c r="I174" s="1"/>
  <c r="G175"/>
  <c r="I175" s="1"/>
  <c r="G176"/>
  <c r="I176" s="1"/>
  <c r="G178"/>
  <c r="G179"/>
  <c r="G180"/>
  <c r="I180" s="1"/>
  <c r="G181"/>
  <c r="I181"/>
  <c r="G182"/>
  <c r="G183"/>
  <c r="C184"/>
  <c r="D184"/>
  <c r="E184"/>
  <c r="F184"/>
  <c r="C1" i="228"/>
  <c r="C2"/>
  <c r="H9"/>
  <c r="I9" s="1"/>
  <c r="I10"/>
  <c r="I11"/>
  <c r="I12"/>
  <c r="I13"/>
  <c r="I14"/>
  <c r="I15"/>
  <c r="I16"/>
  <c r="I17"/>
  <c r="I18"/>
  <c r="I20"/>
  <c r="I21"/>
  <c r="I22"/>
  <c r="I23"/>
  <c r="I24"/>
  <c r="I25"/>
  <c r="I26"/>
  <c r="I28"/>
  <c r="I29"/>
  <c r="I30"/>
  <c r="I31"/>
  <c r="I32"/>
  <c r="I33"/>
  <c r="I34"/>
  <c r="I35"/>
  <c r="I36"/>
  <c r="I37"/>
  <c r="I38"/>
  <c r="I39"/>
  <c r="I40"/>
  <c r="I41"/>
  <c r="I42"/>
  <c r="I43"/>
  <c r="E45"/>
  <c r="G45"/>
  <c r="G48"/>
  <c r="H48"/>
  <c r="I48" s="1"/>
  <c r="G49"/>
  <c r="G100" s="1"/>
  <c r="I49"/>
  <c r="G50"/>
  <c r="I50"/>
  <c r="G51"/>
  <c r="I51"/>
  <c r="G52"/>
  <c r="I52"/>
  <c r="G53"/>
  <c r="I53"/>
  <c r="G54"/>
  <c r="I54"/>
  <c r="G55"/>
  <c r="I55"/>
  <c r="G56"/>
  <c r="I56"/>
  <c r="G57"/>
  <c r="I57"/>
  <c r="G58"/>
  <c r="I58"/>
  <c r="G62"/>
  <c r="I62" s="1"/>
  <c r="G63"/>
  <c r="G64"/>
  <c r="G65"/>
  <c r="I65"/>
  <c r="G66"/>
  <c r="I66"/>
  <c r="G67"/>
  <c r="G70"/>
  <c r="I70"/>
  <c r="G71"/>
  <c r="I71" s="1"/>
  <c r="G72"/>
  <c r="G73"/>
  <c r="G74"/>
  <c r="I74"/>
  <c r="G75"/>
  <c r="I75"/>
  <c r="G76"/>
  <c r="I76"/>
  <c r="G77"/>
  <c r="I77"/>
  <c r="G78"/>
  <c r="I78"/>
  <c r="G79"/>
  <c r="I79"/>
  <c r="G80"/>
  <c r="I80"/>
  <c r="G82"/>
  <c r="I82"/>
  <c r="G83"/>
  <c r="G84"/>
  <c r="I84"/>
  <c r="G85"/>
  <c r="I85"/>
  <c r="G86"/>
  <c r="I86"/>
  <c r="G87"/>
  <c r="I87"/>
  <c r="G88"/>
  <c r="I88"/>
  <c r="G89"/>
  <c r="I89"/>
  <c r="G90"/>
  <c r="I90"/>
  <c r="G91"/>
  <c r="I91"/>
  <c r="G92"/>
  <c r="I92"/>
  <c r="G93"/>
  <c r="I93"/>
  <c r="G94"/>
  <c r="I94"/>
  <c r="G95"/>
  <c r="I95"/>
  <c r="G96"/>
  <c r="I96"/>
  <c r="G97"/>
  <c r="I97"/>
  <c r="G98"/>
  <c r="I98"/>
  <c r="G99"/>
  <c r="I99"/>
  <c r="C100"/>
  <c r="D100"/>
  <c r="E100"/>
  <c r="F100"/>
  <c r="C1" i="229"/>
  <c r="C2"/>
  <c r="G8"/>
  <c r="G9"/>
  <c r="I9" s="1"/>
  <c r="G10"/>
  <c r="G11"/>
  <c r="G118"/>
  <c r="G12"/>
  <c r="G120"/>
  <c r="G13"/>
  <c r="I13" s="1"/>
  <c r="G14"/>
  <c r="G15"/>
  <c r="G16"/>
  <c r="G17"/>
  <c r="G18"/>
  <c r="G19"/>
  <c r="G20"/>
  <c r="I20" s="1"/>
  <c r="G126"/>
  <c r="G127"/>
  <c r="G21"/>
  <c r="G23"/>
  <c r="G22"/>
  <c r="G130"/>
  <c r="G131"/>
  <c r="G132"/>
  <c r="G134"/>
  <c r="G24"/>
  <c r="G25"/>
  <c r="G27"/>
  <c r="G28"/>
  <c r="G29"/>
  <c r="G30"/>
  <c r="G31"/>
  <c r="G32"/>
  <c r="I32" s="1"/>
  <c r="G34"/>
  <c r="G144"/>
  <c r="G35"/>
  <c r="G36"/>
  <c r="G37"/>
  <c r="G38"/>
  <c r="I38" s="1"/>
  <c r="G39"/>
  <c r="G40"/>
  <c r="G41"/>
  <c r="I41" s="1"/>
  <c r="G42"/>
  <c r="I42" s="1"/>
  <c r="G43"/>
  <c r="G44"/>
  <c r="G45"/>
  <c r="G46"/>
  <c r="G48"/>
  <c r="G49"/>
  <c r="G50"/>
  <c r="G51"/>
  <c r="I51" s="1"/>
  <c r="G52"/>
  <c r="G53"/>
  <c r="G54"/>
  <c r="G55"/>
  <c r="G56"/>
  <c r="I56" s="1"/>
  <c r="G57"/>
  <c r="G58"/>
  <c r="G59"/>
  <c r="G60"/>
  <c r="I60" s="1"/>
  <c r="G61"/>
  <c r="G62"/>
  <c r="G63"/>
  <c r="I63" s="1"/>
  <c r="G64"/>
  <c r="G65"/>
  <c r="I65" s="1"/>
  <c r="G66"/>
  <c r="G67"/>
  <c r="G68"/>
  <c r="I68" s="1"/>
  <c r="G70"/>
  <c r="I70" s="1"/>
  <c r="G71"/>
  <c r="G72"/>
  <c r="G73"/>
  <c r="G74"/>
  <c r="G75"/>
  <c r="G76"/>
  <c r="I76" s="1"/>
  <c r="G77"/>
  <c r="I77" s="1"/>
  <c r="G78"/>
  <c r="I78" s="1"/>
  <c r="G80"/>
  <c r="G81"/>
  <c r="G83"/>
  <c r="G84"/>
  <c r="I84" s="1"/>
  <c r="G85"/>
  <c r="G86"/>
  <c r="I86" s="1"/>
  <c r="G88"/>
  <c r="G89"/>
  <c r="I89" s="1"/>
  <c r="G90"/>
  <c r="G92"/>
  <c r="G94"/>
  <c r="G96"/>
  <c r="G97"/>
  <c r="G165"/>
  <c r="G99"/>
  <c r="G100"/>
  <c r="C101"/>
  <c r="D101"/>
  <c r="E101"/>
  <c r="F101"/>
  <c r="G104"/>
  <c r="H104"/>
  <c r="G105"/>
  <c r="G107"/>
  <c r="G108"/>
  <c r="I108" s="1"/>
  <c r="G109"/>
  <c r="G110"/>
  <c r="G111"/>
  <c r="G112"/>
  <c r="I112" s="1"/>
  <c r="G113"/>
  <c r="G114"/>
  <c r="I114" s="1"/>
  <c r="G115"/>
  <c r="G116"/>
  <c r="I116" s="1"/>
  <c r="G117"/>
  <c r="G121"/>
  <c r="I121" s="1"/>
  <c r="G122"/>
  <c r="G141"/>
  <c r="G143"/>
  <c r="G146"/>
  <c r="G147"/>
  <c r="G148"/>
  <c r="G149"/>
  <c r="G150"/>
  <c r="G151"/>
  <c r="G152"/>
  <c r="G153"/>
  <c r="G154"/>
  <c r="G156"/>
  <c r="G162"/>
  <c r="G167"/>
  <c r="G168"/>
  <c r="G169"/>
  <c r="I169" s="1"/>
  <c r="G171"/>
  <c r="G172"/>
  <c r="G173"/>
  <c r="G175"/>
  <c r="G176"/>
  <c r="G178"/>
  <c r="I178" s="1"/>
  <c r="G179"/>
  <c r="I179" s="1"/>
  <c r="G183"/>
  <c r="G184"/>
  <c r="G186"/>
  <c r="I186" s="1"/>
  <c r="G187"/>
  <c r="G190"/>
  <c r="G198"/>
  <c r="G200"/>
  <c r="G201"/>
  <c r="G202"/>
  <c r="G203"/>
  <c r="G204"/>
  <c r="I204" s="1"/>
  <c r="G205"/>
  <c r="I205" s="1"/>
  <c r="G206"/>
  <c r="I206" s="1"/>
  <c r="G207"/>
  <c r="G209"/>
  <c r="G211"/>
  <c r="G213"/>
  <c r="G214"/>
  <c r="G215"/>
  <c r="G216"/>
  <c r="G217"/>
  <c r="I217" s="1"/>
  <c r="C218"/>
  <c r="D218"/>
  <c r="E218"/>
  <c r="F218"/>
  <c r="C1" i="230"/>
  <c r="C2"/>
  <c r="G8"/>
  <c r="G9"/>
  <c r="G10"/>
  <c r="G11"/>
  <c r="G12"/>
  <c r="H12"/>
  <c r="I12" s="1"/>
  <c r="G13"/>
  <c r="G14"/>
  <c r="I14" s="1"/>
  <c r="G15"/>
  <c r="G16"/>
  <c r="G17"/>
  <c r="I17" s="1"/>
  <c r="G18"/>
  <c r="I18" s="1"/>
  <c r="G19"/>
  <c r="G20"/>
  <c r="G21"/>
  <c r="G22"/>
  <c r="G23"/>
  <c r="I23" s="1"/>
  <c r="G24"/>
  <c r="G25"/>
  <c r="I25" s="1"/>
  <c r="G26"/>
  <c r="I26" s="1"/>
  <c r="G27"/>
  <c r="G28"/>
  <c r="G29"/>
  <c r="G30"/>
  <c r="I30" s="1"/>
  <c r="G31"/>
  <c r="G32"/>
  <c r="I32" s="1"/>
  <c r="G33"/>
  <c r="G34"/>
  <c r="I34" s="1"/>
  <c r="G35"/>
  <c r="G36"/>
  <c r="I36" s="1"/>
  <c r="G37"/>
  <c r="I37" s="1"/>
  <c r="G38"/>
  <c r="G39"/>
  <c r="G40"/>
  <c r="G41"/>
  <c r="G42"/>
  <c r="I42" s="1"/>
  <c r="G43"/>
  <c r="G44"/>
  <c r="G45"/>
  <c r="G46"/>
  <c r="G47"/>
  <c r="G48"/>
  <c r="I48" s="1"/>
  <c r="G49"/>
  <c r="G50"/>
  <c r="G51"/>
  <c r="G52"/>
  <c r="G53"/>
  <c r="G54"/>
  <c r="I54" s="1"/>
  <c r="G55"/>
  <c r="I55" s="1"/>
  <c r="G56"/>
  <c r="G57"/>
  <c r="G58"/>
  <c r="G59"/>
  <c r="I59" s="1"/>
  <c r="G60"/>
  <c r="G61"/>
  <c r="I61" s="1"/>
  <c r="G62"/>
  <c r="G63"/>
  <c r="I63" s="1"/>
  <c r="G65"/>
  <c r="I65" s="1"/>
  <c r="G66"/>
  <c r="I66" s="1"/>
  <c r="G67"/>
  <c r="G68"/>
  <c r="I68" s="1"/>
  <c r="G69"/>
  <c r="G70"/>
  <c r="G71"/>
  <c r="G72"/>
  <c r="G73"/>
  <c r="G74"/>
  <c r="G75"/>
  <c r="G76"/>
  <c r="G77"/>
  <c r="G78"/>
  <c r="I78" s="1"/>
  <c r="G79"/>
  <c r="G80"/>
  <c r="I80" s="1"/>
  <c r="G81"/>
  <c r="I81" s="1"/>
  <c r="G82"/>
  <c r="I82" s="1"/>
  <c r="G83"/>
  <c r="G85"/>
  <c r="I85" s="1"/>
  <c r="G86"/>
  <c r="G87"/>
  <c r="G88"/>
  <c r="I88" s="1"/>
  <c r="G89"/>
  <c r="I89" s="1"/>
  <c r="G90"/>
  <c r="G91"/>
  <c r="G92"/>
  <c r="I92" s="1"/>
  <c r="G93"/>
  <c r="I93" s="1"/>
  <c r="G94"/>
  <c r="I94" s="1"/>
  <c r="G95"/>
  <c r="I95" s="1"/>
  <c r="G96"/>
  <c r="I96" s="1"/>
  <c r="G97"/>
  <c r="I97" s="1"/>
  <c r="G99"/>
  <c r="G100"/>
  <c r="I100" s="1"/>
  <c r="G101"/>
  <c r="I101" s="1"/>
  <c r="G102"/>
  <c r="G103"/>
  <c r="I103" s="1"/>
  <c r="G104"/>
  <c r="G105"/>
  <c r="I105" s="1"/>
  <c r="G106"/>
  <c r="I106" s="1"/>
  <c r="G107"/>
  <c r="I107" s="1"/>
  <c r="G108"/>
  <c r="G109"/>
  <c r="I109"/>
  <c r="G110"/>
  <c r="I110" s="1"/>
  <c r="G111"/>
  <c r="I111" s="1"/>
  <c r="G112"/>
  <c r="I112" s="1"/>
  <c r="G113"/>
  <c r="I113" s="1"/>
  <c r="G114"/>
  <c r="G115"/>
  <c r="G116"/>
  <c r="G117"/>
  <c r="G118"/>
  <c r="I118" s="1"/>
  <c r="G119"/>
  <c r="G120"/>
  <c r="I120" s="1"/>
  <c r="G121"/>
  <c r="G122"/>
  <c r="G123"/>
  <c r="G124"/>
  <c r="I124" s="1"/>
  <c r="G125"/>
  <c r="G126"/>
  <c r="I126" s="1"/>
  <c r="G127"/>
  <c r="G128"/>
  <c r="G129"/>
  <c r="G130"/>
  <c r="I130" s="1"/>
  <c r="G131"/>
  <c r="G132"/>
  <c r="G133"/>
  <c r="I133" s="1"/>
  <c r="G134"/>
  <c r="G135"/>
  <c r="I135" s="1"/>
  <c r="G136"/>
  <c r="G138"/>
  <c r="G139"/>
  <c r="G140"/>
  <c r="G141"/>
  <c r="G142"/>
  <c r="G143"/>
  <c r="I143" s="1"/>
  <c r="G144"/>
  <c r="I144" s="1"/>
  <c r="G145"/>
  <c r="G146"/>
  <c r="I146" s="1"/>
  <c r="G147"/>
  <c r="G148"/>
  <c r="G149"/>
  <c r="I149" s="1"/>
  <c r="G150"/>
  <c r="G151"/>
  <c r="I151" s="1"/>
  <c r="G152"/>
  <c r="G153"/>
  <c r="G154"/>
  <c r="G155"/>
  <c r="G156"/>
  <c r="G157"/>
  <c r="G158"/>
  <c r="G159"/>
  <c r="G160"/>
  <c r="G162"/>
  <c r="I162" s="1"/>
  <c r="G163"/>
  <c r="G164"/>
  <c r="I164" s="1"/>
  <c r="G166"/>
  <c r="G167"/>
  <c r="G170"/>
  <c r="G171"/>
  <c r="G172"/>
  <c r="G173"/>
  <c r="G174"/>
  <c r="I174" s="1"/>
  <c r="G175"/>
  <c r="G177"/>
  <c r="G179"/>
  <c r="G180"/>
  <c r="G181"/>
  <c r="G182"/>
  <c r="G183"/>
  <c r="I183" s="1"/>
  <c r="G184"/>
  <c r="I184" s="1"/>
  <c r="G185"/>
  <c r="G186"/>
  <c r="I186" s="1"/>
  <c r="G188"/>
  <c r="I188" s="1"/>
  <c r="G189"/>
  <c r="G190"/>
  <c r="I190" s="1"/>
  <c r="G191"/>
  <c r="G192"/>
  <c r="I192" s="1"/>
  <c r="G193"/>
  <c r="I193" s="1"/>
  <c r="G194"/>
  <c r="I194" s="1"/>
  <c r="G195"/>
  <c r="G198"/>
  <c r="G199"/>
  <c r="G200"/>
  <c r="G201"/>
  <c r="I201" s="1"/>
  <c r="G202"/>
  <c r="G203"/>
  <c r="I203" s="1"/>
  <c r="G204"/>
  <c r="G205"/>
  <c r="G206"/>
  <c r="G207"/>
  <c r="I207" s="1"/>
  <c r="G208"/>
  <c r="I208" s="1"/>
  <c r="E209"/>
  <c r="F209"/>
  <c r="H209" s="1"/>
  <c r="G212"/>
  <c r="H212"/>
  <c r="G214"/>
  <c r="I214" s="1"/>
  <c r="G215"/>
  <c r="I215" s="1"/>
  <c r="G217"/>
  <c r="I217" s="1"/>
  <c r="G218"/>
  <c r="I218" s="1"/>
  <c r="G221"/>
  <c r="G222"/>
  <c r="G223"/>
  <c r="G224"/>
  <c r="G225"/>
  <c r="I225" s="1"/>
  <c r="G226"/>
  <c r="G227"/>
  <c r="G228"/>
  <c r="G229"/>
  <c r="I229" s="1"/>
  <c r="G230"/>
  <c r="I230" s="1"/>
  <c r="G231"/>
  <c r="G232"/>
  <c r="I232" s="1"/>
  <c r="G233"/>
  <c r="I233" s="1"/>
  <c r="G234"/>
  <c r="I234" s="1"/>
  <c r="G235"/>
  <c r="I235" s="1"/>
  <c r="G236"/>
  <c r="G237"/>
  <c r="G238"/>
  <c r="G239"/>
  <c r="I239" s="1"/>
  <c r="G240"/>
  <c r="G242"/>
  <c r="G244"/>
  <c r="G245"/>
  <c r="G246"/>
  <c r="G247"/>
  <c r="I247" s="1"/>
  <c r="G248"/>
  <c r="G249"/>
  <c r="G250"/>
  <c r="G252"/>
  <c r="I252" s="1"/>
  <c r="G253"/>
  <c r="G254"/>
  <c r="I254" s="1"/>
  <c r="G255"/>
  <c r="G256"/>
  <c r="G257"/>
  <c r="G258"/>
  <c r="G259"/>
  <c r="G260"/>
  <c r="I260" s="1"/>
  <c r="G261"/>
  <c r="I261" s="1"/>
  <c r="G262"/>
  <c r="G263"/>
  <c r="G264"/>
  <c r="G265"/>
  <c r="G266"/>
  <c r="I266" s="1"/>
  <c r="G267"/>
  <c r="G268"/>
  <c r="G269"/>
  <c r="G270"/>
  <c r="G271"/>
  <c r="G272"/>
  <c r="G273"/>
  <c r="I273" s="1"/>
  <c r="G274"/>
  <c r="G275"/>
  <c r="G276"/>
  <c r="I276" s="1"/>
  <c r="G277"/>
  <c r="G278"/>
  <c r="G279"/>
  <c r="G280"/>
  <c r="G281"/>
  <c r="G282"/>
  <c r="G283"/>
  <c r="G285"/>
  <c r="G286"/>
  <c r="I286" s="1"/>
  <c r="G287"/>
  <c r="I287" s="1"/>
  <c r="G288"/>
  <c r="I288" s="1"/>
  <c r="G289"/>
  <c r="G290"/>
  <c r="I290" s="1"/>
  <c r="G292"/>
  <c r="I292" s="1"/>
  <c r="G294"/>
  <c r="G296"/>
  <c r="I296" s="1"/>
  <c r="G297"/>
  <c r="I297" s="1"/>
  <c r="G298"/>
  <c r="G299"/>
  <c r="G300"/>
  <c r="G301"/>
  <c r="I301" s="1"/>
  <c r="G303"/>
  <c r="I303" s="1"/>
  <c r="G305"/>
  <c r="I305" s="1"/>
  <c r="G307"/>
  <c r="G309"/>
  <c r="I309" s="1"/>
  <c r="G310"/>
  <c r="G311"/>
  <c r="I311" s="1"/>
  <c r="G312"/>
  <c r="G313"/>
  <c r="I313" s="1"/>
  <c r="G315"/>
  <c r="I315" s="1"/>
  <c r="G316"/>
  <c r="I316" s="1"/>
  <c r="G317"/>
  <c r="I317" s="1"/>
  <c r="G320"/>
  <c r="I320" s="1"/>
  <c r="G322"/>
  <c r="G325"/>
  <c r="G326"/>
  <c r="I326" s="1"/>
  <c r="G327"/>
  <c r="I327" s="1"/>
  <c r="G328"/>
  <c r="I328" s="1"/>
  <c r="G329"/>
  <c r="I329" s="1"/>
  <c r="G330"/>
  <c r="G331"/>
  <c r="I331" s="1"/>
  <c r="G332"/>
  <c r="G334"/>
  <c r="I334" s="1"/>
  <c r="G335"/>
  <c r="I335" s="1"/>
  <c r="G336"/>
  <c r="G337"/>
  <c r="G338"/>
  <c r="I338" s="1"/>
  <c r="G339"/>
  <c r="G340"/>
  <c r="I340" s="1"/>
  <c r="G341"/>
  <c r="I341" s="1"/>
  <c r="G342"/>
  <c r="I342" s="1"/>
  <c r="G344"/>
  <c r="G345"/>
  <c r="G347"/>
  <c r="I347" s="1"/>
  <c r="G348"/>
  <c r="I348" s="1"/>
  <c r="G349"/>
  <c r="I349" s="1"/>
  <c r="G350"/>
  <c r="I350" s="1"/>
  <c r="C1" i="231"/>
  <c r="C2"/>
  <c r="G11"/>
  <c r="H11"/>
  <c r="I11" s="1"/>
  <c r="G12"/>
  <c r="I12"/>
  <c r="G13"/>
  <c r="I13"/>
  <c r="G14"/>
  <c r="G119" s="1"/>
  <c r="I14"/>
  <c r="G15"/>
  <c r="I15"/>
  <c r="G16"/>
  <c r="I16"/>
  <c r="G17"/>
  <c r="I17"/>
  <c r="G18"/>
  <c r="I18"/>
  <c r="G19"/>
  <c r="I19"/>
  <c r="G20"/>
  <c r="I20"/>
  <c r="G21"/>
  <c r="I21"/>
  <c r="G22"/>
  <c r="I22"/>
  <c r="G24"/>
  <c r="G25"/>
  <c r="G26"/>
  <c r="G27"/>
  <c r="I27"/>
  <c r="G28"/>
  <c r="I28"/>
  <c r="G31"/>
  <c r="I31"/>
  <c r="G32"/>
  <c r="I32"/>
  <c r="G33"/>
  <c r="I33"/>
  <c r="G34"/>
  <c r="I34"/>
  <c r="G35"/>
  <c r="I35"/>
  <c r="G36"/>
  <c r="G37"/>
  <c r="G38"/>
  <c r="G39"/>
  <c r="I39"/>
  <c r="G40"/>
  <c r="I40"/>
  <c r="G41"/>
  <c r="I41"/>
  <c r="G42"/>
  <c r="I42"/>
  <c r="G44"/>
  <c r="I44"/>
  <c r="G45"/>
  <c r="I45"/>
  <c r="G46"/>
  <c r="I46"/>
  <c r="G47"/>
  <c r="I47"/>
  <c r="G48"/>
  <c r="I48"/>
  <c r="G49"/>
  <c r="I49"/>
  <c r="G50"/>
  <c r="I50"/>
  <c r="G51"/>
  <c r="I51"/>
  <c r="G52"/>
  <c r="I52"/>
  <c r="G53"/>
  <c r="I53"/>
  <c r="G54"/>
  <c r="I54"/>
  <c r="G55"/>
  <c r="G57"/>
  <c r="I57"/>
  <c r="G58"/>
  <c r="G59"/>
  <c r="G60"/>
  <c r="I60" s="1"/>
  <c r="G61"/>
  <c r="I61"/>
  <c r="G62"/>
  <c r="I62"/>
  <c r="G63"/>
  <c r="G65"/>
  <c r="I65" s="1"/>
  <c r="G66"/>
  <c r="I66"/>
  <c r="G67"/>
  <c r="I67"/>
  <c r="G68"/>
  <c r="G69"/>
  <c r="I69"/>
  <c r="G70"/>
  <c r="G71"/>
  <c r="I71"/>
  <c r="G72"/>
  <c r="I72"/>
  <c r="G73"/>
  <c r="I73"/>
  <c r="G74"/>
  <c r="I74"/>
  <c r="G75"/>
  <c r="I75"/>
  <c r="G76"/>
  <c r="G78"/>
  <c r="I78" s="1"/>
  <c r="G79"/>
  <c r="G80"/>
  <c r="I80"/>
  <c r="G81"/>
  <c r="I81"/>
  <c r="G82"/>
  <c r="I82"/>
  <c r="G83"/>
  <c r="I83"/>
  <c r="G84"/>
  <c r="I84"/>
  <c r="G85"/>
  <c r="I85"/>
  <c r="G86"/>
  <c r="I86"/>
  <c r="G87"/>
  <c r="G88"/>
  <c r="I88"/>
  <c r="G89"/>
  <c r="I89"/>
  <c r="G90"/>
  <c r="I90"/>
  <c r="G91"/>
  <c r="G92"/>
  <c r="G93"/>
  <c r="G94"/>
  <c r="I94"/>
  <c r="G95"/>
  <c r="I95"/>
  <c r="G96"/>
  <c r="I96"/>
  <c r="G97"/>
  <c r="I97"/>
  <c r="G98"/>
  <c r="G99"/>
  <c r="I99"/>
  <c r="G100"/>
  <c r="I100" s="1"/>
  <c r="G101"/>
  <c r="G102"/>
  <c r="I102"/>
  <c r="G103"/>
  <c r="G104"/>
  <c r="G105"/>
  <c r="G107"/>
  <c r="G109"/>
  <c r="I109"/>
  <c r="G110"/>
  <c r="I110"/>
  <c r="G112"/>
  <c r="I112"/>
  <c r="G113"/>
  <c r="G114"/>
  <c r="I114" s="1"/>
  <c r="G115"/>
  <c r="I115"/>
  <c r="G116"/>
  <c r="I116"/>
  <c r="G117"/>
  <c r="G118"/>
  <c r="C119"/>
  <c r="D119"/>
  <c r="E119"/>
  <c r="F119"/>
  <c r="C1" i="232"/>
  <c r="C2"/>
  <c r="G11"/>
  <c r="H11"/>
  <c r="I11" s="1"/>
  <c r="G12"/>
  <c r="H12"/>
  <c r="I12" s="1"/>
  <c r="G13"/>
  <c r="G98" s="1"/>
  <c r="H13"/>
  <c r="I13" s="1"/>
  <c r="G14"/>
  <c r="H14"/>
  <c r="G15"/>
  <c r="H15"/>
  <c r="G16"/>
  <c r="H16"/>
  <c r="I16" s="1"/>
  <c r="G17"/>
  <c r="H17"/>
  <c r="I17" s="1"/>
  <c r="G18"/>
  <c r="H18"/>
  <c r="G20"/>
  <c r="H20"/>
  <c r="H21"/>
  <c r="G22"/>
  <c r="H22"/>
  <c r="I22"/>
  <c r="G23"/>
  <c r="H23"/>
  <c r="G24"/>
  <c r="H24"/>
  <c r="G25"/>
  <c r="H25"/>
  <c r="I25" s="1"/>
  <c r="G27"/>
  <c r="H27"/>
  <c r="I27" s="1"/>
  <c r="G28"/>
  <c r="H28"/>
  <c r="I28" s="1"/>
  <c r="G29"/>
  <c r="H29"/>
  <c r="I29" s="1"/>
  <c r="G30"/>
  <c r="H30"/>
  <c r="I30" s="1"/>
  <c r="G31"/>
  <c r="H31"/>
  <c r="I31" s="1"/>
  <c r="G32"/>
  <c r="H32"/>
  <c r="I32" s="1"/>
  <c r="G33"/>
  <c r="H33"/>
  <c r="I33" s="1"/>
  <c r="G34"/>
  <c r="H34"/>
  <c r="I34" s="1"/>
  <c r="G35"/>
  <c r="H35"/>
  <c r="G36"/>
  <c r="H36"/>
  <c r="I36"/>
  <c r="G37"/>
  <c r="H37"/>
  <c r="G38"/>
  <c r="H38"/>
  <c r="H39"/>
  <c r="G40"/>
  <c r="H40"/>
  <c r="I40"/>
  <c r="G41"/>
  <c r="H41"/>
  <c r="I41"/>
  <c r="G44"/>
  <c r="H44"/>
  <c r="I44" s="1"/>
  <c r="G45"/>
  <c r="H45"/>
  <c r="I45" s="1"/>
  <c r="G46"/>
  <c r="H46"/>
  <c r="I46" s="1"/>
  <c r="G47"/>
  <c r="H47"/>
  <c r="I47"/>
  <c r="G48"/>
  <c r="H48"/>
  <c r="I48" s="1"/>
  <c r="G49"/>
  <c r="H49"/>
  <c r="I49" s="1"/>
  <c r="G50"/>
  <c r="H50"/>
  <c r="I50"/>
  <c r="G51"/>
  <c r="H51"/>
  <c r="I51"/>
  <c r="G52"/>
  <c r="H52"/>
  <c r="I52" s="1"/>
  <c r="G53"/>
  <c r="H53"/>
  <c r="I53" s="1"/>
  <c r="G54"/>
  <c r="H54"/>
  <c r="I54"/>
  <c r="G55"/>
  <c r="H55"/>
  <c r="I55"/>
  <c r="G56"/>
  <c r="H56"/>
  <c r="G57"/>
  <c r="H57"/>
  <c r="G58"/>
  <c r="H58"/>
  <c r="G59"/>
  <c r="H59"/>
  <c r="G60"/>
  <c r="H60"/>
  <c r="I60" s="1"/>
  <c r="G61"/>
  <c r="H61"/>
  <c r="G62"/>
  <c r="H62"/>
  <c r="G63"/>
  <c r="H63"/>
  <c r="G64"/>
  <c r="H64"/>
  <c r="G65"/>
  <c r="H65"/>
  <c r="G66"/>
  <c r="H66"/>
  <c r="G67"/>
  <c r="H67"/>
  <c r="G68"/>
  <c r="H68"/>
  <c r="G69"/>
  <c r="H69"/>
  <c r="I69" s="1"/>
  <c r="G70"/>
  <c r="H70"/>
  <c r="I70" s="1"/>
  <c r="G71"/>
  <c r="H71"/>
  <c r="I71" s="1"/>
  <c r="G72"/>
  <c r="I72"/>
  <c r="H72"/>
  <c r="G73"/>
  <c r="H73"/>
  <c r="I73" s="1"/>
  <c r="G74"/>
  <c r="H74"/>
  <c r="I74" s="1"/>
  <c r="G75"/>
  <c r="H75"/>
  <c r="I75" s="1"/>
  <c r="G76"/>
  <c r="H76"/>
  <c r="G77"/>
  <c r="H77"/>
  <c r="I77" s="1"/>
  <c r="G78"/>
  <c r="H78"/>
  <c r="G79"/>
  <c r="I79" s="1"/>
  <c r="H79"/>
  <c r="G80"/>
  <c r="H80"/>
  <c r="G81"/>
  <c r="H81"/>
  <c r="G82"/>
  <c r="H82"/>
  <c r="I82" s="1"/>
  <c r="G83"/>
  <c r="H83"/>
  <c r="G84"/>
  <c r="H84"/>
  <c r="G85"/>
  <c r="H85"/>
  <c r="G86"/>
  <c r="H86"/>
  <c r="I86" s="1"/>
  <c r="G87"/>
  <c r="I87" s="1"/>
  <c r="H87"/>
  <c r="H89"/>
  <c r="H90"/>
  <c r="G91"/>
  <c r="H91"/>
  <c r="I91" s="1"/>
  <c r="G92"/>
  <c r="H92"/>
  <c r="I92" s="1"/>
  <c r="G93"/>
  <c r="H93"/>
  <c r="G94"/>
  <c r="H94"/>
  <c r="I94" s="1"/>
  <c r="G95"/>
  <c r="H95"/>
  <c r="I95"/>
  <c r="G96"/>
  <c r="H96"/>
  <c r="I96" s="1"/>
  <c r="G97"/>
  <c r="H97"/>
  <c r="C98"/>
  <c r="D98"/>
  <c r="E98"/>
  <c r="F98"/>
  <c r="C1" i="238"/>
  <c r="C2"/>
  <c r="G9"/>
  <c r="H9"/>
  <c r="I9" s="1"/>
  <c r="G10"/>
  <c r="G89" s="1"/>
  <c r="H10"/>
  <c r="I10" s="1"/>
  <c r="G12"/>
  <c r="I12"/>
  <c r="G13"/>
  <c r="I13" s="1"/>
  <c r="G14"/>
  <c r="I14"/>
  <c r="G15"/>
  <c r="I15"/>
  <c r="G16"/>
  <c r="I16"/>
  <c r="G17"/>
  <c r="I17" s="1"/>
  <c r="G18"/>
  <c r="I18"/>
  <c r="G19"/>
  <c r="I19" s="1"/>
  <c r="G20"/>
  <c r="I20"/>
  <c r="G21"/>
  <c r="G22"/>
  <c r="I22"/>
  <c r="G23"/>
  <c r="I23" s="1"/>
  <c r="G24"/>
  <c r="I24" s="1"/>
  <c r="G25"/>
  <c r="I25"/>
  <c r="G26"/>
  <c r="I26"/>
  <c r="G27"/>
  <c r="I27" s="1"/>
  <c r="G28"/>
  <c r="I28"/>
  <c r="G29"/>
  <c r="G30"/>
  <c r="I30" s="1"/>
  <c r="G32"/>
  <c r="G33"/>
  <c r="I33"/>
  <c r="G34"/>
  <c r="G36"/>
  <c r="I36"/>
  <c r="G37"/>
  <c r="I37"/>
  <c r="G39"/>
  <c r="I39"/>
  <c r="G40"/>
  <c r="I40" s="1"/>
  <c r="G41"/>
  <c r="I41"/>
  <c r="G45"/>
  <c r="I45" s="1"/>
  <c r="G46"/>
  <c r="G47"/>
  <c r="I47" s="1"/>
  <c r="G48"/>
  <c r="I48"/>
  <c r="G49"/>
  <c r="I49" s="1"/>
  <c r="G50"/>
  <c r="I50" s="1"/>
  <c r="G51"/>
  <c r="I51"/>
  <c r="G52"/>
  <c r="I52"/>
  <c r="G54"/>
  <c r="I54" s="1"/>
  <c r="G55"/>
  <c r="I55"/>
  <c r="G56"/>
  <c r="I56" s="1"/>
  <c r="G57"/>
  <c r="I57" s="1"/>
  <c r="G58"/>
  <c r="I58"/>
  <c r="G59"/>
  <c r="I59"/>
  <c r="G60"/>
  <c r="I60" s="1"/>
  <c r="G61"/>
  <c r="I61"/>
  <c r="G62"/>
  <c r="I62" s="1"/>
  <c r="G63"/>
  <c r="I63" s="1"/>
  <c r="G64"/>
  <c r="I64"/>
  <c r="G65"/>
  <c r="I65"/>
  <c r="G66"/>
  <c r="I66" s="1"/>
  <c r="G67"/>
  <c r="I67"/>
  <c r="G68"/>
  <c r="I68" s="1"/>
  <c r="G69"/>
  <c r="G70"/>
  <c r="I70"/>
  <c r="G71"/>
  <c r="I71" s="1"/>
  <c r="G72"/>
  <c r="I72"/>
  <c r="G73"/>
  <c r="G74"/>
  <c r="I74"/>
  <c r="G75"/>
  <c r="G76"/>
  <c r="G79"/>
  <c r="G82"/>
  <c r="G83"/>
  <c r="I83"/>
  <c r="G84"/>
  <c r="I84"/>
  <c r="G85"/>
  <c r="I85" s="1"/>
  <c r="G86"/>
  <c r="I86"/>
  <c r="G87"/>
  <c r="G88"/>
  <c r="I88" s="1"/>
  <c r="C89"/>
  <c r="D89"/>
  <c r="E89"/>
  <c r="F89"/>
  <c r="C1" i="233"/>
  <c r="C2"/>
  <c r="G10"/>
  <c r="H10"/>
  <c r="I10"/>
  <c r="G11"/>
  <c r="G67" s="1"/>
  <c r="H11"/>
  <c r="I11" s="1"/>
  <c r="G12"/>
  <c r="H12"/>
  <c r="I12" s="1"/>
  <c r="G13"/>
  <c r="H13"/>
  <c r="G14"/>
  <c r="H14"/>
  <c r="G15"/>
  <c r="H15"/>
  <c r="I15" s="1"/>
  <c r="H16"/>
  <c r="G17"/>
  <c r="H17"/>
  <c r="H18"/>
  <c r="H19"/>
  <c r="H20"/>
  <c r="G21"/>
  <c r="H21"/>
  <c r="G22"/>
  <c r="H22"/>
  <c r="I22" s="1"/>
  <c r="G23"/>
  <c r="H23"/>
  <c r="I23"/>
  <c r="G24"/>
  <c r="I24" s="1"/>
  <c r="H24"/>
  <c r="G25"/>
  <c r="H25"/>
  <c r="G26"/>
  <c r="H26"/>
  <c r="I26" s="1"/>
  <c r="G27"/>
  <c r="H27"/>
  <c r="I27"/>
  <c r="G28"/>
  <c r="H28"/>
  <c r="G29"/>
  <c r="H29"/>
  <c r="G30"/>
  <c r="H30"/>
  <c r="I30" s="1"/>
  <c r="G31"/>
  <c r="H31"/>
  <c r="I31"/>
  <c r="G32"/>
  <c r="H32"/>
  <c r="G33"/>
  <c r="I33" s="1"/>
  <c r="H33"/>
  <c r="G34"/>
  <c r="H34"/>
  <c r="I34" s="1"/>
  <c r="G36"/>
  <c r="H36"/>
  <c r="I36" s="1"/>
  <c r="G37"/>
  <c r="H37"/>
  <c r="G38"/>
  <c r="H38"/>
  <c r="G39"/>
  <c r="H39"/>
  <c r="I39" s="1"/>
  <c r="G40"/>
  <c r="H40"/>
  <c r="I40"/>
  <c r="G41"/>
  <c r="H41"/>
  <c r="G42"/>
  <c r="H42"/>
  <c r="I42" s="1"/>
  <c r="G43"/>
  <c r="H43"/>
  <c r="I43" s="1"/>
  <c r="G44"/>
  <c r="H44"/>
  <c r="I44" s="1"/>
  <c r="G45"/>
  <c r="H45"/>
  <c r="I45" s="1"/>
  <c r="H46"/>
  <c r="G47"/>
  <c r="H47"/>
  <c r="G48"/>
  <c r="H48"/>
  <c r="I48" s="1"/>
  <c r="G49"/>
  <c r="H49"/>
  <c r="I49"/>
  <c r="G50"/>
  <c r="I50" s="1"/>
  <c r="H50"/>
  <c r="G51"/>
  <c r="I51" s="1"/>
  <c r="H51"/>
  <c r="H52"/>
  <c r="G53"/>
  <c r="H53"/>
  <c r="I53" s="1"/>
  <c r="G54"/>
  <c r="H54"/>
  <c r="G55"/>
  <c r="I55" s="1"/>
  <c r="H55"/>
  <c r="H56"/>
  <c r="G57"/>
  <c r="H57"/>
  <c r="I57" s="1"/>
  <c r="G58"/>
  <c r="H58"/>
  <c r="I58" s="1"/>
  <c r="G59"/>
  <c r="H59"/>
  <c r="I59" s="1"/>
  <c r="G60"/>
  <c r="H60"/>
  <c r="I60" s="1"/>
  <c r="G61"/>
  <c r="H61"/>
  <c r="I61"/>
  <c r="G62"/>
  <c r="H62"/>
  <c r="I62" s="1"/>
  <c r="G63"/>
  <c r="H63"/>
  <c r="I63" s="1"/>
  <c r="G64"/>
  <c r="H64"/>
  <c r="I64"/>
  <c r="G65"/>
  <c r="H65"/>
  <c r="I65" s="1"/>
  <c r="H66"/>
  <c r="I66" s="1"/>
  <c r="C67"/>
  <c r="D67"/>
  <c r="E67"/>
  <c r="F67"/>
  <c r="C1" i="234"/>
  <c r="C2"/>
  <c r="G9"/>
  <c r="G84" s="1"/>
  <c r="H9"/>
  <c r="I9" s="1"/>
  <c r="G10"/>
  <c r="H10"/>
  <c r="I10" s="1"/>
  <c r="G11"/>
  <c r="H11"/>
  <c r="I11" s="1"/>
  <c r="G12"/>
  <c r="H12"/>
  <c r="I12" s="1"/>
  <c r="G13"/>
  <c r="H13"/>
  <c r="G14"/>
  <c r="H14"/>
  <c r="I14" s="1"/>
  <c r="G15"/>
  <c r="H15"/>
  <c r="I15"/>
  <c r="H16"/>
  <c r="G17"/>
  <c r="H17"/>
  <c r="I17" s="1"/>
  <c r="G18"/>
  <c r="H18"/>
  <c r="I18" s="1"/>
  <c r="G19"/>
  <c r="I19" s="1"/>
  <c r="H19"/>
  <c r="G21"/>
  <c r="H21"/>
  <c r="G22"/>
  <c r="H22"/>
  <c r="I22" s="1"/>
  <c r="H23"/>
  <c r="H24"/>
  <c r="H25"/>
  <c r="G26"/>
  <c r="H26"/>
  <c r="I26" s="1"/>
  <c r="G27"/>
  <c r="H27"/>
  <c r="I27" s="1"/>
  <c r="G28"/>
  <c r="H28"/>
  <c r="I28" s="1"/>
  <c r="G29"/>
  <c r="H29"/>
  <c r="I29"/>
  <c r="G30"/>
  <c r="H30"/>
  <c r="I30" s="1"/>
  <c r="G31"/>
  <c r="H31"/>
  <c r="I31" s="1"/>
  <c r="G32"/>
  <c r="H32"/>
  <c r="I32" s="1"/>
  <c r="G33"/>
  <c r="H33"/>
  <c r="I33"/>
  <c r="G34"/>
  <c r="H34"/>
  <c r="I34" s="1"/>
  <c r="G35"/>
  <c r="H35"/>
  <c r="I35"/>
  <c r="G36"/>
  <c r="H36"/>
  <c r="G37"/>
  <c r="I37" s="1"/>
  <c r="H37"/>
  <c r="G38"/>
  <c r="H38"/>
  <c r="I38" s="1"/>
  <c r="G39"/>
  <c r="H39"/>
  <c r="I39"/>
  <c r="G40"/>
  <c r="H40"/>
  <c r="I40" s="1"/>
  <c r="G41"/>
  <c r="H41"/>
  <c r="G42"/>
  <c r="H42"/>
  <c r="I42" s="1"/>
  <c r="G43"/>
  <c r="H43"/>
  <c r="I43" s="1"/>
  <c r="G44"/>
  <c r="H44"/>
  <c r="I44" s="1"/>
  <c r="G45"/>
  <c r="H45"/>
  <c r="G46"/>
  <c r="H46"/>
  <c r="I46" s="1"/>
  <c r="G47"/>
  <c r="H47"/>
  <c r="I47"/>
  <c r="G48"/>
  <c r="H48"/>
  <c r="I48" s="1"/>
  <c r="G49"/>
  <c r="H49"/>
  <c r="G50"/>
  <c r="H50"/>
  <c r="G51"/>
  <c r="H51"/>
  <c r="G52"/>
  <c r="H52"/>
  <c r="I52" s="1"/>
  <c r="G53"/>
  <c r="H53"/>
  <c r="G54"/>
  <c r="H54"/>
  <c r="G55"/>
  <c r="H55"/>
  <c r="I55" s="1"/>
  <c r="G56"/>
  <c r="H56"/>
  <c r="I56" s="1"/>
  <c r="G57"/>
  <c r="H57"/>
  <c r="I57" s="1"/>
  <c r="G58"/>
  <c r="H58"/>
  <c r="I58" s="1"/>
  <c r="G59"/>
  <c r="H59"/>
  <c r="I59" s="1"/>
  <c r="G60"/>
  <c r="H60"/>
  <c r="I60" s="1"/>
  <c r="H61"/>
  <c r="H62"/>
  <c r="G63"/>
  <c r="H63"/>
  <c r="I63"/>
  <c r="G64"/>
  <c r="H64"/>
  <c r="I64"/>
  <c r="G65"/>
  <c r="H65"/>
  <c r="I65" s="1"/>
  <c r="G66"/>
  <c r="H66"/>
  <c r="I66"/>
  <c r="G67"/>
  <c r="H67"/>
  <c r="I67" s="1"/>
  <c r="G68"/>
  <c r="H68"/>
  <c r="I68" s="1"/>
  <c r="G69"/>
  <c r="H69"/>
  <c r="I69" s="1"/>
  <c r="G70"/>
  <c r="H70"/>
  <c r="I70" s="1"/>
  <c r="G71"/>
  <c r="H71"/>
  <c r="I71" s="1"/>
  <c r="G72"/>
  <c r="H72"/>
  <c r="I72"/>
  <c r="G73"/>
  <c r="H73"/>
  <c r="I73" s="1"/>
  <c r="G74"/>
  <c r="H74"/>
  <c r="I74" s="1"/>
  <c r="G75"/>
  <c r="H75"/>
  <c r="I75" s="1"/>
  <c r="G76"/>
  <c r="H76"/>
  <c r="I76"/>
  <c r="H77"/>
  <c r="G78"/>
  <c r="H78"/>
  <c r="I78" s="1"/>
  <c r="G79"/>
  <c r="H79"/>
  <c r="I79" s="1"/>
  <c r="G80"/>
  <c r="H80"/>
  <c r="I80" s="1"/>
  <c r="G81"/>
  <c r="H81"/>
  <c r="I81"/>
  <c r="G82"/>
  <c r="H82"/>
  <c r="I82" s="1"/>
  <c r="G83"/>
  <c r="H83"/>
  <c r="I83" s="1"/>
  <c r="C84"/>
  <c r="D84"/>
  <c r="E84"/>
  <c r="F84"/>
  <c r="C1" i="235"/>
  <c r="C2"/>
  <c r="G9"/>
  <c r="H9"/>
  <c r="I9" s="1"/>
  <c r="G10"/>
  <c r="G11"/>
  <c r="I11"/>
  <c r="G12"/>
  <c r="I12"/>
  <c r="G13"/>
  <c r="I13"/>
  <c r="G14"/>
  <c r="I14"/>
  <c r="G15"/>
  <c r="I15"/>
  <c r="G16"/>
  <c r="I16"/>
  <c r="G17"/>
  <c r="I17"/>
  <c r="G18"/>
  <c r="I18"/>
  <c r="G19"/>
  <c r="G20"/>
  <c r="G21"/>
  <c r="I21"/>
  <c r="G23"/>
  <c r="I23"/>
  <c r="G24"/>
  <c r="G25"/>
  <c r="I25"/>
  <c r="G26"/>
  <c r="G27"/>
  <c r="G28"/>
  <c r="I28"/>
  <c r="G29"/>
  <c r="G30"/>
  <c r="I30" s="1"/>
  <c r="G31"/>
  <c r="I31"/>
  <c r="G32"/>
  <c r="I32"/>
  <c r="G33"/>
  <c r="I33"/>
  <c r="G34"/>
  <c r="G35"/>
  <c r="I35"/>
  <c r="G36"/>
  <c r="I36"/>
  <c r="G38"/>
  <c r="G39"/>
  <c r="G40"/>
  <c r="G41"/>
  <c r="I41"/>
  <c r="G42"/>
  <c r="G43"/>
  <c r="I43"/>
  <c r="G44"/>
  <c r="I44"/>
  <c r="G45"/>
  <c r="I45"/>
  <c r="G46"/>
  <c r="I46"/>
  <c r="G47"/>
  <c r="I47"/>
  <c r="G48"/>
  <c r="I48"/>
  <c r="G49"/>
  <c r="I49"/>
  <c r="G50"/>
  <c r="I50"/>
  <c r="G51"/>
  <c r="I51"/>
  <c r="G52"/>
  <c r="G53"/>
  <c r="I53"/>
  <c r="G54"/>
  <c r="G55"/>
  <c r="I55"/>
  <c r="G56"/>
  <c r="I56"/>
  <c r="G57"/>
  <c r="I57"/>
  <c r="G58"/>
  <c r="G59"/>
  <c r="I59"/>
  <c r="G60"/>
  <c r="I60"/>
  <c r="G61"/>
  <c r="I61"/>
  <c r="G62"/>
  <c r="I62"/>
  <c r="G63"/>
  <c r="G64"/>
  <c r="I64" s="1"/>
  <c r="G65"/>
  <c r="G66"/>
  <c r="I66"/>
  <c r="G67"/>
  <c r="I67"/>
  <c r="G68"/>
  <c r="I68"/>
  <c r="G69"/>
  <c r="I69" s="1"/>
  <c r="G70"/>
  <c r="I70"/>
  <c r="G71"/>
  <c r="I71"/>
  <c r="G72"/>
  <c r="I72"/>
  <c r="G73"/>
  <c r="I73" s="1"/>
  <c r="G74"/>
  <c r="I74"/>
  <c r="G76"/>
  <c r="I76"/>
  <c r="G77"/>
  <c r="I77"/>
  <c r="G78"/>
  <c r="I78"/>
  <c r="G79"/>
  <c r="G80"/>
  <c r="I80"/>
  <c r="G81"/>
  <c r="I81"/>
  <c r="G82"/>
  <c r="I82"/>
  <c r="G83"/>
  <c r="G84"/>
  <c r="I84"/>
  <c r="G85"/>
  <c r="I85"/>
  <c r="G86"/>
  <c r="I86"/>
  <c r="G87"/>
  <c r="I87" s="1"/>
  <c r="G88"/>
  <c r="I88"/>
  <c r="G89"/>
  <c r="I89"/>
  <c r="G90"/>
  <c r="I90"/>
  <c r="G91"/>
  <c r="G92"/>
  <c r="I92"/>
  <c r="G93"/>
  <c r="I93"/>
  <c r="G94"/>
  <c r="G95"/>
  <c r="I95"/>
  <c r="G96"/>
  <c r="I96"/>
  <c r="G97"/>
  <c r="G106" s="1"/>
  <c r="I97"/>
  <c r="G98"/>
  <c r="I98" s="1"/>
  <c r="G99"/>
  <c r="I99"/>
  <c r="G100"/>
  <c r="I100"/>
  <c r="G101"/>
  <c r="I101"/>
  <c r="G102"/>
  <c r="G103"/>
  <c r="I103"/>
  <c r="G104"/>
  <c r="I104"/>
  <c r="G105"/>
  <c r="I105"/>
  <c r="C106"/>
  <c r="D106"/>
  <c r="E106"/>
  <c r="F106"/>
  <c r="C1" i="236"/>
  <c r="C2"/>
  <c r="I12"/>
  <c r="I13"/>
  <c r="I14"/>
  <c r="I15"/>
  <c r="I16"/>
  <c r="I18"/>
  <c r="I20"/>
  <c r="I22"/>
  <c r="I24"/>
  <c r="I25"/>
  <c r="I26"/>
  <c r="I27"/>
  <c r="I28"/>
  <c r="I31"/>
  <c r="I32"/>
  <c r="I33"/>
  <c r="I34"/>
  <c r="I35"/>
  <c r="I37"/>
  <c r="I38"/>
  <c r="I39"/>
  <c r="E40"/>
  <c r="F40"/>
  <c r="G40"/>
  <c r="I40"/>
  <c r="C1" i="237"/>
  <c r="C2"/>
  <c r="G9"/>
  <c r="G10"/>
  <c r="G11"/>
  <c r="H11"/>
  <c r="I11" s="1"/>
  <c r="G12"/>
  <c r="G13"/>
  <c r="I13" s="1"/>
  <c r="G14"/>
  <c r="I14" s="1"/>
  <c r="G15"/>
  <c r="G16"/>
  <c r="G17"/>
  <c r="G18"/>
  <c r="I18" s="1"/>
  <c r="G19"/>
  <c r="I19" s="1"/>
  <c r="G20"/>
  <c r="I20" s="1"/>
  <c r="G21"/>
  <c r="I21" s="1"/>
  <c r="G22"/>
  <c r="I22" s="1"/>
  <c r="G24"/>
  <c r="G25"/>
  <c r="G26"/>
  <c r="G28"/>
  <c r="G29"/>
  <c r="G36"/>
  <c r="I36"/>
  <c r="G37"/>
  <c r="G38"/>
  <c r="G39"/>
  <c r="I39" s="1"/>
  <c r="G40"/>
  <c r="G41"/>
  <c r="I41" s="1"/>
  <c r="G42"/>
  <c r="I42" s="1"/>
  <c r="G43"/>
  <c r="I43" s="1"/>
  <c r="G44"/>
  <c r="G45"/>
  <c r="I45" s="1"/>
  <c r="G46"/>
  <c r="I46" s="1"/>
  <c r="G47"/>
  <c r="I47" s="1"/>
  <c r="G48"/>
  <c r="I48" s="1"/>
  <c r="G49"/>
  <c r="G50"/>
  <c r="G51"/>
  <c r="G52"/>
  <c r="I52"/>
  <c r="G54"/>
  <c r="I54" s="1"/>
  <c r="G55"/>
  <c r="I55" s="1"/>
  <c r="G56"/>
  <c r="G57"/>
  <c r="I57" s="1"/>
  <c r="G58"/>
  <c r="I58" s="1"/>
  <c r="G59"/>
  <c r="G60"/>
  <c r="C62"/>
  <c r="D62"/>
  <c r="E62"/>
  <c r="F62"/>
  <c r="C1" i="216"/>
  <c r="C2"/>
  <c r="G11"/>
  <c r="H11"/>
  <c r="I11" s="1"/>
  <c r="G12"/>
  <c r="H12"/>
  <c r="I12" s="1"/>
  <c r="G13"/>
  <c r="H13"/>
  <c r="I13" s="1"/>
  <c r="G14"/>
  <c r="I14" s="1"/>
  <c r="H14"/>
  <c r="G15"/>
  <c r="H15"/>
  <c r="I15" s="1"/>
  <c r="G16"/>
  <c r="H16"/>
  <c r="G17"/>
  <c r="H17"/>
  <c r="I17" s="1"/>
  <c r="G18"/>
  <c r="H18"/>
  <c r="I18" s="1"/>
  <c r="G19"/>
  <c r="H19"/>
  <c r="I19" s="1"/>
  <c r="G20"/>
  <c r="H20"/>
  <c r="I20" s="1"/>
  <c r="G21"/>
  <c r="H21"/>
  <c r="I21"/>
  <c r="G22"/>
  <c r="H22"/>
  <c r="G23"/>
  <c r="H23"/>
  <c r="I23" s="1"/>
  <c r="G24"/>
  <c r="H24"/>
  <c r="I24" s="1"/>
  <c r="G25"/>
  <c r="H25"/>
  <c r="G26"/>
  <c r="H26"/>
  <c r="I26" s="1"/>
  <c r="G27"/>
  <c r="H27"/>
  <c r="I27" s="1"/>
  <c r="G28"/>
  <c r="G57" s="1"/>
  <c r="H28"/>
  <c r="I28" s="1"/>
  <c r="G29"/>
  <c r="H29"/>
  <c r="G30"/>
  <c r="H30"/>
  <c r="I30" s="1"/>
  <c r="G31"/>
  <c r="H31"/>
  <c r="I31" s="1"/>
  <c r="G32"/>
  <c r="H32"/>
  <c r="I32" s="1"/>
  <c r="G33"/>
  <c r="H33"/>
  <c r="G34"/>
  <c r="H34"/>
  <c r="I34" s="1"/>
  <c r="G35"/>
  <c r="H35"/>
  <c r="I35" s="1"/>
  <c r="G36"/>
  <c r="H36"/>
  <c r="I36" s="1"/>
  <c r="G37"/>
  <c r="H37"/>
  <c r="G38"/>
  <c r="H38"/>
  <c r="I38" s="1"/>
  <c r="G39"/>
  <c r="H39"/>
  <c r="I39" s="1"/>
  <c r="G40"/>
  <c r="H40"/>
  <c r="I40" s="1"/>
  <c r="G41"/>
  <c r="I41" s="1"/>
  <c r="H41"/>
  <c r="G42"/>
  <c r="H42"/>
  <c r="I42" s="1"/>
  <c r="G43"/>
  <c r="H43"/>
  <c r="I43" s="1"/>
  <c r="H44"/>
  <c r="G45"/>
  <c r="H45"/>
  <c r="I45" s="1"/>
  <c r="G46"/>
  <c r="H46"/>
  <c r="I46" s="1"/>
  <c r="G47"/>
  <c r="H47"/>
  <c r="I47" s="1"/>
  <c r="G48"/>
  <c r="H48"/>
  <c r="I48"/>
  <c r="G49"/>
  <c r="H49"/>
  <c r="I49" s="1"/>
  <c r="G50"/>
  <c r="H50"/>
  <c r="I50" s="1"/>
  <c r="G51"/>
  <c r="H51"/>
  <c r="I51" s="1"/>
  <c r="G52"/>
  <c r="I52" s="1"/>
  <c r="G53"/>
  <c r="H53"/>
  <c r="I53" s="1"/>
  <c r="G54"/>
  <c r="H54"/>
  <c r="G55"/>
  <c r="H55"/>
  <c r="I55" s="1"/>
  <c r="G56"/>
  <c r="H56"/>
  <c r="I56" s="1"/>
  <c r="C57"/>
  <c r="D57"/>
  <c r="E57"/>
  <c r="F57"/>
  <c r="C1" i="212"/>
  <c r="C2"/>
  <c r="C3"/>
  <c r="C8"/>
  <c r="E8"/>
  <c r="E14"/>
  <c r="C1" i="213"/>
  <c r="C2"/>
  <c r="C3"/>
  <c r="G11"/>
  <c r="J11"/>
  <c r="M11"/>
  <c r="P11"/>
  <c r="Q11"/>
  <c r="T11"/>
  <c r="T21" s="1"/>
  <c r="G12"/>
  <c r="J12"/>
  <c r="M12"/>
  <c r="P12"/>
  <c r="Q12"/>
  <c r="S12" s="1"/>
  <c r="T12"/>
  <c r="G13"/>
  <c r="J13"/>
  <c r="M13"/>
  <c r="P13"/>
  <c r="Q13"/>
  <c r="S13"/>
  <c r="T13"/>
  <c r="V13" s="1"/>
  <c r="G14"/>
  <c r="J14"/>
  <c r="M14"/>
  <c r="P14"/>
  <c r="Q14"/>
  <c r="T14"/>
  <c r="V14" s="1"/>
  <c r="G15"/>
  <c r="J15"/>
  <c r="M15"/>
  <c r="P15"/>
  <c r="Q15"/>
  <c r="S15" s="1"/>
  <c r="T15"/>
  <c r="V15"/>
  <c r="T16"/>
  <c r="T17"/>
  <c r="C21"/>
  <c r="D21"/>
  <c r="E21"/>
  <c r="F21"/>
  <c r="G21" s="1"/>
  <c r="H21"/>
  <c r="I21"/>
  <c r="J21" s="1"/>
  <c r="K21"/>
  <c r="L21"/>
  <c r="N21"/>
  <c r="O21"/>
  <c r="C1" i="220"/>
  <c r="C2"/>
  <c r="E7"/>
  <c r="H7"/>
  <c r="I7"/>
  <c r="J7"/>
  <c r="K7" s="1"/>
  <c r="E8"/>
  <c r="H8"/>
  <c r="I8"/>
  <c r="J8"/>
  <c r="K8" s="1"/>
  <c r="E9"/>
  <c r="H9"/>
  <c r="I9"/>
  <c r="J9"/>
  <c r="K9" s="1"/>
  <c r="E10"/>
  <c r="H10"/>
  <c r="I10"/>
  <c r="J10"/>
  <c r="K10" s="1"/>
  <c r="E11"/>
  <c r="H11"/>
  <c r="I11"/>
  <c r="J11"/>
  <c r="K11" s="1"/>
  <c r="E12"/>
  <c r="H12"/>
  <c r="I12"/>
  <c r="J12"/>
  <c r="E13"/>
  <c r="H13"/>
  <c r="I13"/>
  <c r="J13"/>
  <c r="K13" s="1"/>
  <c r="E14"/>
  <c r="H14"/>
  <c r="I14"/>
  <c r="J14"/>
  <c r="K14" s="1"/>
  <c r="E15"/>
  <c r="I15"/>
  <c r="J15"/>
  <c r="K15" s="1"/>
  <c r="E16"/>
  <c r="H16"/>
  <c r="I16"/>
  <c r="J16"/>
  <c r="K16" s="1"/>
  <c r="E17"/>
  <c r="H17"/>
  <c r="I17"/>
  <c r="J17"/>
  <c r="E18"/>
  <c r="H18"/>
  <c r="I18"/>
  <c r="J18"/>
  <c r="K18" s="1"/>
  <c r="E19"/>
  <c r="H19"/>
  <c r="I19"/>
  <c r="J19"/>
  <c r="K19" s="1"/>
  <c r="E20"/>
  <c r="I20"/>
  <c r="J20"/>
  <c r="K20" s="1"/>
  <c r="I21"/>
  <c r="J21"/>
  <c r="E22"/>
  <c r="H22"/>
  <c r="I22"/>
  <c r="J22"/>
  <c r="K22" s="1"/>
  <c r="E23"/>
  <c r="H23"/>
  <c r="I23"/>
  <c r="J23"/>
  <c r="K23" s="1"/>
  <c r="E24"/>
  <c r="H24"/>
  <c r="I24"/>
  <c r="J24"/>
  <c r="K24" s="1"/>
  <c r="I25"/>
  <c r="J25"/>
  <c r="I26"/>
  <c r="J26"/>
  <c r="E27"/>
  <c r="H27"/>
  <c r="I27"/>
  <c r="J27"/>
  <c r="K27" s="1"/>
  <c r="E28"/>
  <c r="H28"/>
  <c r="I28"/>
  <c r="J28"/>
  <c r="K28" s="1"/>
  <c r="E29"/>
  <c r="H29"/>
  <c r="I29"/>
  <c r="J29"/>
  <c r="E30"/>
  <c r="I30"/>
  <c r="J30"/>
  <c r="K30" s="1"/>
  <c r="I31"/>
  <c r="J31"/>
  <c r="E32"/>
  <c r="H32"/>
  <c r="I32"/>
  <c r="J32"/>
  <c r="K32" s="1"/>
  <c r="E33"/>
  <c r="H33"/>
  <c r="I33"/>
  <c r="J33"/>
  <c r="K33" s="1"/>
  <c r="E34"/>
  <c r="H34"/>
  <c r="I34"/>
  <c r="J34"/>
  <c r="K34" s="1"/>
  <c r="E35"/>
  <c r="H35"/>
  <c r="I35"/>
  <c r="J35"/>
  <c r="K35" s="1"/>
  <c r="E36"/>
  <c r="H36"/>
  <c r="I36"/>
  <c r="J36"/>
  <c r="K36" s="1"/>
  <c r="H37"/>
  <c r="I37"/>
  <c r="J37"/>
  <c r="K37" s="1"/>
  <c r="E38"/>
  <c r="H38"/>
  <c r="I38"/>
  <c r="J38"/>
  <c r="K38" s="1"/>
  <c r="E39"/>
  <c r="H39"/>
  <c r="I39"/>
  <c r="J39"/>
  <c r="K39" s="1"/>
  <c r="E40"/>
  <c r="H40"/>
  <c r="I40"/>
  <c r="J40"/>
  <c r="K40" s="1"/>
  <c r="E41"/>
  <c r="H41"/>
  <c r="I41"/>
  <c r="J41"/>
  <c r="K41" s="1"/>
  <c r="E42"/>
  <c r="H42"/>
  <c r="I42"/>
  <c r="J42"/>
  <c r="K42" s="1"/>
  <c r="E43"/>
  <c r="H43"/>
  <c r="I43"/>
  <c r="J43"/>
  <c r="K43" s="1"/>
  <c r="E44"/>
  <c r="I44"/>
  <c r="J44"/>
  <c r="K44" s="1"/>
  <c r="E45"/>
  <c r="H45"/>
  <c r="I45"/>
  <c r="J45"/>
  <c r="K45" s="1"/>
  <c r="E46"/>
  <c r="H46"/>
  <c r="I46"/>
  <c r="J46"/>
  <c r="K46" s="1"/>
  <c r="E47"/>
  <c r="H47"/>
  <c r="I47"/>
  <c r="J47"/>
  <c r="K47" s="1"/>
  <c r="E48"/>
  <c r="H48"/>
  <c r="I48"/>
  <c r="J48"/>
  <c r="K48" s="1"/>
  <c r="E49"/>
  <c r="H49"/>
  <c r="I49"/>
  <c r="J49"/>
  <c r="E50"/>
  <c r="H50"/>
  <c r="I50"/>
  <c r="J50"/>
  <c r="K50" s="1"/>
  <c r="E51"/>
  <c r="H51"/>
  <c r="I51"/>
  <c r="J51"/>
  <c r="K51" s="1"/>
  <c r="E52"/>
  <c r="H52"/>
  <c r="I52"/>
  <c r="J52"/>
  <c r="K52" s="1"/>
  <c r="E53"/>
  <c r="H53"/>
  <c r="I53"/>
  <c r="J53"/>
  <c r="E54"/>
  <c r="H54"/>
  <c r="I54"/>
  <c r="J54"/>
  <c r="K54" s="1"/>
  <c r="E55"/>
  <c r="H55"/>
  <c r="I55"/>
  <c r="J55"/>
  <c r="K55" s="1"/>
  <c r="E56"/>
  <c r="H56"/>
  <c r="I56"/>
  <c r="J56"/>
  <c r="K56" s="1"/>
  <c r="E57"/>
  <c r="H57"/>
  <c r="I57"/>
  <c r="J57"/>
  <c r="K57" s="1"/>
  <c r="E58"/>
  <c r="H58"/>
  <c r="I58"/>
  <c r="J58"/>
  <c r="K58" s="1"/>
  <c r="E59"/>
  <c r="H59"/>
  <c r="I59"/>
  <c r="J59"/>
  <c r="K59" s="1"/>
  <c r="H60"/>
  <c r="I60"/>
  <c r="J60"/>
  <c r="K60" s="1"/>
  <c r="H61"/>
  <c r="I61"/>
  <c r="J61"/>
  <c r="K61" s="1"/>
  <c r="E62"/>
  <c r="H62"/>
  <c r="I62"/>
  <c r="J62"/>
  <c r="K62" s="1"/>
  <c r="E63"/>
  <c r="H63"/>
  <c r="I63"/>
  <c r="J63"/>
  <c r="E64"/>
  <c r="H64"/>
  <c r="I64"/>
  <c r="J64"/>
  <c r="K64" s="1"/>
  <c r="E65"/>
  <c r="H65"/>
  <c r="I65"/>
  <c r="H66"/>
  <c r="I66"/>
  <c r="J66"/>
  <c r="H67"/>
  <c r="I67"/>
  <c r="J67"/>
  <c r="E68"/>
  <c r="H68"/>
  <c r="I68"/>
  <c r="J68"/>
  <c r="K68" s="1"/>
  <c r="E69"/>
  <c r="H69"/>
  <c r="I69"/>
  <c r="J69"/>
  <c r="K69" s="1"/>
  <c r="E70"/>
  <c r="H70"/>
  <c r="I70"/>
  <c r="J70"/>
  <c r="K70" s="1"/>
  <c r="C71"/>
  <c r="E71"/>
  <c r="F71"/>
  <c r="G71"/>
  <c r="H71" s="1"/>
  <c r="I71"/>
  <c r="C1" i="183"/>
  <c r="C2"/>
  <c r="B8"/>
  <c r="C8"/>
  <c r="E8" s="1"/>
  <c r="F8"/>
  <c r="H8" s="1"/>
  <c r="E11"/>
  <c r="H11"/>
  <c r="C1" i="208"/>
  <c r="C2"/>
  <c r="F8"/>
  <c r="I8"/>
  <c r="F9"/>
  <c r="I9"/>
  <c r="F10"/>
  <c r="I10"/>
  <c r="F11"/>
  <c r="I11"/>
  <c r="F12"/>
  <c r="I12"/>
  <c r="F13"/>
  <c r="I13"/>
  <c r="F14"/>
  <c r="I14"/>
  <c r="F15"/>
  <c r="I15"/>
  <c r="D18"/>
  <c r="E18"/>
  <c r="F18" s="1"/>
  <c r="G18"/>
  <c r="H18"/>
  <c r="I18" s="1"/>
  <c r="C2" i="197"/>
  <c r="F8"/>
  <c r="I8"/>
  <c r="F9"/>
  <c r="I9"/>
  <c r="F10"/>
  <c r="I10"/>
  <c r="D18"/>
  <c r="E18"/>
  <c r="F18" s="1"/>
  <c r="G18"/>
  <c r="H18"/>
  <c r="C1" i="223"/>
  <c r="C2"/>
  <c r="C1" i="209"/>
  <c r="C2"/>
  <c r="G8"/>
  <c r="J8"/>
  <c r="K8"/>
  <c r="L8"/>
  <c r="M8" s="1"/>
  <c r="N8"/>
  <c r="P8" s="1"/>
  <c r="J10"/>
  <c r="N10"/>
  <c r="P10" s="1"/>
  <c r="G11"/>
  <c r="J11"/>
  <c r="K11"/>
  <c r="L11"/>
  <c r="M11" s="1"/>
  <c r="N11"/>
  <c r="P11" s="1"/>
  <c r="G12"/>
  <c r="J12"/>
  <c r="K12"/>
  <c r="L12"/>
  <c r="M12" s="1"/>
  <c r="N12"/>
  <c r="P12"/>
  <c r="J14"/>
  <c r="G15"/>
  <c r="J15"/>
  <c r="K15"/>
  <c r="L15"/>
  <c r="M15" s="1"/>
  <c r="N15"/>
  <c r="P15"/>
  <c r="G16"/>
  <c r="J16"/>
  <c r="K16"/>
  <c r="L16"/>
  <c r="M16" s="1"/>
  <c r="N16"/>
  <c r="P16"/>
  <c r="J18"/>
  <c r="N18"/>
  <c r="P18"/>
  <c r="G19"/>
  <c r="J19"/>
  <c r="K19"/>
  <c r="L19"/>
  <c r="M19" s="1"/>
  <c r="N19"/>
  <c r="P19"/>
  <c r="G20"/>
  <c r="J20"/>
  <c r="K20"/>
  <c r="L20"/>
  <c r="M20" s="1"/>
  <c r="N20"/>
  <c r="P20"/>
  <c r="J22"/>
  <c r="G23"/>
  <c r="J23"/>
  <c r="K23"/>
  <c r="L23"/>
  <c r="M23" s="1"/>
  <c r="N23"/>
  <c r="P23"/>
  <c r="G24"/>
  <c r="J24"/>
  <c r="K24"/>
  <c r="L24"/>
  <c r="M24" s="1"/>
  <c r="N24"/>
  <c r="P24"/>
  <c r="J26"/>
  <c r="G27"/>
  <c r="J27"/>
  <c r="K27"/>
  <c r="L27"/>
  <c r="M27" s="1"/>
  <c r="N27"/>
  <c r="P27"/>
  <c r="G28"/>
  <c r="J28"/>
  <c r="K28"/>
  <c r="L28"/>
  <c r="N28"/>
  <c r="P28"/>
  <c r="J30"/>
  <c r="G31"/>
  <c r="J31"/>
  <c r="K31"/>
  <c r="L31"/>
  <c r="M31" s="1"/>
  <c r="N31"/>
  <c r="P31" s="1"/>
  <c r="G32"/>
  <c r="J32"/>
  <c r="K32"/>
  <c r="L32"/>
  <c r="M32" s="1"/>
  <c r="N32"/>
  <c r="P32" s="1"/>
  <c r="G35"/>
  <c r="J35"/>
  <c r="K35"/>
  <c r="L35"/>
  <c r="M35" s="1"/>
  <c r="N35"/>
  <c r="P35"/>
  <c r="G36"/>
  <c r="J36"/>
  <c r="K36"/>
  <c r="L36"/>
  <c r="M36" s="1"/>
  <c r="N36"/>
  <c r="P36" s="1"/>
  <c r="G39"/>
  <c r="J39"/>
  <c r="K39"/>
  <c r="L39"/>
  <c r="M39" s="1"/>
  <c r="N39"/>
  <c r="P39" s="1"/>
  <c r="G41"/>
  <c r="J41"/>
  <c r="K41"/>
  <c r="L41"/>
  <c r="N41"/>
  <c r="P41" s="1"/>
  <c r="J43"/>
  <c r="G44"/>
  <c r="J44"/>
  <c r="K44"/>
  <c r="L44"/>
  <c r="N44"/>
  <c r="P44" s="1"/>
  <c r="G45"/>
  <c r="J45"/>
  <c r="K45"/>
  <c r="L45"/>
  <c r="M45" s="1"/>
  <c r="N45"/>
  <c r="P45"/>
  <c r="J47"/>
  <c r="G48"/>
  <c r="J48"/>
  <c r="K48"/>
  <c r="L48"/>
  <c r="M48" s="1"/>
  <c r="N48"/>
  <c r="P48"/>
  <c r="G49"/>
  <c r="J49"/>
  <c r="K49"/>
  <c r="L49"/>
  <c r="M49" s="1"/>
  <c r="N49"/>
  <c r="P49" s="1"/>
  <c r="G52"/>
  <c r="J52"/>
  <c r="K52"/>
  <c r="L52"/>
  <c r="M52" s="1"/>
  <c r="N52"/>
  <c r="P52"/>
  <c r="D53"/>
  <c r="E53"/>
  <c r="F53"/>
  <c r="H53"/>
  <c r="N53" s="1"/>
  <c r="I53"/>
  <c r="D54"/>
  <c r="D55"/>
  <c r="E55"/>
  <c r="H55"/>
  <c r="N55" s="1"/>
  <c r="I55"/>
  <c r="D56"/>
  <c r="E56"/>
  <c r="F56"/>
  <c r="H56"/>
  <c r="K56" s="1"/>
  <c r="I56"/>
  <c r="C1" i="174"/>
  <c r="C2"/>
  <c r="C3"/>
  <c r="C1" i="169"/>
  <c r="C2"/>
  <c r="C3"/>
  <c r="C1" i="192"/>
  <c r="C2"/>
  <c r="C3"/>
  <c r="C1" i="191"/>
  <c r="C2"/>
  <c r="C3"/>
  <c r="I175" i="160"/>
  <c r="J86"/>
  <c r="J9"/>
  <c r="J116"/>
  <c r="J21"/>
  <c r="J63"/>
  <c r="J46"/>
  <c r="J172"/>
  <c r="J125"/>
  <c r="J161"/>
  <c r="J92"/>
  <c r="J44"/>
  <c r="J119"/>
  <c r="J17"/>
  <c r="J49"/>
  <c r="J70"/>
  <c r="J163"/>
  <c r="J106"/>
  <c r="J80"/>
  <c r="J51"/>
  <c r="J95"/>
  <c r="J47"/>
  <c r="J166"/>
  <c r="J111"/>
  <c r="J60"/>
  <c r="J26"/>
  <c r="J18"/>
  <c r="J173"/>
  <c r="J61"/>
  <c r="J169"/>
  <c r="J108"/>
  <c r="J94"/>
  <c r="J35"/>
  <c r="J43"/>
  <c r="J141"/>
  <c r="J135"/>
  <c r="J102"/>
  <c r="J22"/>
  <c r="F152"/>
  <c r="J103"/>
  <c r="J97"/>
  <c r="J45"/>
  <c r="J129"/>
  <c r="J85"/>
  <c r="J40"/>
  <c r="I193"/>
  <c r="J193" s="1"/>
  <c r="J123"/>
  <c r="J117"/>
  <c r="J74"/>
  <c r="J12"/>
  <c r="J124"/>
  <c r="J118"/>
  <c r="J13"/>
  <c r="J145"/>
  <c r="J101"/>
  <c r="J126"/>
  <c r="J68"/>
  <c r="J34"/>
  <c r="I50" i="159"/>
  <c r="I14"/>
  <c r="D15" i="162"/>
  <c r="E15" s="1"/>
  <c r="I10" i="235"/>
  <c r="I60" i="237"/>
  <c r="I25"/>
  <c r="I49"/>
  <c r="I38"/>
  <c r="I15"/>
  <c r="G62"/>
  <c r="I56"/>
  <c r="I44"/>
  <c r="I50"/>
  <c r="I29"/>
  <c r="I40"/>
  <c r="I17"/>
  <c r="I26"/>
  <c r="I12"/>
  <c r="I16" i="216"/>
  <c r="I93" i="232"/>
  <c r="I76"/>
  <c r="I66"/>
  <c r="I18"/>
  <c r="H89" i="238"/>
  <c r="I54" i="233"/>
  <c r="I14"/>
  <c r="I17"/>
  <c r="I13"/>
  <c r="I21" i="234"/>
  <c r="H160" i="217"/>
  <c r="H132"/>
  <c r="I132" s="1"/>
  <c r="I148" l="1"/>
  <c r="I105"/>
  <c r="I66"/>
  <c r="I48"/>
  <c r="I34"/>
  <c r="I28"/>
  <c r="I21"/>
  <c r="I126"/>
  <c r="I90"/>
  <c r="I84"/>
  <c r="I78"/>
  <c r="I55"/>
  <c r="I43"/>
  <c r="I14"/>
  <c r="I155"/>
  <c r="I10"/>
  <c r="I128"/>
  <c r="I122"/>
  <c r="I114"/>
  <c r="I86"/>
  <c r="I80"/>
  <c r="I62"/>
  <c r="I51"/>
  <c r="I135"/>
  <c r="I108"/>
  <c r="I102"/>
  <c r="I37"/>
  <c r="I11"/>
  <c r="I157"/>
  <c r="I129"/>
  <c r="I115"/>
  <c r="I25"/>
  <c r="I130"/>
  <c r="I124"/>
  <c r="I40"/>
  <c r="I147"/>
  <c r="I104"/>
  <c r="I71"/>
  <c r="I59"/>
  <c r="I131"/>
  <c r="I125"/>
  <c r="I111"/>
  <c r="I89"/>
  <c r="I83"/>
  <c r="I77"/>
  <c r="I53"/>
  <c r="I41"/>
  <c r="H116"/>
  <c r="I116" s="1"/>
  <c r="I9"/>
  <c r="I73"/>
  <c r="I69"/>
  <c r="H92"/>
  <c r="I92" s="1"/>
  <c r="I60"/>
  <c r="I56"/>
  <c r="I33"/>
  <c r="I23"/>
  <c r="I19"/>
  <c r="I54" i="216"/>
  <c r="I37"/>
  <c r="I33"/>
  <c r="I29"/>
  <c r="I25"/>
  <c r="H57"/>
  <c r="I57" s="1"/>
  <c r="I307" i="218"/>
  <c r="I297"/>
  <c r="I290"/>
  <c r="I284"/>
  <c r="I277"/>
  <c r="I174"/>
  <c r="I161"/>
  <c r="I116"/>
  <c r="I110"/>
  <c r="I285"/>
  <c r="I49"/>
  <c r="I176"/>
  <c r="I10"/>
  <c r="I77"/>
  <c r="I65"/>
  <c r="I41"/>
  <c r="I14"/>
  <c r="I73"/>
  <c r="I55"/>
  <c r="I16"/>
  <c r="I287"/>
  <c r="I164"/>
  <c r="I151"/>
  <c r="I80"/>
  <c r="I68"/>
  <c r="I56"/>
  <c r="I30"/>
  <c r="I237"/>
  <c r="I230"/>
  <c r="I159"/>
  <c r="I132"/>
  <c r="I70"/>
  <c r="I58"/>
  <c r="I46"/>
  <c r="I32"/>
  <c r="I283"/>
  <c r="I191"/>
  <c r="I295"/>
  <c r="I141"/>
  <c r="G121"/>
  <c r="I103"/>
  <c r="I96"/>
  <c r="I100"/>
  <c r="I102"/>
  <c r="I95"/>
  <c r="I266"/>
  <c r="I150"/>
  <c r="I124"/>
  <c r="I119"/>
  <c r="I113"/>
  <c r="I101"/>
  <c r="I12"/>
  <c r="I255"/>
  <c r="I242"/>
  <c r="I236"/>
  <c r="I120"/>
  <c r="I114"/>
  <c r="I108"/>
  <c r="G87"/>
  <c r="I26"/>
  <c r="G195"/>
  <c r="I53"/>
  <c r="I308"/>
  <c r="I291"/>
  <c r="I216"/>
  <c r="I210"/>
  <c r="I204"/>
  <c r="I190"/>
  <c r="I184"/>
  <c r="I178"/>
  <c r="I115"/>
  <c r="I109"/>
  <c r="I78"/>
  <c r="I15"/>
  <c r="I268"/>
  <c r="I223"/>
  <c r="I29"/>
  <c r="I293"/>
  <c r="I147"/>
  <c r="I104"/>
  <c r="I98"/>
  <c r="I252"/>
  <c r="I246"/>
  <c r="I239"/>
  <c r="I233"/>
  <c r="I105"/>
  <c r="I71"/>
  <c r="I288"/>
  <c r="I282"/>
  <c r="I149"/>
  <c r="I35"/>
  <c r="I21"/>
  <c r="I90"/>
  <c r="I143"/>
  <c r="I144"/>
  <c r="I88"/>
  <c r="I138"/>
  <c r="I172"/>
  <c r="I152"/>
  <c r="I127"/>
  <c r="I139"/>
  <c r="I142"/>
  <c r="I135"/>
  <c r="I125" i="225"/>
  <c r="I126"/>
  <c r="I38"/>
  <c r="I26"/>
  <c r="I87"/>
  <c r="I89"/>
  <c r="I18"/>
  <c r="I124"/>
  <c r="I70"/>
  <c r="I129"/>
  <c r="I117"/>
  <c r="I115"/>
  <c r="I92"/>
  <c r="I82"/>
  <c r="I122"/>
  <c r="I109"/>
  <c r="I96"/>
  <c r="I110"/>
  <c r="I97"/>
  <c r="I57"/>
  <c r="I111"/>
  <c r="I74"/>
  <c r="I60"/>
  <c r="I75"/>
  <c r="I61"/>
  <c r="I44"/>
  <c r="I32"/>
  <c r="I127"/>
  <c r="I102"/>
  <c r="I23"/>
  <c r="I128"/>
  <c r="I81"/>
  <c r="I53"/>
  <c r="I40"/>
  <c r="I93"/>
  <c r="I116"/>
  <c r="I189" i="226"/>
  <c r="I185"/>
  <c r="I142"/>
  <c r="I48"/>
  <c r="I160"/>
  <c r="I135"/>
  <c r="I168"/>
  <c r="I188"/>
  <c r="I68"/>
  <c r="I56"/>
  <c r="I44"/>
  <c r="I115"/>
  <c r="I199"/>
  <c r="I65"/>
  <c r="I52"/>
  <c r="I40"/>
  <c r="S14" i="213"/>
  <c r="I11" i="227"/>
  <c r="I158"/>
  <c r="I135"/>
  <c r="I162"/>
  <c r="I63"/>
  <c r="I90"/>
  <c r="I167" i="229"/>
  <c r="I111"/>
  <c r="I27"/>
  <c r="I72"/>
  <c r="I35"/>
  <c r="I117"/>
  <c r="I118" i="231"/>
  <c r="I117"/>
  <c r="I63"/>
  <c r="I59"/>
  <c r="H119"/>
  <c r="I119" s="1"/>
  <c r="I97" i="232"/>
  <c r="I85"/>
  <c r="I84"/>
  <c r="I83"/>
  <c r="I81"/>
  <c r="I80"/>
  <c r="I67"/>
  <c r="I63"/>
  <c r="I62"/>
  <c r="I61"/>
  <c r="I59"/>
  <c r="I58"/>
  <c r="I57"/>
  <c r="I38"/>
  <c r="I20"/>
  <c r="H98"/>
  <c r="I98" s="1"/>
  <c r="I15"/>
  <c r="I89" i="238"/>
  <c r="H67" i="233"/>
  <c r="I67" s="1"/>
  <c r="I47"/>
  <c r="I38"/>
  <c r="I37"/>
  <c r="I32"/>
  <c r="I29"/>
  <c r="I28"/>
  <c r="I25"/>
  <c r="I21"/>
  <c r="H84" i="234"/>
  <c r="I84" s="1"/>
  <c r="I49"/>
  <c r="I45"/>
  <c r="I41"/>
  <c r="I13"/>
  <c r="I102" i="235"/>
  <c r="I94"/>
  <c r="I83"/>
  <c r="I79"/>
  <c r="I65"/>
  <c r="I39"/>
  <c r="I38"/>
  <c r="I34"/>
  <c r="I29"/>
  <c r="H106"/>
  <c r="I106" s="1"/>
  <c r="I20"/>
  <c r="G14" i="174"/>
  <c r="E14"/>
  <c r="I37" i="237"/>
  <c r="H62"/>
  <c r="I62" s="1"/>
  <c r="K125" i="161"/>
  <c r="K26"/>
  <c r="H48"/>
  <c r="K48" s="1"/>
  <c r="I152" i="160"/>
  <c r="J152" s="1"/>
  <c r="I207"/>
  <c r="J71" i="220"/>
  <c r="K71" s="1"/>
  <c r="K67"/>
  <c r="K49"/>
  <c r="K53"/>
  <c r="K63"/>
  <c r="K17"/>
  <c r="K29"/>
  <c r="K12"/>
  <c r="K66"/>
  <c r="I18" i="197"/>
  <c r="M44" i="209"/>
  <c r="N56"/>
  <c r="M41"/>
  <c r="L53"/>
  <c r="M28"/>
  <c r="L56"/>
  <c r="M56" s="1"/>
  <c r="P53"/>
  <c r="J56"/>
  <c r="J55"/>
  <c r="P55"/>
  <c r="J53"/>
  <c r="G53"/>
  <c r="K145" i="161"/>
  <c r="K137"/>
  <c r="K135"/>
  <c r="D152"/>
  <c r="K133"/>
  <c r="K28"/>
  <c r="K13"/>
  <c r="K12"/>
  <c r="F175" i="160"/>
  <c r="J175" s="1"/>
  <c r="I16" i="159"/>
  <c r="I12"/>
  <c r="I11"/>
  <c r="P21" i="213"/>
  <c r="Q21"/>
  <c r="M21"/>
  <c r="I201" i="218"/>
  <c r="I199"/>
  <c r="I310"/>
  <c r="I305"/>
  <c r="I299"/>
  <c r="I280"/>
  <c r="I278"/>
  <c r="I276"/>
  <c r="I274"/>
  <c r="I272"/>
  <c r="I249"/>
  <c r="I240"/>
  <c r="I238"/>
  <c r="I234"/>
  <c r="I227"/>
  <c r="I225"/>
  <c r="I205"/>
  <c r="I203"/>
  <c r="H311"/>
  <c r="I99"/>
  <c r="H121"/>
  <c r="I168"/>
  <c r="I163"/>
  <c r="I154"/>
  <c r="I145"/>
  <c r="I137"/>
  <c r="I136"/>
  <c r="I133"/>
  <c r="I130"/>
  <c r="I129"/>
  <c r="H195"/>
  <c r="I195" s="1"/>
  <c r="I126"/>
  <c r="I75"/>
  <c r="I61"/>
  <c r="I57"/>
  <c r="H87"/>
  <c r="I87" s="1"/>
  <c r="I108" i="225"/>
  <c r="I103"/>
  <c r="I95"/>
  <c r="I59"/>
  <c r="I54"/>
  <c r="I98"/>
  <c r="I80"/>
  <c r="I42"/>
  <c r="I36"/>
  <c r="I30"/>
  <c r="I25"/>
  <c r="I94"/>
  <c r="I76"/>
  <c r="I12"/>
  <c r="I71"/>
  <c r="I19"/>
  <c r="I105"/>
  <c r="I90"/>
  <c r="I83"/>
  <c r="I45"/>
  <c r="I39"/>
  <c r="I27"/>
  <c r="I91"/>
  <c r="G130"/>
  <c r="I14"/>
  <c r="I79"/>
  <c r="I47"/>
  <c r="I41"/>
  <c r="I35"/>
  <c r="I29"/>
  <c r="I15"/>
  <c r="H130"/>
  <c r="I201" i="226"/>
  <c r="I197"/>
  <c r="I165"/>
  <c r="I54"/>
  <c r="I11"/>
  <c r="I192"/>
  <c r="I128"/>
  <c r="I200"/>
  <c r="I112"/>
  <c r="I187"/>
  <c r="I167"/>
  <c r="I173"/>
  <c r="I150"/>
  <c r="I130"/>
  <c r="I195"/>
  <c r="I203"/>
  <c r="I175"/>
  <c r="I108"/>
  <c r="I184"/>
  <c r="I164"/>
  <c r="I158"/>
  <c r="I89"/>
  <c r="I172"/>
  <c r="I161"/>
  <c r="I155"/>
  <c r="I144"/>
  <c r="I137"/>
  <c r="I119"/>
  <c r="I55"/>
  <c r="I43"/>
  <c r="I102"/>
  <c r="I156"/>
  <c r="I138"/>
  <c r="I145"/>
  <c r="I120"/>
  <c r="I110"/>
  <c r="I103"/>
  <c r="I91"/>
  <c r="I127"/>
  <c r="I10"/>
  <c r="I169"/>
  <c r="I152"/>
  <c r="G87"/>
  <c r="I87" s="1"/>
  <c r="I153"/>
  <c r="I122"/>
  <c r="I116"/>
  <c r="I93"/>
  <c r="I183"/>
  <c r="I123"/>
  <c r="I202"/>
  <c r="I166"/>
  <c r="I149"/>
  <c r="I143"/>
  <c r="I136"/>
  <c r="I118"/>
  <c r="G204"/>
  <c r="I100"/>
  <c r="I99"/>
  <c r="I179" i="227"/>
  <c r="I182"/>
  <c r="I108"/>
  <c r="I141"/>
  <c r="I161"/>
  <c r="I104"/>
  <c r="I143"/>
  <c r="I113"/>
  <c r="I139"/>
  <c r="I160"/>
  <c r="I156"/>
  <c r="I137"/>
  <c r="I95"/>
  <c r="I157"/>
  <c r="I150"/>
  <c r="I120"/>
  <c r="I128"/>
  <c r="I124"/>
  <c r="I178"/>
  <c r="I159"/>
  <c r="I140"/>
  <c r="I123"/>
  <c r="I81"/>
  <c r="I172"/>
  <c r="I155"/>
  <c r="I136"/>
  <c r="I112"/>
  <c r="I89"/>
  <c r="I32"/>
  <c r="I107"/>
  <c r="I51"/>
  <c r="I45"/>
  <c r="I167"/>
  <c r="I149"/>
  <c r="I132"/>
  <c r="I97"/>
  <c r="I77"/>
  <c r="I69"/>
  <c r="I58"/>
  <c r="I52"/>
  <c r="I46"/>
  <c r="I40"/>
  <c r="I34"/>
  <c r="I28"/>
  <c r="I22"/>
  <c r="G184"/>
  <c r="I133"/>
  <c r="G19"/>
  <c r="I19" s="1"/>
  <c r="I103"/>
  <c r="I54"/>
  <c r="I24"/>
  <c r="I183"/>
  <c r="I169"/>
  <c r="I164"/>
  <c r="I152"/>
  <c r="I146"/>
  <c r="I134"/>
  <c r="I129"/>
  <c r="I116"/>
  <c r="I110"/>
  <c r="I99"/>
  <c r="I93"/>
  <c r="I80"/>
  <c r="I66"/>
  <c r="I61"/>
  <c r="I49"/>
  <c r="I30"/>
  <c r="I76"/>
  <c r="H184"/>
  <c r="I216" i="229"/>
  <c r="I46"/>
  <c r="I40"/>
  <c r="I151"/>
  <c r="I143"/>
  <c r="I29"/>
  <c r="I214"/>
  <c r="I153"/>
  <c r="I94"/>
  <c r="I23"/>
  <c r="I203"/>
  <c r="I99"/>
  <c r="I141"/>
  <c r="I201"/>
  <c r="I183"/>
  <c r="I175"/>
  <c r="I15"/>
  <c r="I215"/>
  <c r="I207"/>
  <c r="I147"/>
  <c r="I44"/>
  <c r="I34"/>
  <c r="I202"/>
  <c r="I184"/>
  <c r="I30"/>
  <c r="I24"/>
  <c r="I11"/>
  <c r="I49"/>
  <c r="I90"/>
  <c r="I83"/>
  <c r="I71"/>
  <c r="I64"/>
  <c r="I53"/>
  <c r="I12"/>
  <c r="I176"/>
  <c r="I148"/>
  <c r="I109"/>
  <c r="I54"/>
  <c r="I43"/>
  <c r="I115"/>
  <c r="I97"/>
  <c r="I73"/>
  <c r="I28"/>
  <c r="I171"/>
  <c r="I156"/>
  <c r="I110"/>
  <c r="G218"/>
  <c r="I39"/>
  <c r="I209"/>
  <c r="I150"/>
  <c r="I104"/>
  <c r="I92"/>
  <c r="I85"/>
  <c r="I74"/>
  <c r="I67"/>
  <c r="I61"/>
  <c r="I50"/>
  <c r="I21"/>
  <c r="I211"/>
  <c r="I198"/>
  <c r="I36"/>
  <c r="I213"/>
  <c r="I200"/>
  <c r="I190"/>
  <c r="I168"/>
  <c r="I152"/>
  <c r="I146"/>
  <c r="I113"/>
  <c r="I107"/>
  <c r="I88"/>
  <c r="I58"/>
  <c r="G101"/>
  <c r="I154"/>
  <c r="H218"/>
  <c r="I105"/>
  <c r="I62"/>
  <c r="I10"/>
  <c r="H101"/>
  <c r="I72" i="228"/>
  <c r="H100"/>
  <c r="I100" s="1"/>
  <c r="U21" i="213"/>
  <c r="V21" s="1"/>
  <c r="R21"/>
  <c r="S21" s="1"/>
  <c r="I212" i="230"/>
  <c r="G353"/>
  <c r="H353"/>
  <c r="I322"/>
  <c r="I41"/>
  <c r="I272"/>
  <c r="I60"/>
  <c r="I24"/>
  <c r="G209"/>
  <c r="I209" s="1"/>
  <c r="I285"/>
  <c r="I242"/>
  <c r="I236"/>
  <c r="I189"/>
  <c r="I155"/>
  <c r="I119"/>
  <c r="I91"/>
  <c r="I73"/>
  <c r="I31"/>
  <c r="I256"/>
  <c r="I74"/>
  <c r="I274"/>
  <c r="I268"/>
  <c r="I250"/>
  <c r="I244"/>
  <c r="I237"/>
  <c r="I231"/>
  <c r="I198"/>
  <c r="I150"/>
  <c r="I87"/>
  <c r="I56"/>
  <c r="I38"/>
  <c r="I344"/>
  <c r="I339"/>
  <c r="I330"/>
  <c r="I226"/>
  <c r="I204"/>
  <c r="I191"/>
  <c r="I163"/>
  <c r="I75"/>
  <c r="I69"/>
  <c r="I27"/>
  <c r="I15"/>
  <c r="I337"/>
  <c r="I325"/>
  <c r="I245"/>
  <c r="I238"/>
  <c r="I199"/>
  <c r="I185"/>
  <c r="I312"/>
  <c r="I299"/>
  <c r="I294"/>
  <c r="I282"/>
  <c r="I227"/>
  <c r="I205"/>
  <c r="I152"/>
  <c r="I28"/>
  <c r="I29"/>
  <c r="I332"/>
  <c r="I307"/>
  <c r="I259"/>
  <c r="I222"/>
  <c r="I206"/>
  <c r="I181"/>
  <c r="I129"/>
  <c r="I123"/>
  <c r="I117"/>
  <c r="I77"/>
  <c r="I71"/>
  <c r="I35"/>
  <c r="I270"/>
  <c r="I262"/>
  <c r="I258"/>
  <c r="I240"/>
  <c r="I228"/>
  <c r="I224"/>
  <c r="V12" i="213"/>
  <c r="V11"/>
  <c r="S11"/>
  <c r="I102" i="230"/>
  <c r="I33"/>
  <c r="I160" i="217"/>
  <c r="G56" i="209"/>
  <c r="K53"/>
  <c r="I10" i="227"/>
  <c r="I74" i="226"/>
  <c r="H152" i="161"/>
  <c r="I67" i="228"/>
  <c r="G160" i="217"/>
  <c r="G311" i="218"/>
  <c r="I8" i="229"/>
  <c r="I83" i="227"/>
  <c r="I67" i="230"/>
  <c r="H204" i="226"/>
  <c r="I121" i="218" l="1"/>
  <c r="I130" i="225"/>
  <c r="I101" i="229"/>
  <c r="M53" i="209"/>
  <c r="P56"/>
  <c r="K152" i="161"/>
  <c r="I311" i="218"/>
  <c r="I204" i="226"/>
  <c r="I184" i="227"/>
  <c r="I218" i="229"/>
  <c r="I353" i="230"/>
</calcChain>
</file>

<file path=xl/sharedStrings.xml><?xml version="1.0" encoding="utf-8"?>
<sst xmlns="http://schemas.openxmlformats.org/spreadsheetml/2006/main" count="10331" uniqueCount="5860">
  <si>
    <t>БРОЈ</t>
  </si>
  <si>
    <t>ВРСТА</t>
  </si>
  <si>
    <t>УКУПНО</t>
  </si>
  <si>
    <t>У К У П Н О</t>
  </si>
  <si>
    <t>инт.нега</t>
  </si>
  <si>
    <t>полу инт.</t>
  </si>
  <si>
    <t>Р.бр.</t>
  </si>
  <si>
    <t>станд. н.</t>
  </si>
  <si>
    <t xml:space="preserve">Врста лека по ЈКЛ </t>
  </si>
  <si>
    <t>Шифра лека (АТЦ)</t>
  </si>
  <si>
    <t>Заштићено име лека</t>
  </si>
  <si>
    <t>Количина</t>
  </si>
  <si>
    <t>Цена по паковању</t>
  </si>
  <si>
    <t xml:space="preserve">Укупна вредност </t>
  </si>
  <si>
    <t>ГРУПА САНИТЕТСКОГ МАТЕРИЈАЛА</t>
  </si>
  <si>
    <t>Институт за јавно здравље Србије</t>
  </si>
  <si>
    <t>„Др Милан Јовановић Батут“</t>
  </si>
  <si>
    <t xml:space="preserve">ПЛАНСКО-ИЗВЕШТАЈНЕ ТАБЕЛЕ </t>
  </si>
  <si>
    <t>ЗА СТАЦИОНАРНЕ ЗДРАВСТВЕНЕ УСТАНОВЕ</t>
  </si>
  <si>
    <t>Инт.ниво 2</t>
  </si>
  <si>
    <t>Инт. ниво 3</t>
  </si>
  <si>
    <t>Стандардна нега</t>
  </si>
  <si>
    <t>Доктори медицине</t>
  </si>
  <si>
    <t>медицинске сестре-техничари</t>
  </si>
  <si>
    <t>здравствени сарадници</t>
  </si>
  <si>
    <t>разлика</t>
  </si>
  <si>
    <t>Број смена</t>
  </si>
  <si>
    <t>Број дијализа годишње</t>
  </si>
  <si>
    <t>Број постеља на који се примењује норматив</t>
  </si>
  <si>
    <t>Основна радиолошка дијагностика</t>
  </si>
  <si>
    <t>ЦТ</t>
  </si>
  <si>
    <t>МР</t>
  </si>
  <si>
    <t>Клиничко - биохемијска и хематолошка дијагностика</t>
  </si>
  <si>
    <t>Микробиолошка дијагностика</t>
  </si>
  <si>
    <t>Патологија, патохистологија и цитологија</t>
  </si>
  <si>
    <t>Анестезиологија са реанимацијом</t>
  </si>
  <si>
    <t>Трансфузиологија</t>
  </si>
  <si>
    <t>Нуклеарна медицина</t>
  </si>
  <si>
    <t>Физикална медицина и рехабилитација</t>
  </si>
  <si>
    <t>Фармацеутска здравствена делатност (болничка апотека)</t>
  </si>
  <si>
    <t>Социјална медицина, информатика и статистика</t>
  </si>
  <si>
    <t>Послови припреме дијета за пацијенте и контрола намирница</t>
  </si>
  <si>
    <t>Назив организационе једицине</t>
  </si>
  <si>
    <t>Административни</t>
  </si>
  <si>
    <t>Возачи санитетског превоза</t>
  </si>
  <si>
    <t>Норматив</t>
  </si>
  <si>
    <t>Технички</t>
  </si>
  <si>
    <t>ДИЈАЛИЗА</t>
  </si>
  <si>
    <t>Укупна вредност</t>
  </si>
  <si>
    <t>Просечна цена</t>
  </si>
  <si>
    <t>доза</t>
  </si>
  <si>
    <t>Шифра</t>
  </si>
  <si>
    <t>Организациона јединица</t>
  </si>
  <si>
    <t>Делатност - служба  (у складу са Статутом)</t>
  </si>
  <si>
    <t>Постељни фонд (у складу са Уредбом)</t>
  </si>
  <si>
    <t>Увећано за примар</t>
  </si>
  <si>
    <t>ДОКТОРИ МЕДИЦИНЕ</t>
  </si>
  <si>
    <t>ФАРМАЦЕУТИ</t>
  </si>
  <si>
    <t>МЕДИЦИНСКЕ СЕСТРЕ/ТЕХНИЧАРИ</t>
  </si>
  <si>
    <t>ЗДРАВСТВЕНИ САРАДНИЦИ</t>
  </si>
  <si>
    <t>НЕМЕДИЦИНСКИ АДМИНИСТРАТИВНИ РАДНИЦИ</t>
  </si>
  <si>
    <t>НЕМЕДИЦИНСКИ ТЕХНИЧКИ/ПОМОЋНИ РАДНИЦИ</t>
  </si>
  <si>
    <t>Разлика</t>
  </si>
  <si>
    <t>САДРЖАЈ</t>
  </si>
  <si>
    <t>A</t>
  </si>
  <si>
    <t>B</t>
  </si>
  <si>
    <t>C</t>
  </si>
  <si>
    <t>D</t>
  </si>
  <si>
    <t>G</t>
  </si>
  <si>
    <t>H</t>
  </si>
  <si>
    <t>J</t>
  </si>
  <si>
    <t>L</t>
  </si>
  <si>
    <t>M</t>
  </si>
  <si>
    <t>N</t>
  </si>
  <si>
    <t>P</t>
  </si>
  <si>
    <t>R</t>
  </si>
  <si>
    <t>S</t>
  </si>
  <si>
    <t>V</t>
  </si>
  <si>
    <t>ЦИТОСТАТИЦИ СА Б ЛИСТЕ</t>
  </si>
  <si>
    <t>ЛЕКОВИ ЗА ХЕМОФИЛИЈУ</t>
  </si>
  <si>
    <t>ЛЕКОВИ У ЗУ</t>
  </si>
  <si>
    <t>АНТИИНФЕКТИВНИ ЛЕКОВИ ЗА СИСТЕМСКУ ПРИМЕНУ</t>
  </si>
  <si>
    <t>АНТИНЕОПЛАСТИЦИ И ИМУНОМОДУЛАТОРИ</t>
  </si>
  <si>
    <t>ОСТАЛО</t>
  </si>
  <si>
    <t>ХОРМОНИ ЗА СИСТЕМСКУ ПРИМЕНУ, ИСКЉУЧУЈУЋИ ПОЛНЕ ХОРМОНЕ И ИНСУЛИН</t>
  </si>
  <si>
    <t>АНТИПАРАЗИТНИ ПРОИЗВОДИ, ИНСЕКТИЦИДИ И СРЕДСТВА ЗА ЗАШТИТУ ОД ИНСЕКАТА</t>
  </si>
  <si>
    <t>Укупно</t>
  </si>
  <si>
    <t>8.</t>
  </si>
  <si>
    <t>8.1.</t>
  </si>
  <si>
    <t>8.2.</t>
  </si>
  <si>
    <t>8.3.</t>
  </si>
  <si>
    <t>8.3.1.</t>
  </si>
  <si>
    <t>8.3.2.</t>
  </si>
  <si>
    <t>8.4.</t>
  </si>
  <si>
    <t>8.5.</t>
  </si>
  <si>
    <t>Интезивна нега</t>
  </si>
  <si>
    <t>Полуинтезивна нега</t>
  </si>
  <si>
    <t xml:space="preserve">Општа нега </t>
  </si>
  <si>
    <t>Специјална нега</t>
  </si>
  <si>
    <t>ДИЈАГНОСТИЧКИ МАТЕРИЈАЛ (УКУПНО)</t>
  </si>
  <si>
    <t>ТЕРАПИЈСКИ МАТЕРИЈАЛ (УКУПНО)</t>
  </si>
  <si>
    <t>ЛАБОРАТОРИЈСКИ  МАТЕРИЈАЛ-РЕАГЕНСИ (УКУПНО)</t>
  </si>
  <si>
    <t>РЕАГЕНСИ-ХОРМОНИ (УКУПНО)</t>
  </si>
  <si>
    <t>САНИТЕТСКИ И МЕДИЦИНСКИ МАТЕРИЈАЛ - ОПШТИ (УКУПНО)</t>
  </si>
  <si>
    <t>РЕАГЕНСИ - ТУМОР МАРКЕРИ (УКУПНО)</t>
  </si>
  <si>
    <t>ОСТАЛИ САНИТЕТСКИ И МЕДИЦИНСКИ ПОТРОШНИ МАТЕРИЈАЛ (УКУПНО)</t>
  </si>
  <si>
    <t>САНИТЕТСКИ И МЕДИЦИНСКИ ПОТРОШНИ МАТЕРИЈАЛ (ЗБИР)</t>
  </si>
  <si>
    <t>Прол.</t>
  </si>
  <si>
    <t>Акут.</t>
  </si>
  <si>
    <t>Хрони.</t>
  </si>
  <si>
    <t>ЛЕКОВИ КОЈИ ДЕЛУЈУ НА НЕРВНИ СИСТЕМ</t>
  </si>
  <si>
    <t>ЛЕКОВИ  ЗА ЛЕЧЕЊЕ БОЛЕСТИ  ДИГЕСТИВНОГ СИСТЕМА И  МЕТАБОЛИЗМА</t>
  </si>
  <si>
    <t>ЛЕКОВИ ЗА ЛЕЧЕЊЕ ГЕНИТОУРИНАРНОГ СИСТЕМА И ПОЛНИ ХОРМОНИ</t>
  </si>
  <si>
    <t>ЛЕКОВИ КОЈИ ДЕЛУЈУ НА КАРДИОВАСКУЛАРНИ СИСТЕМ</t>
  </si>
  <si>
    <t>ЛЕКОВИ ЗА ЛЕЧЕЊЕ БОЛЕСТИ КОЖЕ И ПОТКОЖНОГ ТКИВА (ДЕРМАТИЦИ)</t>
  </si>
  <si>
    <t>ЛЕКОВИ ЗА БОЛЕСТИ МИШИЋНО-КОСТНОГ СИСТЕМА</t>
  </si>
  <si>
    <t>ЛЕКОВИ ЗА ЛЕЧЕЊЕ БОЛЕСТИ РЕСПИРАТОРНОГ СИСТЕМА</t>
  </si>
  <si>
    <t>ЛЕКОВИ КОЈИ ДЕЛУЈУ НА ОКО И УХО</t>
  </si>
  <si>
    <t>Шифра услуге</t>
  </si>
  <si>
    <t>стандардна нега</t>
  </si>
  <si>
    <t xml:space="preserve">Број лекара према нормативу </t>
  </si>
  <si>
    <t>Разлика - број лекара</t>
  </si>
  <si>
    <t>Број сестара према нормативу</t>
  </si>
  <si>
    <t>Разлика - број медицинских сестара</t>
  </si>
  <si>
    <t>Број здравствених сарадника према нормативу</t>
  </si>
  <si>
    <t>Разлика - број здравствених сарадника</t>
  </si>
  <si>
    <t>Инт. ниво3</t>
  </si>
  <si>
    <t xml:space="preserve"> амбуланте, кабинети, сале</t>
  </si>
  <si>
    <t>Увечано за примар</t>
  </si>
  <si>
    <t>Број постеља/места</t>
  </si>
  <si>
    <t>доктори медицине</t>
  </si>
  <si>
    <t>мед. техничари</t>
  </si>
  <si>
    <t>здр. сарадници</t>
  </si>
  <si>
    <t>норматив</t>
  </si>
  <si>
    <t>Дијализе</t>
  </si>
  <si>
    <t>Број доктора медицине</t>
  </si>
  <si>
    <t>Број здравствених сарадника</t>
  </si>
  <si>
    <t>мед.техничари</t>
  </si>
  <si>
    <t>Клиничка фармакологија</t>
  </si>
  <si>
    <t>Напомена: попуњавају се подаци само за делатности које постоје у здравственој установи</t>
  </si>
  <si>
    <t>краткотрајна хоспитализација</t>
  </si>
  <si>
    <t>дуготрајна хоспитализација</t>
  </si>
  <si>
    <t>31533-00</t>
  </si>
  <si>
    <t>31500-01</t>
  </si>
  <si>
    <t>35608-02</t>
  </si>
  <si>
    <t>32090-00</t>
  </si>
  <si>
    <t>32093-00</t>
  </si>
  <si>
    <t>32084-01</t>
  </si>
  <si>
    <t>59300-00</t>
  </si>
  <si>
    <t>55076-00</t>
  </si>
  <si>
    <t>Уллтразвучни преглед дојки</t>
  </si>
  <si>
    <t>Радиографско снимањe дојки,обострано</t>
  </si>
  <si>
    <t>1. ХЕМОДИЈАЛИЗА УКУПНО</t>
  </si>
  <si>
    <t>13100-00</t>
  </si>
  <si>
    <t>Нископропусна хемодијализа</t>
  </si>
  <si>
    <t>Високопропусна хемодијализа</t>
  </si>
  <si>
    <t>13100-03</t>
  </si>
  <si>
    <t>Хемодијафилтрација</t>
  </si>
  <si>
    <t>2. ПЕРИТОНЕАЛНА ДИЈАЛИЗА УКУПНО</t>
  </si>
  <si>
    <t>13100-08</t>
  </si>
  <si>
    <t>13100-07</t>
  </si>
  <si>
    <t>13750-00</t>
  </si>
  <si>
    <t>Број апарата, број операционих сала</t>
  </si>
  <si>
    <t>Шифра орг.јед.</t>
  </si>
  <si>
    <t>Број постеља</t>
  </si>
  <si>
    <t>Назив здравствене установе</t>
  </si>
  <si>
    <t>Матични број здравствене установе</t>
  </si>
  <si>
    <t>Датум</t>
  </si>
  <si>
    <t>од тога на специјализацији</t>
  </si>
  <si>
    <t>од тога специјалисти</t>
  </si>
  <si>
    <t>Укупан број медицинских сестара</t>
  </si>
  <si>
    <t>Укупно норматив за сестре</t>
  </si>
  <si>
    <t>Број запослених на неодређено време који се финансирају из других средстава</t>
  </si>
  <si>
    <t>Број постеља/места*</t>
  </si>
  <si>
    <t>*За дијализе се попуњавају дијализна места</t>
  </si>
  <si>
    <t>Број запослених на неодређено време који се финансирају из средстава обавезног здравственог осигурања</t>
  </si>
  <si>
    <t>Број медицинских сестара</t>
  </si>
  <si>
    <t>норматив медицинских сестара</t>
  </si>
  <si>
    <t>разлика медицинских сестара</t>
  </si>
  <si>
    <t>норматив  здравствених сарадника</t>
  </si>
  <si>
    <t>разлика здравствених сарадника</t>
  </si>
  <si>
    <t>Укупан број доктора медицине</t>
  </si>
  <si>
    <t>Укупно норматив за докторе медицине</t>
  </si>
  <si>
    <t>норматив доктора медицине</t>
  </si>
  <si>
    <t>разлика доктора медицине</t>
  </si>
  <si>
    <t>Број фармацеута</t>
  </si>
  <si>
    <t>Број мед. сестара</t>
  </si>
  <si>
    <t>Број здр. сарадника</t>
  </si>
  <si>
    <t>Административни радници</t>
  </si>
  <si>
    <t>Технички радници</t>
  </si>
  <si>
    <t>Укупан кадар у здравственој установи</t>
  </si>
  <si>
    <t>Укупно запослених на неодређено време</t>
  </si>
  <si>
    <t>Болничке постеље</t>
  </si>
  <si>
    <t>Број хоспитализованих лица</t>
  </si>
  <si>
    <t>Просечна дужина лечења (дани)</t>
  </si>
  <si>
    <t>Просечна заузетост постеља (%)</t>
  </si>
  <si>
    <t>Број дана хоспитализације</t>
  </si>
  <si>
    <t>Капацитети и коришћење болничких постеља</t>
  </si>
  <si>
    <t>Пратиоци лечених лица</t>
  </si>
  <si>
    <t>Број лечених лица</t>
  </si>
  <si>
    <t>Број дана лечења</t>
  </si>
  <si>
    <t>Врста неге</t>
  </si>
  <si>
    <t>Број</t>
  </si>
  <si>
    <t>Постеље</t>
  </si>
  <si>
    <t>Број новорођене деце</t>
  </si>
  <si>
    <t>Број дана боравка</t>
  </si>
  <si>
    <t>Неонатологија</t>
  </si>
  <si>
    <t>Организациона једицина</t>
  </si>
  <si>
    <t>Операције</t>
  </si>
  <si>
    <t>Назив услуге</t>
  </si>
  <si>
    <t>Назив</t>
  </si>
  <si>
    <t>Број прегледаних пацијената</t>
  </si>
  <si>
    <t>Укупан број услуга</t>
  </si>
  <si>
    <t>Услуге у оквиру организованог скрининга рака**</t>
  </si>
  <si>
    <t>Број апарата</t>
  </si>
  <si>
    <t>Број пацијената</t>
  </si>
  <si>
    <t>Број прегледаних узорака</t>
  </si>
  <si>
    <t>Б. Микробиолошке и паразитолошке анализе укупно</t>
  </si>
  <si>
    <t>В. Патохистолошке анализе укупно</t>
  </si>
  <si>
    <t>L027391</t>
  </si>
  <si>
    <t>L027409</t>
  </si>
  <si>
    <t>L026542</t>
  </si>
  <si>
    <t>L027631</t>
  </si>
  <si>
    <t>L027607</t>
  </si>
  <si>
    <t>L029447</t>
  </si>
  <si>
    <t>L028720</t>
  </si>
  <si>
    <t>Цела крв</t>
  </si>
  <si>
    <t>ml</t>
  </si>
  <si>
    <t>Цела крв филтрирана претходно</t>
  </si>
  <si>
    <t>Цела крв филтрирана накнадно</t>
  </si>
  <si>
    <t>Цела крв – мала запремина</t>
  </si>
  <si>
    <t>Цела крв, редукована плазма, за EST</t>
  </si>
  <si>
    <t>Цела крв 0/АУ за EST (ресуспендовани 0 Ег у АV плазми)</t>
  </si>
  <si>
    <t>Еритроцити (деплазматисана крв)</t>
  </si>
  <si>
    <t>Еритроцити филтрирани накнадно</t>
  </si>
  <si>
    <t>11,20+цена филтера</t>
  </si>
  <si>
    <t>Еритроцити филтрирани претходно</t>
  </si>
  <si>
    <t>Еритроцити испрани</t>
  </si>
  <si>
    <t>Еритроцити ресуспендовани осиромашени Le и Тг</t>
  </si>
  <si>
    <t>Еритроцити мала запремина</t>
  </si>
  <si>
    <t>Еритроцити ресуспендовани осиромашени Le и Тг – мала запремина</t>
  </si>
  <si>
    <t>Тромбоцити концентровани из ПРП</t>
  </si>
  <si>
    <t>760,94+цена филтера</t>
  </si>
  <si>
    <t>Тромбоцити из buffu coat</t>
  </si>
  <si>
    <t>27,55+цена филтера</t>
  </si>
  <si>
    <t>Тромбоцити Pul.</t>
  </si>
  <si>
    <t>23,61+цена филтера</t>
  </si>
  <si>
    <t>Тромбоцити аферезни</t>
  </si>
  <si>
    <t>Замрзнута свежа плазма</t>
  </si>
  <si>
    <t>Замрзнута свежа плазма – мала запремина</t>
  </si>
  <si>
    <t>Замрзнута свежа плазма – без криопреципитата</t>
  </si>
  <si>
    <t>Криопреципитат</t>
  </si>
  <si>
    <t>Фибрински лепак (аутологни)</t>
  </si>
  <si>
    <t>Гранулоцити аферезни</t>
  </si>
  <si>
    <t>9.018,85+цена сета</t>
  </si>
  <si>
    <t>Еритроцити – аутологни</t>
  </si>
  <si>
    <t>Цела крв – аутологна</t>
  </si>
  <si>
    <t>Замрзнута свежа плазма – аутологна</t>
  </si>
  <si>
    <t>Еритроцити за интраутерину трансфузију – мала запремина</t>
  </si>
  <si>
    <t>Крв и компоненте крви</t>
  </si>
  <si>
    <r>
      <t>3. КОНТИНУИРАНИ ПОСТУПЦИ ЗАМЕНЕ БУБРЕЖНЕ ФУНКЦИЈЕ (</t>
    </r>
    <r>
      <rPr>
        <i/>
        <sz val="10"/>
        <rFont val="Arial"/>
        <family val="2"/>
      </rPr>
      <t>CRRT</t>
    </r>
    <r>
      <rPr>
        <sz val="10"/>
        <rFont val="Arial"/>
        <family val="2"/>
      </rPr>
      <t>) И ПЛАЗМАФЕРЕЗА</t>
    </r>
  </si>
  <si>
    <t>Број лица на дијализи</t>
  </si>
  <si>
    <t>Број дијализа</t>
  </si>
  <si>
    <t>Финансијска вредност</t>
  </si>
  <si>
    <t>Лекови</t>
  </si>
  <si>
    <t>ЛЕКОВИ ЗА ЛЕЧЕЊЕ БОЛЕСТИ КРВИ И КРВОТВОРНИХ ОРГАНА</t>
  </si>
  <si>
    <t>Имплантати</t>
  </si>
  <si>
    <t>Санитетски и медицински потрошни материјал</t>
  </si>
  <si>
    <t>Листе чекања</t>
  </si>
  <si>
    <t>Капацитети и коришћење дневних болница</t>
  </si>
  <si>
    <t>1А. ПРЕГЛЕД НА КОМПЈУТЕРИЗОВАНОЈ ТОМОГРАФИЈИ (ЦТ)</t>
  </si>
  <si>
    <t>1Б. ПРЕГЛЕД НА  МАГНЕТНОЈ РЕЗОНАНЦИ (МР)</t>
  </si>
  <si>
    <t>2. ДИЈАГНОСТИЧКА КОРОНАРОГРАФИЈА И/ИЛИ КАТЕТЕРИЗАЦИЈА СРЦА</t>
  </si>
  <si>
    <t>3. РЕВАСКУЛАРИЗАЦИЈА МИОКАРДА</t>
  </si>
  <si>
    <t>3.1 Нехируршка реваскуларизација миокарда</t>
  </si>
  <si>
    <t>3.2 Хируршка реваскуларизација миокарда</t>
  </si>
  <si>
    <t>4. УГРАДЊА ПЕЈСМЕЈКЕРА И КАРДИОВЕРТЕР ДЕФИБРИЛАТОРА (ИЦД)</t>
  </si>
  <si>
    <t xml:space="preserve">5. УГРАДЊА ВЕШТАЧКИХ ВАЛВУЛА </t>
  </si>
  <si>
    <t>6. УГРАДЊА ГРАФТОВА ОД ВЕШТАЧКОГ МАТЕРИЈАЛА И ЕНДОВАСКУЛАРНИХ ГРАФТ ПРОТЕЗА</t>
  </si>
  <si>
    <t>7. ОПЕРАЦИЈА СЕНИЛНЕ И ПРЕСЕНИЛНЕ КАТАРАКТЕ СА УГРАДЊОМ ИНТРАОКУЛАРНИХ СОЧИВА</t>
  </si>
  <si>
    <t>8. УГРАДЊА ИМПЛАНТАТА У ОРТОПЕДИЈИ (КУКОВИ И КОЛЕНА)</t>
  </si>
  <si>
    <t>фармацеути</t>
  </si>
  <si>
    <t>Заједничке медицинске делатности</t>
  </si>
  <si>
    <t>Здравствени радници и сарадници на одељењима</t>
  </si>
  <si>
    <t>Здравствени радници и сарадници у дневној болници и дијализи</t>
  </si>
  <si>
    <t>Здравствени радници и сарадници у заједничким медицинским делатностима</t>
  </si>
  <si>
    <t>Немедицински радници</t>
  </si>
  <si>
    <t>Доплер* (у загради уписати број апарата и број смена)</t>
  </si>
  <si>
    <t>А. Биохемијске и хематолошке анализе укупно</t>
  </si>
  <si>
    <t>Врста дијализе / Назив услуге</t>
  </si>
  <si>
    <t>Јед. мере</t>
  </si>
  <si>
    <t>Грана медицине / Врста имплантанта</t>
  </si>
  <si>
    <t xml:space="preserve">Групе процедура / Назив услуге </t>
  </si>
  <si>
    <t>основни норматив</t>
  </si>
  <si>
    <t>Укупан норматив</t>
  </si>
  <si>
    <t>Број пратилаца</t>
  </si>
  <si>
    <t xml:space="preserve"> </t>
  </si>
  <si>
    <t>1. Абдоминална хирургија и гастроентерологија</t>
  </si>
  <si>
    <t>4. Кардиохирургија</t>
  </si>
  <si>
    <t>5. ОРЛ и максилофацијалној хирургија</t>
  </si>
  <si>
    <t>6. Неурохирургија</t>
  </si>
  <si>
    <t>7. Онкологија</t>
  </si>
  <si>
    <t>8. Оториноларингологија (ОРЛ)</t>
  </si>
  <si>
    <t>9. Ортопедија</t>
  </si>
  <si>
    <t>10. Офталмологија</t>
  </si>
  <si>
    <t>12. Гинекологија</t>
  </si>
  <si>
    <t>ДСГ шифра</t>
  </si>
  <si>
    <t>Назив дијагностички сродне групе</t>
  </si>
  <si>
    <t>УКУПНО ДСГ Група</t>
  </si>
  <si>
    <t>A01Z</t>
  </si>
  <si>
    <t>Трансплантација јетре</t>
  </si>
  <si>
    <t>A03Z</t>
  </si>
  <si>
    <t>Трансплантација плућа или срца</t>
  </si>
  <si>
    <t>A05Z</t>
  </si>
  <si>
    <t>Транспалнтација срца</t>
  </si>
  <si>
    <t>A06A</t>
  </si>
  <si>
    <t>Трахеостомија са вентилаторном подршком &gt;95 сати, са врло тешким КК</t>
  </si>
  <si>
    <t>A06B</t>
  </si>
  <si>
    <t>Трахеостомија са вентилаторном подршком &gt;95 сати, без врло тешких КК или Трахеостомија/вентилација &gt;95 сати са врло тешким КК</t>
  </si>
  <si>
    <t>A06C</t>
  </si>
  <si>
    <t>Вентилаторна подршка &gt;95 сати без врло тешких КК</t>
  </si>
  <si>
    <t>A06D</t>
  </si>
  <si>
    <t>Трахеостомија, без врло тешких КК</t>
  </si>
  <si>
    <t>A07Z</t>
  </si>
  <si>
    <t>Алогена трансплантација коштане сржи</t>
  </si>
  <si>
    <t>A08A</t>
  </si>
  <si>
    <t>Аутогена трансплантација коштане сржи, са врло тешким КК</t>
  </si>
  <si>
    <t>A08B</t>
  </si>
  <si>
    <t>Аутогена трансплантација коштане сржи, без врло тешких КК</t>
  </si>
  <si>
    <t>A09A</t>
  </si>
  <si>
    <t>Трансплантација бубрега и панкреаса, са врло тешким КК</t>
  </si>
  <si>
    <t>A09B</t>
  </si>
  <si>
    <t>Трансплантација бубрега, искључујући трансплантацију панкреаса, без врло тешких КК</t>
  </si>
  <si>
    <t>A10Z</t>
  </si>
  <si>
    <t>Уградња вештачке потпоре у комору</t>
  </si>
  <si>
    <t>A11A</t>
  </si>
  <si>
    <t>Уградња спиналног апарата за инфузију, са врло тешким КК</t>
  </si>
  <si>
    <t>A11B</t>
  </si>
  <si>
    <t>Уградња спиналног апарата за инфузију, без врло тешких КК</t>
  </si>
  <si>
    <t>A12Z</t>
  </si>
  <si>
    <t>Уградња уређаја за неуростимулацију</t>
  </si>
  <si>
    <t>A40Z</t>
  </si>
  <si>
    <t>Екстракорпорална мембранска оксигенација (EKMO) без операције срца</t>
  </si>
  <si>
    <t>Болести и поремећаји нервног система</t>
  </si>
  <si>
    <t>B01A</t>
  </si>
  <si>
    <t>Ревизија вентрикуларног шанта, са врло тешким или тешким КК</t>
  </si>
  <si>
    <t>B01B</t>
  </si>
  <si>
    <t>Ревизија вентрикуларног шанта, без врло тешких и тешких КК</t>
  </si>
  <si>
    <t>B02A</t>
  </si>
  <si>
    <t>Краниотомија, са врло тешким КК</t>
  </si>
  <si>
    <t>B02B</t>
  </si>
  <si>
    <t>Краниотомија, са умерено тешким КК</t>
  </si>
  <si>
    <t>B02C</t>
  </si>
  <si>
    <t>Краниотомија без КК</t>
  </si>
  <si>
    <t>B03A</t>
  </si>
  <si>
    <t>Процедуре на кичменом стубу (спиналне процедуре), са врло тешким и тешким КК</t>
  </si>
  <si>
    <t>B03B</t>
  </si>
  <si>
    <t>Процедуре на кичменом стубу (спиналне процедуре), без врло тешких или тешких КК</t>
  </si>
  <si>
    <t>B04A</t>
  </si>
  <si>
    <t>Екстракранијалне процедуре на крвним судовима, са врло тешким или тешким КК</t>
  </si>
  <si>
    <t>B04B</t>
  </si>
  <si>
    <t>Екстракранијалне процедуре на крвним судовима, без врло тешких или тешких КК</t>
  </si>
  <si>
    <t>B05Z</t>
  </si>
  <si>
    <r>
      <t>Хируршки захват на карпалном тунелу (декомпресија</t>
    </r>
    <r>
      <rPr>
        <b/>
        <i/>
        <sz val="10"/>
        <rFont val="Calibri"/>
        <family val="2"/>
      </rPr>
      <t xml:space="preserve"> </t>
    </r>
    <r>
      <rPr>
        <i/>
        <sz val="10"/>
        <rFont val="Calibri"/>
        <family val="2"/>
      </rPr>
      <t>n.medianus-a</t>
    </r>
    <r>
      <rPr>
        <b/>
        <sz val="10"/>
        <rFont val="Calibri"/>
        <family val="2"/>
      </rPr>
      <t>)</t>
    </r>
  </si>
  <si>
    <t>B06A</t>
  </si>
  <si>
    <t>Процедуре код церебралне парализе, мишићне дистрофије, неуропатије, са врло тешким или тешким КК</t>
  </si>
  <si>
    <t>B06B</t>
  </si>
  <si>
    <t>Процедуре код церебралне парализе, мишићне дистрофије, неуропатије, без врло тешких или тешких КК</t>
  </si>
  <si>
    <t>B07A</t>
  </si>
  <si>
    <t>Процедуре на периферним и кранијалним нервима као и друге процедуре на нервом систему са КК</t>
  </si>
  <si>
    <t>B07B</t>
  </si>
  <si>
    <t>Процедуре на периферним и кранијалним нервима као и друге процедуре на нервом систему без КК</t>
  </si>
  <si>
    <t>B40Z</t>
  </si>
  <si>
    <t>Плазмафереза и неуролошке болести</t>
  </si>
  <si>
    <t>B41Z</t>
  </si>
  <si>
    <t>Телеметријски ЕЕГ мониторинг</t>
  </si>
  <si>
    <t>B42A</t>
  </si>
  <si>
    <t>Дијагностички поступак на нервном систему са вентилаторном подршком, са врло тешким КК</t>
  </si>
  <si>
    <t>B42B</t>
  </si>
  <si>
    <t>Дијагностички поступак на нервном систему са вентилаторном подршком, без врло тешких КК</t>
  </si>
  <si>
    <t>B60A</t>
  </si>
  <si>
    <t>Установљена параплегија,квадриплегија са или без оперативног поступка са врло тешким КК</t>
  </si>
  <si>
    <t>B60B</t>
  </si>
  <si>
    <t>Установљена параплегија,квадриплегија са или без оперативног поступка без врло тешких КК</t>
  </si>
  <si>
    <t>B61A</t>
  </si>
  <si>
    <t>Стања кичмене мождине са или без оперативног поступка са врло тешким и тешким КК</t>
  </si>
  <si>
    <t>B61B</t>
  </si>
  <si>
    <t>Стања кичмене мождине са или без оперативног поступка без врло тешких и тешких КК</t>
  </si>
  <si>
    <t>B62Z</t>
  </si>
  <si>
    <t>Пријем због аферезе</t>
  </si>
  <si>
    <t>B63Z</t>
  </si>
  <si>
    <t>Деменција и остале хроничне сметње мождане функције</t>
  </si>
  <si>
    <t>B64A</t>
  </si>
  <si>
    <t>Делиријум са врло тешким КК</t>
  </si>
  <si>
    <t>B64B</t>
  </si>
  <si>
    <t>Делиријум безврло тешких КК</t>
  </si>
  <si>
    <t>B65Z</t>
  </si>
  <si>
    <t>Церебрална парализа</t>
  </si>
  <si>
    <t>B66A</t>
  </si>
  <si>
    <t>Неоплазма нервог система са врло тешким или тешким КК</t>
  </si>
  <si>
    <t>B66B</t>
  </si>
  <si>
    <t>Неоплазма нервог система без врло тешких или тешких КК</t>
  </si>
  <si>
    <t>B67A</t>
  </si>
  <si>
    <t>Дегенеративни поремећаји нервног система, са врло тешким или тешким КК</t>
  </si>
  <si>
    <t>B67B</t>
  </si>
  <si>
    <t>Дегенеративни поремећаји нервног система без КК, старост  &gt; 59 година, без врло тешких или тешких КК</t>
  </si>
  <si>
    <t>B67C</t>
  </si>
  <si>
    <t>Дегенеративни поремећаји нервног система без КК, старост  &lt; 60 година, без врло тешких или тешких КК</t>
  </si>
  <si>
    <t>B68A</t>
  </si>
  <si>
    <t>Мултипла склероза и церебрална атаксија, са КК</t>
  </si>
  <si>
    <t>B68B</t>
  </si>
  <si>
    <t>Мултипла склероза и церебрална атаксија, без КК</t>
  </si>
  <si>
    <t>B69A</t>
  </si>
  <si>
    <t>ТИА и прецеребрална оклузија, са врло тешким или тешким КК</t>
  </si>
  <si>
    <t>B69B</t>
  </si>
  <si>
    <t>ТИА и прецеребрална оклузија, без врло тешких или тешких КК</t>
  </si>
  <si>
    <t>B70A</t>
  </si>
  <si>
    <t>Мождани удар (шлог), са врло тешким КК</t>
  </si>
  <si>
    <t>B70B</t>
  </si>
  <si>
    <t>Мождани удар (шлог), са тешким КК</t>
  </si>
  <si>
    <t>B70C</t>
  </si>
  <si>
    <t>Мождани удар (шлог), без врло тешких или тешких КК</t>
  </si>
  <si>
    <t>B70D</t>
  </si>
  <si>
    <t>Мождани удар, смртни исход или трансфер (премештај у другу болницу), &lt; 5 дана</t>
  </si>
  <si>
    <t>B71A</t>
  </si>
  <si>
    <t>Поремећај кранијалних и периферних нерава са КК</t>
  </si>
  <si>
    <t>B71B</t>
  </si>
  <si>
    <t>B72A</t>
  </si>
  <si>
    <t>Инфекције нервног система које искључују вирусни менингитис, са врло тешким или тешким КК</t>
  </si>
  <si>
    <t>B72B</t>
  </si>
  <si>
    <t>Инфекције нервног система које искључују вирусни менингитис, без врло тешких или тешких КК</t>
  </si>
  <si>
    <t>B73Z</t>
  </si>
  <si>
    <t>Вирусни менингитис</t>
  </si>
  <si>
    <t>B74A</t>
  </si>
  <si>
    <t>Нетрауматски ступор и кома, са врло тешким КК</t>
  </si>
  <si>
    <t>B74B</t>
  </si>
  <si>
    <t>Нетрауматски ступор и кома, без врло тешких КК</t>
  </si>
  <si>
    <t>B75Z</t>
  </si>
  <si>
    <t>Фебрилне конвулзије</t>
  </si>
  <si>
    <t>B76A</t>
  </si>
  <si>
    <t>Напад (неуролошки), са врло тешким или тешким КК</t>
  </si>
  <si>
    <t>B76B</t>
  </si>
  <si>
    <t>Напад (неуролошки), без врло тешких или тешких КК</t>
  </si>
  <si>
    <t>B77Z</t>
  </si>
  <si>
    <t>Главобоља</t>
  </si>
  <si>
    <t>B78A</t>
  </si>
  <si>
    <t>Интракранијална повреда, са врло тешким или тешким КК</t>
  </si>
  <si>
    <t>B78B</t>
  </si>
  <si>
    <t>Интракранијална повреда, без врло тешких или тешких КК</t>
  </si>
  <si>
    <t>B79A</t>
  </si>
  <si>
    <t>Прелом лобање, са врло тешким или тешким КК</t>
  </si>
  <si>
    <t>B79B</t>
  </si>
  <si>
    <t>Прелом лобање, без врло тешких или тешких КК</t>
  </si>
  <si>
    <t>B80Z</t>
  </si>
  <si>
    <t>Остале повреде главе</t>
  </si>
  <si>
    <t>B81A</t>
  </si>
  <si>
    <t>Остали поремећаји нервног система, са врло тешким или тешким КК</t>
  </si>
  <si>
    <t>B81B</t>
  </si>
  <si>
    <t>Остали поремећаји нервног система, без врло тешких или тешких КК</t>
  </si>
  <si>
    <t>B82A</t>
  </si>
  <si>
    <t>Хронична и неспецифична параплегија/квадриплегија са или без оперативног поступка, са врло тешким КК</t>
  </si>
  <si>
    <t>B82B</t>
  </si>
  <si>
    <t>Хронична и неспецифична параплегија/квадриплегија са или без оперативног поступка, са тешким КК</t>
  </si>
  <si>
    <t>B82C</t>
  </si>
  <si>
    <t>Хронична и неспецифична параплегија/квадриплегија са или без оперативног поступка, без врло тешких/тешких КК</t>
  </si>
  <si>
    <t>Болести и поремећаји ока</t>
  </si>
  <si>
    <t>C01Z</t>
  </si>
  <si>
    <t>Процедуре код пенетрантне повреде ока</t>
  </si>
  <si>
    <t>C02Z</t>
  </si>
  <si>
    <t>Енуклеација и процедуре на орбити</t>
  </si>
  <si>
    <t>C03Z</t>
  </si>
  <si>
    <t>Процедуре на ретини (мрежњачи)</t>
  </si>
  <si>
    <t>C04Z</t>
  </si>
  <si>
    <t>Велике процедуре на корнеи (рожњачи), склери (беоњачи) и конјуктиви (вежњачи)</t>
  </si>
  <si>
    <t>C05Z</t>
  </si>
  <si>
    <t>Дакриоцисториностомија</t>
  </si>
  <si>
    <t>C10Z</t>
  </si>
  <si>
    <t>Процедуре код страбизма</t>
  </si>
  <si>
    <t>C11Z</t>
  </si>
  <si>
    <t>Процедуре на очном капку</t>
  </si>
  <si>
    <t>C12Z</t>
  </si>
  <si>
    <t>Остале процедуре на а корнеи (рожњачи), склери (беоњачи) и конјуктиви (вежњачи)</t>
  </si>
  <si>
    <t>C13Z</t>
  </si>
  <si>
    <t>Процедуре на сузном апарату</t>
  </si>
  <si>
    <t>C14Z</t>
  </si>
  <si>
    <t>Остале процедуре на оку</t>
  </si>
  <si>
    <t>C15A</t>
  </si>
  <si>
    <t>Глауком или сложене процедуре код катаракте</t>
  </si>
  <si>
    <t>C15B</t>
  </si>
  <si>
    <t>Глауком или сложене процедуре код катаракте, истог дана</t>
  </si>
  <si>
    <t>C16Z</t>
  </si>
  <si>
    <t>Процедуре на сочиву</t>
  </si>
  <si>
    <t>C60A</t>
  </si>
  <si>
    <t>Акутне и велике инфекције ока, са врло тешким или тешким КК</t>
  </si>
  <si>
    <t>C60B</t>
  </si>
  <si>
    <t>Акутне и велике инфекције ока, без врло тешких или тешких КК</t>
  </si>
  <si>
    <t>C61A</t>
  </si>
  <si>
    <t>Неуролошки и васкуларни поремећаји ока, са врло тешким КК</t>
  </si>
  <si>
    <t>C61B</t>
  </si>
  <si>
    <t>Неуролошки и васкуларни поремећаји ока, без врло тешких КК</t>
  </si>
  <si>
    <t>C62Z</t>
  </si>
  <si>
    <t>Хифема и медицински обрађена траума ока</t>
  </si>
  <si>
    <t>C63Z</t>
  </si>
  <si>
    <t>Остали поремећаји ока</t>
  </si>
  <si>
    <t>Болести и поремећају ува, носа, уста и грла</t>
  </si>
  <si>
    <t>D01Z</t>
  </si>
  <si>
    <t xml:space="preserve">Кохлеарни имплант </t>
  </si>
  <si>
    <t>D02A</t>
  </si>
  <si>
    <t>Процедуре на глави и врату, са врло тешким или тешким КК</t>
  </si>
  <si>
    <t>D02B</t>
  </si>
  <si>
    <t>Процедуре на глави и врату, са малигнитетом или умереним КК</t>
  </si>
  <si>
    <t>D02C</t>
  </si>
  <si>
    <t>Процедуре на глави и врату, без малигнитета или КК</t>
  </si>
  <si>
    <t>D03Z</t>
  </si>
  <si>
    <t>Хируршка репарација расцепа усне или непца</t>
  </si>
  <si>
    <t>D04A</t>
  </si>
  <si>
    <t>Операција максиле, са КК</t>
  </si>
  <si>
    <t>D04B</t>
  </si>
  <si>
    <t>Операција максиле, без КК</t>
  </si>
  <si>
    <t>D05Z</t>
  </si>
  <si>
    <t>Процедуре на паротидној жлезди</t>
  </si>
  <si>
    <t>D06Z</t>
  </si>
  <si>
    <t>Процедуре на параназалним синусима и мастоидном наставку и сложене процедуре на средњем уху</t>
  </si>
  <si>
    <t>D09Z</t>
  </si>
  <si>
    <t>Разне процедуре на уху, грлу, носу и усној дупљи</t>
  </si>
  <si>
    <t>D10Z</t>
  </si>
  <si>
    <t>Процедуре на носу</t>
  </si>
  <si>
    <t>D11Z</t>
  </si>
  <si>
    <t>Тонзилектомија, Аденоидектомија</t>
  </si>
  <si>
    <t>D12Z</t>
  </si>
  <si>
    <t>Остале процедуре на уху, грлу, носу и усној дупљи</t>
  </si>
  <si>
    <t>D13Z</t>
  </si>
  <si>
    <t xml:space="preserve">Миринготомија и инсерција тубуса </t>
  </si>
  <si>
    <t>D14Z</t>
  </si>
  <si>
    <t>Процедуре у усној дупљи и пљувачним жлездама</t>
  </si>
  <si>
    <t>D15Z</t>
  </si>
  <si>
    <t>Процедуре на мастоидном наставку</t>
  </si>
  <si>
    <t>D40Z</t>
  </si>
  <si>
    <t xml:space="preserve">Вађење и поправка зуба </t>
  </si>
  <si>
    <t>D60A</t>
  </si>
  <si>
    <t>Малигнитет уха, грла, носа и усне дупље, са врло тешким или тешким КК</t>
  </si>
  <si>
    <t>D60B</t>
  </si>
  <si>
    <t>Малигнитет уха, грла, носа и усне дупље, без врло тешких или тешких КК</t>
  </si>
  <si>
    <t>D61Z</t>
  </si>
  <si>
    <t>Губитак равнотеже</t>
  </si>
  <si>
    <t>D62Z</t>
  </si>
  <si>
    <t xml:space="preserve">Крварење из носа (епистакса) </t>
  </si>
  <si>
    <t>D63Z</t>
  </si>
  <si>
    <t>Запаљење средњег ува и инфекција горњег респираторног тракта</t>
  </si>
  <si>
    <t>D64Z</t>
  </si>
  <si>
    <t>Ларинготрахеитис и епиглотитис</t>
  </si>
  <si>
    <t>D65Z</t>
  </si>
  <si>
    <t>Траума и деформитети носа</t>
  </si>
  <si>
    <t>D66A</t>
  </si>
  <si>
    <t>Остале дијагнозе код уха, грла, носа и усне дупље, са КК</t>
  </si>
  <si>
    <t>D66B</t>
  </si>
  <si>
    <t>Остале дијагнозе код уха, грла, носа и усне дупље, без КК</t>
  </si>
  <si>
    <t>D67A</t>
  </si>
  <si>
    <t xml:space="preserve">Болести уста и зуба, које искључују вађење и поправку зуба </t>
  </si>
  <si>
    <t>D67B</t>
  </si>
  <si>
    <t>Болести уста и зуба, које искључују вађење зуба  и поправку зуба, истог дана</t>
  </si>
  <si>
    <t>Болести и поремећаји респираторног система</t>
  </si>
  <si>
    <t>E01A</t>
  </si>
  <si>
    <t>Велике процедуре на грудном кошу, са врло тешким КК</t>
  </si>
  <si>
    <t>E01B</t>
  </si>
  <si>
    <t>Велике процедуре на грудном кошу, без врло тешких КК</t>
  </si>
  <si>
    <t>E02A</t>
  </si>
  <si>
    <t>Остали оперативни поступци на респираторном систему, са врло тешким КК</t>
  </si>
  <si>
    <t>E02B</t>
  </si>
  <si>
    <t>Остали оперативни поступци на респираторном систему, са тешким КК</t>
  </si>
  <si>
    <t>E02C</t>
  </si>
  <si>
    <t>Остали оперативни поступци на респираторном систему, без врло тешких или тешких КК</t>
  </si>
  <si>
    <t>E40A</t>
  </si>
  <si>
    <t>Болести респираторног система и механичка вентилација, са врло тешким КК</t>
  </si>
  <si>
    <t>E40B</t>
  </si>
  <si>
    <t>Болести респираторног система и механичка вентилација, без врло тешких КК</t>
  </si>
  <si>
    <t>E41Z</t>
  </si>
  <si>
    <t>Болести респираторног система и неинвазивна механичка вентилација</t>
  </si>
  <si>
    <t>E42A</t>
  </si>
  <si>
    <t>Бронхоскопија, са врло тешким КК</t>
  </si>
  <si>
    <t>E42B</t>
  </si>
  <si>
    <t>Бронхоскопија, без врло тешких КК</t>
  </si>
  <si>
    <t>E42C</t>
  </si>
  <si>
    <t>Бронхоскопија, дневна болница</t>
  </si>
  <si>
    <t>E60A</t>
  </si>
  <si>
    <t>Цистична фиброза, са врло тешким или тешким КК</t>
  </si>
  <si>
    <t>E60B</t>
  </si>
  <si>
    <t>Цистична фиброза, без врло тешких или тешких КК</t>
  </si>
  <si>
    <t>E61A</t>
  </si>
  <si>
    <t>Плућна емболија, са врло тешким или тешким КК</t>
  </si>
  <si>
    <t>E61B</t>
  </si>
  <si>
    <t>Плућна емболија, без врло тешких или тешких КК</t>
  </si>
  <si>
    <t>E62A</t>
  </si>
  <si>
    <t>Инфекције или запаљења респираторног система, са врло тешким КК</t>
  </si>
  <si>
    <t>E62B</t>
  </si>
  <si>
    <t>Инфекције или запаљења респираторног система, са тешким и умерено тешким КК</t>
  </si>
  <si>
    <t>E62C</t>
  </si>
  <si>
    <t>Инфекције или запаљења респираторног система, без КК</t>
  </si>
  <si>
    <t>E63Z</t>
  </si>
  <si>
    <t>Апнеја у сну</t>
  </si>
  <si>
    <t>E64A</t>
  </si>
  <si>
    <t>Едем плућа и респираторна инсуфицијенција, са врло тешким КК</t>
  </si>
  <si>
    <t>E64B</t>
  </si>
  <si>
    <t>Едем плућа и респираторна инсуфицијенција, без врло тешких КК</t>
  </si>
  <si>
    <t>E65A</t>
  </si>
  <si>
    <t>ХОБП, са врло тешким или тешким КК</t>
  </si>
  <si>
    <t>E65B</t>
  </si>
  <si>
    <t>ХОБП, без врло тешких или тешких КК</t>
  </si>
  <si>
    <t>E66A</t>
  </si>
  <si>
    <t>Велика траума грудног коша, са врло тешким КК</t>
  </si>
  <si>
    <t>E66B</t>
  </si>
  <si>
    <t>Велика траума грудног коша, са тешким или умереним KK</t>
  </si>
  <si>
    <t>E66C</t>
  </si>
  <si>
    <t>Велика траума грудног коша, без КК</t>
  </si>
  <si>
    <t>E67A</t>
  </si>
  <si>
    <t>Симптоми и знаци на респираторном систему, са врло тешким или тешким КК</t>
  </si>
  <si>
    <t>E67B</t>
  </si>
  <si>
    <t>Симптоми и знаци на респираторном систему, без врло тешких или тешких КК</t>
  </si>
  <si>
    <t>E68A</t>
  </si>
  <si>
    <t>Пнеумоторакс, са врло тешким КК</t>
  </si>
  <si>
    <t>E68B</t>
  </si>
  <si>
    <t>Пнеумоторакс, без врло тешких КК</t>
  </si>
  <si>
    <t>E69A</t>
  </si>
  <si>
    <t>Бронхитис и астма, са врло тешким КК</t>
  </si>
  <si>
    <t>E69B</t>
  </si>
  <si>
    <t>Бронхитис и астма, без врло тешких КК</t>
  </si>
  <si>
    <t>E70A</t>
  </si>
  <si>
    <t>Пертусис (велики кашаљ), са КК</t>
  </si>
  <si>
    <t>E70B</t>
  </si>
  <si>
    <t>Пертусис (велики кашаљ), без КК</t>
  </si>
  <si>
    <t>E71A</t>
  </si>
  <si>
    <t>Неоплазма респираторног система, са врло тешким КК</t>
  </si>
  <si>
    <t>E71B</t>
  </si>
  <si>
    <t>Неоплазма респираторног система, без КК</t>
  </si>
  <si>
    <t>E72Z</t>
  </si>
  <si>
    <t>Проблеми са дисањем који потичу из неонаталног периода</t>
  </si>
  <si>
    <t>E73A</t>
  </si>
  <si>
    <t>Плеурални излив, са врло тешким КК</t>
  </si>
  <si>
    <t>E73B</t>
  </si>
  <si>
    <t>Плеурални излив, са тешким КК</t>
  </si>
  <si>
    <t>E73C</t>
  </si>
  <si>
    <t>Плеурални излив, без врло тешких или тешких КК</t>
  </si>
  <si>
    <t>E74A</t>
  </si>
  <si>
    <t>Болести интерстицијума плућа, са врло тешким КК</t>
  </si>
  <si>
    <t>E74B</t>
  </si>
  <si>
    <t>Болести интерстицијума плућа, са тешким КК</t>
  </si>
  <si>
    <t>E74C</t>
  </si>
  <si>
    <t>Болести интерстицијума плућа, без врло тешких или тешких КК</t>
  </si>
  <si>
    <t>E75A</t>
  </si>
  <si>
    <t>Остале болести респираторног система, са врло тешким KK</t>
  </si>
  <si>
    <t>E75B</t>
  </si>
  <si>
    <t>Остале болести респираторног система, са тешким или умереним KK</t>
  </si>
  <si>
    <t>E75C</t>
  </si>
  <si>
    <t>Остале болести респираторног система, без KK</t>
  </si>
  <si>
    <t>E76Z</t>
  </si>
  <si>
    <t>Плућна туберкулоза</t>
  </si>
  <si>
    <t>Болести и поремећаји циркулаторног система</t>
  </si>
  <si>
    <t>F01A</t>
  </si>
  <si>
    <t>Имплантација или замена аутоматског кардиовертер дефибрилатора, потпуни систем, са врло тешким или тешким КК</t>
  </si>
  <si>
    <t>F01B</t>
  </si>
  <si>
    <t>Имплантација или замена аутоматског кардиовертер дефибрилатора, потпуни систем, без врло тешких или тешких КК</t>
  </si>
  <si>
    <t>F02Z</t>
  </si>
  <si>
    <t>Имплантација или замена дела аутоматског кардиовертер дефибрилатора</t>
  </si>
  <si>
    <t>F03A</t>
  </si>
  <si>
    <t>Процедуре на срчаном залиску са применом пумпе за кардиопулмонални бајпас, са инвазивном дијагностиком на срцу, са врло тешким КК</t>
  </si>
  <si>
    <t>F03B</t>
  </si>
  <si>
    <t>Процедуре на срчаном залиску са применом пумпе за кардиопулмонални бајпас, са инвазивном дијагностиком на срцу, без брло тешких КК</t>
  </si>
  <si>
    <t>F04A</t>
  </si>
  <si>
    <t>F04B</t>
  </si>
  <si>
    <t>Процедуре на срчаном залиску са применом пумпе за кардиопулмонални бајпас, са инвазивном дијагностиком на срцу, без врло тешких КК</t>
  </si>
  <si>
    <t>F05A</t>
  </si>
  <si>
    <t>Коронарни бајпас са инвазивном дијагностиком на срцу, са врло тешким КК</t>
  </si>
  <si>
    <t>F05B</t>
  </si>
  <si>
    <t>Коронарни бајпас са инвазивном дијагностиком на срцу, без врло тешких КК</t>
  </si>
  <si>
    <t>F06A</t>
  </si>
  <si>
    <t>Коронарни бајпас са инвазивном дијагностиком на срцу, са врло тешким или тешким КК</t>
  </si>
  <si>
    <t>F06B</t>
  </si>
  <si>
    <t>Коронарни бајпас са инвазивном дијагностиком на срцу, без врло тешких или тешких КК</t>
  </si>
  <si>
    <t>F07A</t>
  </si>
  <si>
    <t>Остале кардиоторакалне или васкуларне процедуре са применом пумпе (за екстракорпоралну циркулацију) за кардиопулмонални бајпас, са врло тешким КК</t>
  </si>
  <si>
    <t>F07B</t>
  </si>
  <si>
    <t>Остале кардиоторакалне или васкуларне процедуре са применом пумпе  (за екстракорпоралну циркулацију) за кардиопулмонални бајпас, са тешким или умереним КК</t>
  </si>
  <si>
    <t>F07C</t>
  </si>
  <si>
    <t>Остале кардиоторакалне или васкуларне процедуре са применом пумпе (за екстракорпоралну циркулацију) за кардиопулмонални бајпас, без КК</t>
  </si>
  <si>
    <t>F08A</t>
  </si>
  <si>
    <t>Велике реконструкцијске процедуре на васкуларном систему без примене пумпе, са врло тешким КК</t>
  </si>
  <si>
    <t>F08B</t>
  </si>
  <si>
    <t>Велике реконструкцијске процедуре на васкуларном систему без примене пумпе, без врло тешких КК</t>
  </si>
  <si>
    <t>F09A</t>
  </si>
  <si>
    <t>Остале кариоторакалне процедуре без примене пумпе ѕа кардиопулмонални бајпас, са врло тешким КК</t>
  </si>
  <si>
    <t>F09B</t>
  </si>
  <si>
    <t>Остале кариоторакалне процедуре без примене пумпе ѕа кардиопулмонални бајпас, са тешким или умереним КК</t>
  </si>
  <si>
    <t>F09C</t>
  </si>
  <si>
    <t>Остале кариоторакалне процедуре без примене пумпе ѕа кардиопулмонални бајпас, без КК</t>
  </si>
  <si>
    <t>F10A</t>
  </si>
  <si>
    <t>Интервенције на коронарним крвним судовима код акутног инфаркта миокарда, са врло тешким КК</t>
  </si>
  <si>
    <t>F10B</t>
  </si>
  <si>
    <t>Интервенције на коронарним крвним судовима код акутног инфаркта миокарда, без КК</t>
  </si>
  <si>
    <t>F11A</t>
  </si>
  <si>
    <t xml:space="preserve">Ампутација због поремећаја циркулаторног система, осим горњих екстремитета и прста на нози, са врло тешким КК </t>
  </si>
  <si>
    <t>F11B</t>
  </si>
  <si>
    <t xml:space="preserve">Ампутација због поремећаја циркулаторног система, осим горњих екстремитета и прста на нози, без врло тешких КК </t>
  </si>
  <si>
    <t>F12A</t>
  </si>
  <si>
    <t>Уградња или замена пејсмејкера, потпуни систем, са врло тешким КК</t>
  </si>
  <si>
    <t>F12B</t>
  </si>
  <si>
    <t>Уградња или замена пејсмејкера, потпуни систем, без врло тешких КК</t>
  </si>
  <si>
    <t>F13A</t>
  </si>
  <si>
    <t>Ампутација горњег екстремитета и прста на нози због поремећаја циркулаторног система, са врло тешким КК</t>
  </si>
  <si>
    <t>F13B</t>
  </si>
  <si>
    <t>Ампутација горњег екстремитета и прста на нози због поремећаја циркулаторног система, без врло тешких КК</t>
  </si>
  <si>
    <t>F14A</t>
  </si>
  <si>
    <t>Васкуларне процедуре, осим велике реконструкције, без примене пумпе за кардиопулмонарни бајпас, са врло тешким КК</t>
  </si>
  <si>
    <t>F14B</t>
  </si>
  <si>
    <t>Васкуларне процедуре, осим велике реконструкције, без примене пумпе за кардиопулмонарни бајпас, са тешким КК</t>
  </si>
  <si>
    <t>F14C</t>
  </si>
  <si>
    <t>Васкуларне процедуре, осим велике реконструкције, без примене пумпе за кардиопулмонарни бајпас, без врло тешким или тешких КК</t>
  </si>
  <si>
    <t>F15A</t>
  </si>
  <si>
    <t>Интервентна коронарна процедура, без акутног инфаркта миокарда, са инсерцијом стента, са врло тешким или тешким КК</t>
  </si>
  <si>
    <t>F15B</t>
  </si>
  <si>
    <t>Интервентна коронарна процедура, без акутног инфаркта миокарда, са инсерцијом стента, без врло тешких или тешких КК</t>
  </si>
  <si>
    <t>F16A</t>
  </si>
  <si>
    <t>Интервентна коронарна процедура, без акутног инфаркта миокарда, без инсерције, са врло тешким КК</t>
  </si>
  <si>
    <t>F16B</t>
  </si>
  <si>
    <t>Интервентна коронарна процедура, без акутног инфаркта миокарда, без инсерције, без врло тешких КК</t>
  </si>
  <si>
    <t>F17A</t>
  </si>
  <si>
    <t>Имплантација или замена генератора пејсмејкера, са врло тешким или тешким КК</t>
  </si>
  <si>
    <t>F17B</t>
  </si>
  <si>
    <t>F18A</t>
  </si>
  <si>
    <t>Остале процедуре у вези са пејсмејкером, са КК</t>
  </si>
  <si>
    <t>F18B</t>
  </si>
  <si>
    <t>Остале процедуре у вези са пејсмејкером, без КК</t>
  </si>
  <si>
    <t>F19Z</t>
  </si>
  <si>
    <t>Остале васкуларе перкутане интервенције на срцу</t>
  </si>
  <si>
    <t>F20Z</t>
  </si>
  <si>
    <t>Постављање лигатуре на вену и њено уклањање</t>
  </si>
  <si>
    <t>F21A</t>
  </si>
  <si>
    <t>Остали оперативни поступци на циркулаторном систему, са врло тешким КК</t>
  </si>
  <si>
    <t>F21B</t>
  </si>
  <si>
    <t>Остали оперативни поступци на циркулаторном систему, без врло тешких КК</t>
  </si>
  <si>
    <t>F40A</t>
  </si>
  <si>
    <t>Болести (дијагнозе) циркулаторног система са механичком вентилацијом, са врло тешким КК</t>
  </si>
  <si>
    <t>F40B</t>
  </si>
  <si>
    <t>Болести (дијагнозе) циркулаторног система са механичком вентилацијом, без врло тешких КК</t>
  </si>
  <si>
    <t>F41A</t>
  </si>
  <si>
    <t>Поремећаји циркулаторног система, АИМ, инвазивна дијагностика на срцу, са врло тешким или тешким KK</t>
  </si>
  <si>
    <t>F41B</t>
  </si>
  <si>
    <t>Поремећаји циркулаторног система, АИМ, инвазивна дијагностика на срцу, без врло тешких или тешких KK</t>
  </si>
  <si>
    <t>F42A</t>
  </si>
  <si>
    <t>Поремећаји циркулације, без АИМ, са инвазивном дијагностиком на срцу, са сложеним дијагнозама или процедурама</t>
  </si>
  <si>
    <t>F42B</t>
  </si>
  <si>
    <t>Поремећаји циркулације, без АИМ, са инвазивном дијагностиком на срцу, без сложених дијагноза или процедура</t>
  </si>
  <si>
    <t>F42C</t>
  </si>
  <si>
    <t>Поремећаји циркулације, без АИМ, са инвазивном дијагностиком на срцу, дневна болница</t>
  </si>
  <si>
    <t>F43Z</t>
  </si>
  <si>
    <t>Болести (дијагнозе) циркулаторног система, са неинвазивном вентилацијом</t>
  </si>
  <si>
    <t>F60A</t>
  </si>
  <si>
    <t>Поремећаји циркулације, са АИМ, без инвазивне дијагностике на срцу, са сложенимх дијагнозама или процедурама</t>
  </si>
  <si>
    <t>F60B</t>
  </si>
  <si>
    <t>Поремећаји циркулације, се АИМ, без инвазивне дијагностике на срцу, без сложених дијагноза или процедура</t>
  </si>
  <si>
    <t>F61A</t>
  </si>
  <si>
    <t>Инфективни ендокардитис са врло тешким компликацијама</t>
  </si>
  <si>
    <t>F61B</t>
  </si>
  <si>
    <t>Инфективни ендокардитис без врло тешких компликација</t>
  </si>
  <si>
    <t>F62A</t>
  </si>
  <si>
    <t>Срчана инсуфицијенција и шок, са врло тешким КК</t>
  </si>
  <si>
    <t>F62B</t>
  </si>
  <si>
    <t>Срчана инсуфицијенција и шок, без врло тешких КК</t>
  </si>
  <si>
    <t>F63A</t>
  </si>
  <si>
    <t>Венска тромбоза са врло тешким или тешким КК</t>
  </si>
  <si>
    <t>F63B</t>
  </si>
  <si>
    <t>Венска тромбоза без врло тешких или тешких КК</t>
  </si>
  <si>
    <t>F64A</t>
  </si>
  <si>
    <t>Улцерација коже због поремећаја циркулације, са врло тешким или тешким КК</t>
  </si>
  <si>
    <t>F64B</t>
  </si>
  <si>
    <t>Улцерација коже због поремећаја циркулације, без врло тешких или тешких КК</t>
  </si>
  <si>
    <t>F65A</t>
  </si>
  <si>
    <t>Поремећај периферних крвних судова, са врло тешким или тешким КК</t>
  </si>
  <si>
    <t>F65B</t>
  </si>
  <si>
    <t>Поремећај периферних крвних судова, без врло тешких или тешких КК</t>
  </si>
  <si>
    <t>F66A</t>
  </si>
  <si>
    <t>Атеросклероза коронарних крвних судова, са КК</t>
  </si>
  <si>
    <t>F66B</t>
  </si>
  <si>
    <t>Атеросклероза коронарних крвних судова, без КК</t>
  </si>
  <si>
    <t>F67A</t>
  </si>
  <si>
    <t>Хипертензија, са КК</t>
  </si>
  <si>
    <t>F67B</t>
  </si>
  <si>
    <t>Хипертензија, без КК</t>
  </si>
  <si>
    <t>F68A</t>
  </si>
  <si>
    <t>Конгенитална болест срца, са КК</t>
  </si>
  <si>
    <t>F68B</t>
  </si>
  <si>
    <t>Конгенитална болест срца, без КК</t>
  </si>
  <si>
    <t>F69A</t>
  </si>
  <si>
    <t>Поремећаји срчаних залистака, са врло тешким или тешким КК</t>
  </si>
  <si>
    <t>F69B</t>
  </si>
  <si>
    <t>Поремећаји срчаних залистака, без врло тешких или тешких КК</t>
  </si>
  <si>
    <t>F72A</t>
  </si>
  <si>
    <r>
      <t xml:space="preserve">Нестабилна </t>
    </r>
    <r>
      <rPr>
        <b/>
        <i/>
        <sz val="10"/>
        <rFont val="Calibri"/>
        <family val="2"/>
      </rPr>
      <t>angina pectoris</t>
    </r>
    <r>
      <rPr>
        <b/>
        <sz val="10"/>
        <rFont val="Calibri"/>
        <family val="2"/>
      </rPr>
      <t xml:space="preserve"> са врло тешким или тешким KK</t>
    </r>
  </si>
  <si>
    <t>F72B</t>
  </si>
  <si>
    <r>
      <t xml:space="preserve">Нестабилна </t>
    </r>
    <r>
      <rPr>
        <b/>
        <i/>
        <sz val="10"/>
        <rFont val="Calibri"/>
        <family val="2"/>
      </rPr>
      <t>angina pectoris</t>
    </r>
    <r>
      <rPr>
        <b/>
        <sz val="10"/>
        <rFont val="Calibri"/>
        <family val="2"/>
      </rPr>
      <t xml:space="preserve"> без врло тешких или тешких KK</t>
    </r>
  </si>
  <si>
    <t>F73A</t>
  </si>
  <si>
    <t>Синкопа и колапс, са врло тешким или тешким KK</t>
  </si>
  <si>
    <t>F73B</t>
  </si>
  <si>
    <t>Синкопа и колапс, без врло тешких или тешких KK</t>
  </si>
  <si>
    <t>F74Z</t>
  </si>
  <si>
    <t>Бол у грудима</t>
  </si>
  <si>
    <t>F75A</t>
  </si>
  <si>
    <t>Остали поремећаји циркулаторног система, са врло тешким КК</t>
  </si>
  <si>
    <t>F75B</t>
  </si>
  <si>
    <t>Остали поремећаји циркулаторног система, без врло тешких КК</t>
  </si>
  <si>
    <t>F75C</t>
  </si>
  <si>
    <t>Остали поремећаји циркулаторног система, без врло тешких или тешких КК</t>
  </si>
  <si>
    <t>F76A</t>
  </si>
  <si>
    <t>Аритмија, срчани застој и поремећаји проводљивости, са врло тешким или тешким КК</t>
  </si>
  <si>
    <t>F76B</t>
  </si>
  <si>
    <t>Аритмија, срчани застој и поремећаји проводљивости, без врло тешких или тешких КК</t>
  </si>
  <si>
    <t>Болести и поремећаји дигестивног система</t>
  </si>
  <si>
    <t>G01A</t>
  </si>
  <si>
    <t>Ресекција ректума, са врло тешким КК</t>
  </si>
  <si>
    <t>G01B</t>
  </si>
  <si>
    <t>Ресекција ректума, без врло тешких КК</t>
  </si>
  <si>
    <t>G02A</t>
  </si>
  <si>
    <t>Велике процедуре на танком и дебелом цреву, са врло тешким КК</t>
  </si>
  <si>
    <t>G02B</t>
  </si>
  <si>
    <t>Велике процедуре на танком и дебелом цреву, без врло тешких КК</t>
  </si>
  <si>
    <t>G03A</t>
  </si>
  <si>
    <t>Процедуре на желуцу, једњаку и дванаестопалачном цреву и малигнитет</t>
  </si>
  <si>
    <t>G03B</t>
  </si>
  <si>
    <t>Процедуре на желуцу, једњаку и дванаестопалачном цреву и малигнитет, са врло тешким и тешким компликацијама</t>
  </si>
  <si>
    <t>G03C</t>
  </si>
  <si>
    <t>Процедуре на желуцу, једњаку и дванаестопалачном цреву и малигнитет, без врло тешких и тешких компликација</t>
  </si>
  <si>
    <t>G04A</t>
  </si>
  <si>
    <t>Адхезиолиза перитонеума, са врло тешким КК</t>
  </si>
  <si>
    <t>G04B</t>
  </si>
  <si>
    <t>Адхезиолиза перитонеума, са тешким или умереним КК</t>
  </si>
  <si>
    <t>G04C</t>
  </si>
  <si>
    <t>Адхезиолиза перитонеума, без КК</t>
  </si>
  <si>
    <t>G05A</t>
  </si>
  <si>
    <t>Мање процедуре на танком и дебелом цреву, са врло тешким КК</t>
  </si>
  <si>
    <t>G05B</t>
  </si>
  <si>
    <t>Мање процедуре на танком и дебелом цреву, са тешким или умереним КК</t>
  </si>
  <si>
    <t>G05C</t>
  </si>
  <si>
    <t>Мање процедуре на танком и дебелом цреву, без КК</t>
  </si>
  <si>
    <t>G06Z</t>
  </si>
  <si>
    <t>Процедура пилоромиотомије</t>
  </si>
  <si>
    <t>G07A</t>
  </si>
  <si>
    <t>Апендектомија са врло тешким или тешким КК</t>
  </si>
  <si>
    <t>G07B</t>
  </si>
  <si>
    <t>Апендектомија без врло тешких или тешких КК</t>
  </si>
  <si>
    <t>G10A</t>
  </si>
  <si>
    <t>Процедуре код херније, са КК</t>
  </si>
  <si>
    <t>G10B</t>
  </si>
  <si>
    <t>Процедуре код херније, без КК</t>
  </si>
  <si>
    <t>G11Z</t>
  </si>
  <si>
    <t>Процедуре на анусу и стоме</t>
  </si>
  <si>
    <t>G12A</t>
  </si>
  <si>
    <t>Остали оперативни поступци са врло тешким КК</t>
  </si>
  <si>
    <t>G12B</t>
  </si>
  <si>
    <t>Остали оперативни поступци, са тешким или умереним КК</t>
  </si>
  <si>
    <t>G12C</t>
  </si>
  <si>
    <t>Остали оперативни поступци, без КК</t>
  </si>
  <si>
    <t>G46A</t>
  </si>
  <si>
    <t>Сложена гастроскопија, са врло тешким или тешким КК</t>
  </si>
  <si>
    <t>G46B</t>
  </si>
  <si>
    <t>Сложена гастроскопија, без врло тешких или тешких КК</t>
  </si>
  <si>
    <t>G46C</t>
  </si>
  <si>
    <t>Сложена гастроскопија, истог дана</t>
  </si>
  <si>
    <t>G47A</t>
  </si>
  <si>
    <t>Остале процедуре гастроскопије, са врло тешким КК</t>
  </si>
  <si>
    <t>G47B</t>
  </si>
  <si>
    <t>Остале процедуре гастроскопије, без врло тешким КК</t>
  </si>
  <si>
    <t>G47C</t>
  </si>
  <si>
    <t>Остале процедуре гастроскопије, дневна болница</t>
  </si>
  <si>
    <t>G48A</t>
  </si>
  <si>
    <t>Колоноскопија, са врло тешким или тешким КК</t>
  </si>
  <si>
    <t>G48B</t>
  </si>
  <si>
    <t>Колоноскопија, без врло тешких или тешких КК</t>
  </si>
  <si>
    <t>G48C</t>
  </si>
  <si>
    <t>Колоноскопија, дневна болница</t>
  </si>
  <si>
    <t>G60A</t>
  </si>
  <si>
    <t>Малигнитет дигестивног система, са врло тешким или тешким КК</t>
  </si>
  <si>
    <t>G60B</t>
  </si>
  <si>
    <t>Малигнитет дигестивног система, без врло тешких или тешких КК</t>
  </si>
  <si>
    <t>G61A</t>
  </si>
  <si>
    <t>Гастроинестинална хеморагија, са врло тешким или тешким КК</t>
  </si>
  <si>
    <t>G61B</t>
  </si>
  <si>
    <t>Гастроинестинална хеморагија, без врло тешких или тешких КК</t>
  </si>
  <si>
    <t>G62Z</t>
  </si>
  <si>
    <t>Компликовани пептички улкус</t>
  </si>
  <si>
    <t>G63Z</t>
  </si>
  <si>
    <t>Некомпликовани пептички улкус</t>
  </si>
  <si>
    <t>G64A</t>
  </si>
  <si>
    <t>Инфламаторна болест црева, са КК</t>
  </si>
  <si>
    <t>G64B</t>
  </si>
  <si>
    <t>Инфламаторна болест црева, без КК</t>
  </si>
  <si>
    <t>G65A</t>
  </si>
  <si>
    <t>Опструкција гастроинтестиналног система са KK</t>
  </si>
  <si>
    <t>G65B</t>
  </si>
  <si>
    <t>Опструкција гастроинтестиналног система без KK</t>
  </si>
  <si>
    <t>G66Z</t>
  </si>
  <si>
    <t>Абдоминални бол или мезентеријски аденитис</t>
  </si>
  <si>
    <t>G67A</t>
  </si>
  <si>
    <t>Езофагитис, гастроентеритис и разни поремећаји дигестивног система, са врло тешким или тешким КК</t>
  </si>
  <si>
    <t>G67B</t>
  </si>
  <si>
    <t>Езофагитис, гастроентеритис и разни поремећаји дигестивног система, без врло тешких или тешких КК</t>
  </si>
  <si>
    <t>G70A</t>
  </si>
  <si>
    <t>Остале дијагнозе дигестивног система са KK</t>
  </si>
  <si>
    <t>G70B</t>
  </si>
  <si>
    <t>Остале дијагнозе дигестивног система без KK</t>
  </si>
  <si>
    <t>Болести и поремећаји хепатобилијарног система и панкреаса</t>
  </si>
  <si>
    <t>H01A</t>
  </si>
  <si>
    <t>Процедуре на пакнреасу, јетри и шантовима са врло тешким КК</t>
  </si>
  <si>
    <t>H01B</t>
  </si>
  <si>
    <t>Процедуре на пакнреасу, јетри и шантовима без врло тешких КК</t>
  </si>
  <si>
    <t>H02A</t>
  </si>
  <si>
    <t>Велике процедуре на билијарном тракту, малигнитет или са врло тешким КК</t>
  </si>
  <si>
    <t>H02B</t>
  </si>
  <si>
    <t>Велике процедуре на билијарном тракту, малигнитет или са умерено тешким КК</t>
  </si>
  <si>
    <t>H02C</t>
  </si>
  <si>
    <t>Велике процедуре на билијарном тракту, без малигнитет и без КК</t>
  </si>
  <si>
    <t>H05A</t>
  </si>
  <si>
    <t>Дијагностичке процедуре на хепатобилијарном систему са врло тешким или тешким КК</t>
  </si>
  <si>
    <t>H05B</t>
  </si>
  <si>
    <t>Дијагностичке процедуре на хепатобилијарном систему без врло тешких или тешких КК</t>
  </si>
  <si>
    <t>H06A</t>
  </si>
  <si>
    <t>Остали оперативни поступци на хепатобилијарном систему и панкреасу, са врло тешким КК</t>
  </si>
  <si>
    <t>H06B</t>
  </si>
  <si>
    <t>Остали оперативни поступци на хепатобилијарном систему и панкреасу, без врло тешких КК</t>
  </si>
  <si>
    <t>H07A</t>
  </si>
  <si>
    <r>
      <t xml:space="preserve">Отворена холецистектомија са затвореним испитивањем проходности </t>
    </r>
    <r>
      <rPr>
        <b/>
        <i/>
        <sz val="10"/>
        <rFont val="Calibri"/>
        <family val="2"/>
      </rPr>
      <t>ductus choledocus-а</t>
    </r>
    <r>
      <rPr>
        <b/>
        <sz val="10"/>
        <rFont val="Calibri"/>
        <family val="2"/>
      </rPr>
      <t xml:space="preserve"> или са врло тешким КК</t>
    </r>
  </si>
  <si>
    <t>H07B</t>
  </si>
  <si>
    <r>
      <t xml:space="preserve">Отворена холецистектомија без затворених испитивања проходности </t>
    </r>
    <r>
      <rPr>
        <b/>
        <i/>
        <sz val="10"/>
        <rFont val="Calibri"/>
        <family val="2"/>
      </rPr>
      <t>ductus choledocus-а</t>
    </r>
    <r>
      <rPr>
        <b/>
        <sz val="10"/>
        <rFont val="Calibri"/>
        <family val="2"/>
      </rPr>
      <t xml:space="preserve"> или без врло тешких КК</t>
    </r>
  </si>
  <si>
    <t>H08A</t>
  </si>
  <si>
    <t>Лапароскопска холецистектомија са затвореним испитивањем проходности ductus choledocus-a или са врло тешким и тешким компликацијама</t>
  </si>
  <si>
    <t>H08B</t>
  </si>
  <si>
    <t>Лапароскопска холецистектомија без затворених испитивања проходности ductus choledocus-a или без врло тешких и тешких компликација</t>
  </si>
  <si>
    <t>H40A</t>
  </si>
  <si>
    <t>Ендоскопске процедуре код крварећих варикозитета једњака, са врло тешким КК</t>
  </si>
  <si>
    <t>H40B</t>
  </si>
  <si>
    <t>Ендоскопске процедуре код крварећих варикозитета једњака, без врло тешких КК</t>
  </si>
  <si>
    <t>H43A</t>
  </si>
  <si>
    <t>Ендоскопска ретроградна холангиопанкреатографија, са врло тешким или тешким КК</t>
  </si>
  <si>
    <t>H43B</t>
  </si>
  <si>
    <t>Ендоскопска ретроградна холангиопанкреатографија, без врло тешких или тешких КК</t>
  </si>
  <si>
    <t>H60A</t>
  </si>
  <si>
    <t>Цироза и алкохолни хепатитис са врло тешким КК</t>
  </si>
  <si>
    <t>H60B</t>
  </si>
  <si>
    <t>Цироза и алкохолни хепатитис са тешким КК</t>
  </si>
  <si>
    <t>H60C</t>
  </si>
  <si>
    <t>Цироза и алкохолни хепатитис без врло тешких или тешких КК</t>
  </si>
  <si>
    <t>H61A</t>
  </si>
  <si>
    <t>Малигнитет хепатобилијарног система и панкреаса, (старост &gt; 69 година са врло тешким KK) или са врло тешким KK</t>
  </si>
  <si>
    <t>H61B</t>
  </si>
  <si>
    <t>Малигнитет хепатобилијарног система и панкреаса, (старост &gt; 69 година без врло тешких KK) или са врло тешким KK</t>
  </si>
  <si>
    <t>H62A</t>
  </si>
  <si>
    <t>Поремећаји панкреаса, без малигнитета, са врло тешким или тешким KK</t>
  </si>
  <si>
    <t>H62B</t>
  </si>
  <si>
    <t>Поремећаји панкреаса, без малигнитета, без врло тешких или тешких KK</t>
  </si>
  <si>
    <t>H63A</t>
  </si>
  <si>
    <t>Поремећаји јетре, без малигнитета, цирозе и алкохолног хепатитиса са врло тешким или тешким KK</t>
  </si>
  <si>
    <t>H63B</t>
  </si>
  <si>
    <t>Поремећаји јетре, без малигнитета, цирозе и алкохолног хепатитиса без врло тешких или тешких KK</t>
  </si>
  <si>
    <t>H64A</t>
  </si>
  <si>
    <t>Поремећаји билијарног тракта, са КК</t>
  </si>
  <si>
    <t>H64B</t>
  </si>
  <si>
    <t>Поремећаји билијарног тракта, без КК</t>
  </si>
  <si>
    <t>Болести и поремећаји мускулоскелетног система и везивног ткива</t>
  </si>
  <si>
    <t>I01A</t>
  </si>
  <si>
    <t>Обостране или вишеструке велике процедуре на зглобовима доњих екстремитета, са ревизијом или са врло тешким КК</t>
  </si>
  <si>
    <t>I01B</t>
  </si>
  <si>
    <t>Обостране или вишеструке велике процедуре на зглобовима доњих екстремитета, са ревизијом или без врло тешких КК</t>
  </si>
  <si>
    <t>I02A</t>
  </si>
  <si>
    <t>Микроваскуларна ткива или режањ коже, без шаке, са врло тешким или тешким КК</t>
  </si>
  <si>
    <t>I02B</t>
  </si>
  <si>
    <t>Режањ коже, искључујући шаку, са врло тешким или тешким КК</t>
  </si>
  <si>
    <t>I03A</t>
  </si>
  <si>
    <t>Замена кука, са врло тешким или тешким KK</t>
  </si>
  <si>
    <t>I03B</t>
  </si>
  <si>
    <t>Замена кука, без врло тешких или тешких KK</t>
  </si>
  <si>
    <t>I04A</t>
  </si>
  <si>
    <t>Замена колена, са врло тешким или тешким КК</t>
  </si>
  <si>
    <t>I04B</t>
  </si>
  <si>
    <t>Замена колена, без врло тешких или тешких КК</t>
  </si>
  <si>
    <t>I04Z</t>
  </si>
  <si>
    <t>Замена и поновно повезивање колена</t>
  </si>
  <si>
    <t>I05A</t>
  </si>
  <si>
    <t>Остале замене зглобова, са врло тешким или тешким КК</t>
  </si>
  <si>
    <t>I05B</t>
  </si>
  <si>
    <t>Остале замене зглобова, без врло тешких или тешких КК</t>
  </si>
  <si>
    <t>I06Z</t>
  </si>
  <si>
    <t>Спинална фузија и деформитет</t>
  </si>
  <si>
    <t>I07Z</t>
  </si>
  <si>
    <t>Ампутација</t>
  </si>
  <si>
    <t>I08A</t>
  </si>
  <si>
    <t>Остале процедуре на куку и фемуру, са врло тешким или тешким KK</t>
  </si>
  <si>
    <t>I08B</t>
  </si>
  <si>
    <t>Остале процедуре на куку и фемуру, без врло тешких или тешких KK</t>
  </si>
  <si>
    <t>I09A</t>
  </si>
  <si>
    <t>Спинална фузија, са врло тешким или тешким KK</t>
  </si>
  <si>
    <t>I09B</t>
  </si>
  <si>
    <t>I10A</t>
  </si>
  <si>
    <t>Остале процедуре на леђима и врату, са врло тешким или тешким КК</t>
  </si>
  <si>
    <t>I10B</t>
  </si>
  <si>
    <t>Остале процедуре на леђима и врату, без врло тешких или тешких КК</t>
  </si>
  <si>
    <t>I11Z</t>
  </si>
  <si>
    <t>Процедуре продужавања екстремитета</t>
  </si>
  <si>
    <t>I12A</t>
  </si>
  <si>
    <t>Инфекција или запаљење костију или зглобова, разне процедуре на мишићном систему и везивном ткиву са врло тешким КК</t>
  </si>
  <si>
    <t>I12B</t>
  </si>
  <si>
    <t>Инфекција или запаљење костију или зглобова, разне процедуре на мишићном систему и везивном ткиву са тешким КК</t>
  </si>
  <si>
    <t>I12C</t>
  </si>
  <si>
    <t>Инфекција или запаљење костију или зглобова, разне процедуре на мишићном систему и везивном ткиву без врло тешких или тешких КК</t>
  </si>
  <si>
    <t>I13A</t>
  </si>
  <si>
    <t>Процедуре на хумерусу, тибији, фибули, чланку (ножном), са врло тешким или тешким КК</t>
  </si>
  <si>
    <t>I13B</t>
  </si>
  <si>
    <t>Процедуре на хумерусу, тибији, фибули, чланку (ножном), без врло тешких или тешких КК</t>
  </si>
  <si>
    <t>I15Z</t>
  </si>
  <si>
    <t>Операције кранио - фацијалне регије</t>
  </si>
  <si>
    <t>I16Z</t>
  </si>
  <si>
    <t>Остале процедуре на рамену</t>
  </si>
  <si>
    <t>I17A</t>
  </si>
  <si>
    <t>Максило - фацијална хирургија, са КК</t>
  </si>
  <si>
    <t>I17B</t>
  </si>
  <si>
    <t>Максило - фацијална хирургија, без КК</t>
  </si>
  <si>
    <t>I18Z</t>
  </si>
  <si>
    <t>Остале процедуре на колену</t>
  </si>
  <si>
    <t>I19A</t>
  </si>
  <si>
    <t>Остале процедуре на лакту и подлактици, са КК</t>
  </si>
  <si>
    <t>I19B</t>
  </si>
  <si>
    <t>Остале процедуре на лакту и подлактици, без КК</t>
  </si>
  <si>
    <t>I20Z</t>
  </si>
  <si>
    <t>Остале процедуре на стопалу</t>
  </si>
  <si>
    <t>I21Z</t>
  </si>
  <si>
    <t>Локална ексцизија и одстрањење унутрашњег фиксатора кука и фемура (бутне кости)</t>
  </si>
  <si>
    <t>I23Z</t>
  </si>
  <si>
    <t>Локална ексцизија и одстрањење унутрашњег фиксатора, искључује кук и фемур (бутну кост)</t>
  </si>
  <si>
    <t>I24Z</t>
  </si>
  <si>
    <t xml:space="preserve">Артроскопија </t>
  </si>
  <si>
    <t>I25A</t>
  </si>
  <si>
    <t>Дијагностичке процедуре (укључујући и биопсију) на костима и зглобовима, са КК</t>
  </si>
  <si>
    <t>I25B</t>
  </si>
  <si>
    <t>Дијагностичке процедуре (укључујући и биопсију) на костима и зглобовима, без КК</t>
  </si>
  <si>
    <t>I27A</t>
  </si>
  <si>
    <t>Процедуре на меким ткивима, са врло тешким или тешким КК</t>
  </si>
  <si>
    <t>I27B</t>
  </si>
  <si>
    <t>Процедуре на меким ткивима, без врло тешких или тешких КК</t>
  </si>
  <si>
    <t>I28A</t>
  </si>
  <si>
    <t>Остале процедуре на везивном ткиву са КК</t>
  </si>
  <si>
    <t>I28B</t>
  </si>
  <si>
    <t>Остале процедуре на везивном ткиву без КК</t>
  </si>
  <si>
    <t>I29Z</t>
  </si>
  <si>
    <t>Реконструкција или ревизија колена</t>
  </si>
  <si>
    <t>I30Z</t>
  </si>
  <si>
    <t>Процедуре на шаци</t>
  </si>
  <si>
    <t>I31A</t>
  </si>
  <si>
    <t xml:space="preserve">Процедура ревизије на куку, са врло тешким КК </t>
  </si>
  <si>
    <t>I31B</t>
  </si>
  <si>
    <t xml:space="preserve">Процедура ревизије на куку, без врло тешких КК </t>
  </si>
  <si>
    <t>I32A</t>
  </si>
  <si>
    <t>Процедура ревизије на колену, са врло тешким КК</t>
  </si>
  <si>
    <t>I32B</t>
  </si>
  <si>
    <t>Процедура ревизије на колену, са тешким КК</t>
  </si>
  <si>
    <t>I32C</t>
  </si>
  <si>
    <t>Процедура ревизије на колену, без тешких или врло тешких КК</t>
  </si>
  <si>
    <t>I60Z</t>
  </si>
  <si>
    <t>Прелом тела фемура</t>
  </si>
  <si>
    <t>I61A</t>
  </si>
  <si>
    <t>Прелом дисталног дела фемура, са КК</t>
  </si>
  <si>
    <t>I61B</t>
  </si>
  <si>
    <t>Прелом дисталног дела фемура, без КК</t>
  </si>
  <si>
    <t>I63A</t>
  </si>
  <si>
    <t>Растргнућа, истегнућа, ишчашења у регији кука, карлице и бедара, са КК</t>
  </si>
  <si>
    <t>I63B</t>
  </si>
  <si>
    <t>Растргнућа, истегнућа, ишчашења у регији кука, карлице и бедара, без КК</t>
  </si>
  <si>
    <t>I64A</t>
  </si>
  <si>
    <t>Остеомијелитис са KK</t>
  </si>
  <si>
    <t>I64B</t>
  </si>
  <si>
    <t>Остеомијелитис без KK</t>
  </si>
  <si>
    <t>I65A</t>
  </si>
  <si>
    <t>Малигнитет везивног ткива укључујући и патолошки прелом, са врло тешким или тешким КК</t>
  </si>
  <si>
    <t>I65B</t>
  </si>
  <si>
    <t>Малигнитет везивног ткива укључујући и патолошки прелом, без врло тешких или тешких КК</t>
  </si>
  <si>
    <t>I66A</t>
  </si>
  <si>
    <t>Инфламаторни мускулоскелетни поремећаји, са врло тешким или тешким КК</t>
  </si>
  <si>
    <t>I66B</t>
  </si>
  <si>
    <t>Инфламаторни мускулоскелетни поремећаји, без врло тешких или тешких КК</t>
  </si>
  <si>
    <t>I67A</t>
  </si>
  <si>
    <t>Септички артритис, са врло тешким или тешким КК</t>
  </si>
  <si>
    <t>I67B</t>
  </si>
  <si>
    <t>Септички артритис, без врло тешких или тешких КК</t>
  </si>
  <si>
    <t>I68A</t>
  </si>
  <si>
    <t>Нехируршки спинални поремећаји, са КК</t>
  </si>
  <si>
    <t>I68B</t>
  </si>
  <si>
    <t>Нехируршки спинални поремећаји, без КК</t>
  </si>
  <si>
    <t>I68C</t>
  </si>
  <si>
    <t>Нехируршки спинални поремећаји, истог дана</t>
  </si>
  <si>
    <t>I69A</t>
  </si>
  <si>
    <t>Болести костију и специфичне артропатије, са врло тешким или тешким КК</t>
  </si>
  <si>
    <t>I69B</t>
  </si>
  <si>
    <t>Болести костију и специфичне артропатије, без врло тешких или тешких КК</t>
  </si>
  <si>
    <t>I71A</t>
  </si>
  <si>
    <t>Остали мишићно-тетивни поремећаји, са врло тешким или тешким КК</t>
  </si>
  <si>
    <t>I71B</t>
  </si>
  <si>
    <t>Остали мишићно-тетивни поремећаји, без врло тешких или тешких КК</t>
  </si>
  <si>
    <t>I72A</t>
  </si>
  <si>
    <t>Одређени мишићно-тетивни поремећаји, са врло тешким или тешким КК</t>
  </si>
  <si>
    <t>I72B</t>
  </si>
  <si>
    <t>Одређени мишићно-тетивни поремећаји, без врло тешких или тешких КК</t>
  </si>
  <si>
    <t>I73A</t>
  </si>
  <si>
    <t>Додатна нега због мускулоскелетних импланата/протеза, са врло тешким или тешким КК</t>
  </si>
  <si>
    <t>I73B</t>
  </si>
  <si>
    <t>Додатна нега због мускулоскелетних импланата/протеза, без врло тешких или тешких КК</t>
  </si>
  <si>
    <t>I74Z</t>
  </si>
  <si>
    <t>Повреда подлактице, ручног зглоба, шаке или стопала</t>
  </si>
  <si>
    <t>I75A</t>
  </si>
  <si>
    <t>Повреда рамена, надлактице, лакта, колена, ноге, са врло тешким КК</t>
  </si>
  <si>
    <t>I75B</t>
  </si>
  <si>
    <t>Повреда рамена, надлактице, лакта, колена, ноге, без врло тешких КК</t>
  </si>
  <si>
    <t>I76A</t>
  </si>
  <si>
    <t>Остали мускулоскелетни поремећаји, са врло тешким КК</t>
  </si>
  <si>
    <t>I76B</t>
  </si>
  <si>
    <t>Остали мускулоскелетни поремећаји, без врло тешких КК</t>
  </si>
  <si>
    <t>I77A</t>
  </si>
  <si>
    <t>Прелом карлице, са врло тешким или тешким КК</t>
  </si>
  <si>
    <t>I77B</t>
  </si>
  <si>
    <t>Прелом карлице, без врло тешких или тешких КК</t>
  </si>
  <si>
    <t>I78A</t>
  </si>
  <si>
    <t>Прелом врата бутне кости, са врло тешким или тешким КК</t>
  </si>
  <si>
    <t>I78B</t>
  </si>
  <si>
    <t>Прелом врата бутне кости, без врло тешких или тешких КК</t>
  </si>
  <si>
    <t>I79A</t>
  </si>
  <si>
    <t>Патолошка фрактура, са врло тешким КК</t>
  </si>
  <si>
    <t>I79B</t>
  </si>
  <si>
    <t>Патолошка фрактура, без врло тешким КК</t>
  </si>
  <si>
    <t>Болести и поремећаји коже, поткожног ткива и дојке</t>
  </si>
  <si>
    <t>J01A</t>
  </si>
  <si>
    <t>Микроваскуларни пренос ткива, код болести коже или дојке, са врло тешким или тешким КК</t>
  </si>
  <si>
    <t>J01B</t>
  </si>
  <si>
    <t>Микроваскуларни пренос ткива, код болести коже или дојке, без врло тешких или тешких КК</t>
  </si>
  <si>
    <t>J06Z</t>
  </si>
  <si>
    <t>Велике процедуре код болести дојке</t>
  </si>
  <si>
    <t>J07Z</t>
  </si>
  <si>
    <t>Мање процедуре код болести дојке</t>
  </si>
  <si>
    <t>J08A</t>
  </si>
  <si>
    <t>Остали трансплантати коже и/или поступци дебридмана, са врло тешким КК</t>
  </si>
  <si>
    <t>J08B</t>
  </si>
  <si>
    <t>Остали трансплантати коже и/или поступци дебридмана, без врло тешких КК</t>
  </si>
  <si>
    <t>J09Z</t>
  </si>
  <si>
    <t>Перианалне и пилонидалне процедуре</t>
  </si>
  <si>
    <t>J10Z</t>
  </si>
  <si>
    <t>Процедуре пластичне хирургије на кожи, поткожном ткиву и дојци</t>
  </si>
  <si>
    <t>J11Z</t>
  </si>
  <si>
    <t>Остале процедуре на кожи, поткожном ткиву и дојци</t>
  </si>
  <si>
    <t>J12A</t>
  </si>
  <si>
    <t>Процедуре на доњим екстремитетима, улцерација/целулитис, са врло тешким КК</t>
  </si>
  <si>
    <t>J12B</t>
  </si>
  <si>
    <t>Процедуре на доњим екстремитетима, улцерација/целулитис, без врло тешких КК и графт (пресађивање помоћу режња коже)</t>
  </si>
  <si>
    <t>J12C</t>
  </si>
  <si>
    <t>Процедуре на доњим екстремитетима, улцерација/целулитис, без врло тешких КК, без графта</t>
  </si>
  <si>
    <t>J13A</t>
  </si>
  <si>
    <t>Процедуре на доњим екстремитетима, без улцерација/целулитиса, са графтом и са врло тешким или тешким КК</t>
  </si>
  <si>
    <t>J13B</t>
  </si>
  <si>
    <t>Процедуре на доњим екстремитетима, без улцерација/целилитиса, без графта (пресађивања коже) и без врло тешких или тешких КК</t>
  </si>
  <si>
    <t>J14Z</t>
  </si>
  <si>
    <t>Већа реконструкција дојки</t>
  </si>
  <si>
    <t>J60A</t>
  </si>
  <si>
    <t>Улцерације на кожи, са врло тешким КК</t>
  </si>
  <si>
    <t>J60B</t>
  </si>
  <si>
    <t>Улцерације на кожи, без врло тешких КК</t>
  </si>
  <si>
    <t>J60C</t>
  </si>
  <si>
    <t>Улцерације на кожи, дневна болница</t>
  </si>
  <si>
    <t>J62A</t>
  </si>
  <si>
    <t>Малигна болест дојке, са врло тешким КК</t>
  </si>
  <si>
    <t>J62B</t>
  </si>
  <si>
    <t>Малигна болест дојке, без врло тешких КК</t>
  </si>
  <si>
    <t>J63A</t>
  </si>
  <si>
    <t>Немалигна болест дојке, са врло тешким КК</t>
  </si>
  <si>
    <t>J63B</t>
  </si>
  <si>
    <t>Немалигна болест дојке, без врло тешких КК</t>
  </si>
  <si>
    <t>J64A</t>
  </si>
  <si>
    <t>Целулитис, са врло тешким или тешким КК</t>
  </si>
  <si>
    <t>J64B</t>
  </si>
  <si>
    <t>Целулитис, без врло тешких или тешких КК</t>
  </si>
  <si>
    <t>J65A</t>
  </si>
  <si>
    <t>Траума коже, поткожног ткива и дојке, са врло тешким или тешким КК</t>
  </si>
  <si>
    <t>J65B</t>
  </si>
  <si>
    <t>Траума коже, поткожног ткива и дојке, без врло тешких или тешких КК</t>
  </si>
  <si>
    <t>J67A</t>
  </si>
  <si>
    <t>Мањи поремећаји коже</t>
  </si>
  <si>
    <t>J67B</t>
  </si>
  <si>
    <t>Мањи поремећаји коже, дневна болница</t>
  </si>
  <si>
    <t>J68A</t>
  </si>
  <si>
    <t>Велики поремећаји коже, са врло тешким КК</t>
  </si>
  <si>
    <t>J68B</t>
  </si>
  <si>
    <t>Велики поремећаји коже, без врло тешких КК</t>
  </si>
  <si>
    <t>J68C</t>
  </si>
  <si>
    <t>Велики поремећаји коже, дневна болница</t>
  </si>
  <si>
    <t>J69A</t>
  </si>
  <si>
    <t>Малигнитет коже, са врло тешким КК</t>
  </si>
  <si>
    <t>J69B</t>
  </si>
  <si>
    <t>Малигнитет коже, без врло тешких КК</t>
  </si>
  <si>
    <t>J69C</t>
  </si>
  <si>
    <t>Малигнитет коже, дневна болница</t>
  </si>
  <si>
    <t>Болести и поремећаји ендокриног система, поремећаји исхране и метаболизма</t>
  </si>
  <si>
    <t>K01A</t>
  </si>
  <si>
    <t>Оперативне процедуре за компликације дијабетичног стопала, са врло тешким КК</t>
  </si>
  <si>
    <t>K01B</t>
  </si>
  <si>
    <t>Оперативне процедуре за компликације дијабетичног стопала, без врло тешких КК</t>
  </si>
  <si>
    <t>K02A</t>
  </si>
  <si>
    <t>Процедуре на хипофизи, са врло тешким КК</t>
  </si>
  <si>
    <t>K02B</t>
  </si>
  <si>
    <t>Процедуре на хипофизи, без врло тешких КК</t>
  </si>
  <si>
    <t>K03Z</t>
  </si>
  <si>
    <t>Процедуре на надбубрежним жлездама</t>
  </si>
  <si>
    <t>K04A</t>
  </si>
  <si>
    <t>Веће процедуре због прекомерне гојазности, са врло тешким КК</t>
  </si>
  <si>
    <t>K04B</t>
  </si>
  <si>
    <t>Веће процедуре због прекомерне гојазности, без врло тешких КК</t>
  </si>
  <si>
    <t>K05A</t>
  </si>
  <si>
    <t>Процедуре на паратироидним жлездама, са врло тешким или тешким КК</t>
  </si>
  <si>
    <t>K05B</t>
  </si>
  <si>
    <t>Процедуре на паратироидним жлездама, без врло тешких или тешких КК</t>
  </si>
  <si>
    <t>K06A</t>
  </si>
  <si>
    <t>Процедуре на штитној жлезди, са врло тешким или тешким КК</t>
  </si>
  <si>
    <t>K06B</t>
  </si>
  <si>
    <t>Процедуре на штитној жлезди, без врло тешких или тешких КК</t>
  </si>
  <si>
    <t>K07Z</t>
  </si>
  <si>
    <t>Остале процедуре због прекомерне гојазности</t>
  </si>
  <si>
    <t>K08Z</t>
  </si>
  <si>
    <t>Процедуре на тироглосусу</t>
  </si>
  <si>
    <t>K09A</t>
  </si>
  <si>
    <t>Остале оперативне процедуре због ендокриних, нутритивних или метаболичких узрока, са врло тешким КК</t>
  </si>
  <si>
    <t>K09B</t>
  </si>
  <si>
    <t>Остале оперативне процедуре због ендокриних, нутритивних или метаболичких узрока, са тешким или умереним КК</t>
  </si>
  <si>
    <t>K09C</t>
  </si>
  <si>
    <t>Остале оперативне процедуре због ендокриних, нутритивних или метаболичких узрока, без КК</t>
  </si>
  <si>
    <t>K40A</t>
  </si>
  <si>
    <t>Ендоскопске или дијагностичке порцедуре због метаболичких поремећаја, са врло тешким КК</t>
  </si>
  <si>
    <t>K40B</t>
  </si>
  <si>
    <t>Ендоскопске или дијагностичке порцедуре због метаболичких поремећаја, без врло тешких КК</t>
  </si>
  <si>
    <t>K40C</t>
  </si>
  <si>
    <t>Ендоскопске или дијагностичке порцедуре због метаболичких поремећаја, дневна болница</t>
  </si>
  <si>
    <t>K60A</t>
  </si>
  <si>
    <t>Дијабетес, са врло тешким или тешким КК</t>
  </si>
  <si>
    <t>K60B</t>
  </si>
  <si>
    <t>Дијабетес, без врло тешких или тешких КК</t>
  </si>
  <si>
    <t>K61Z</t>
  </si>
  <si>
    <t>Тежак поремећај исхране</t>
  </si>
  <si>
    <t>K62A</t>
  </si>
  <si>
    <t>Разни метаболички поремећаји, са врло тешким или тешким КК</t>
  </si>
  <si>
    <t>K62B</t>
  </si>
  <si>
    <t>Разни метаболички поремећаји, без врло тешких или тешких КК</t>
  </si>
  <si>
    <t>K63A</t>
  </si>
  <si>
    <t>Урођени поремећаји метаболизма, са КК</t>
  </si>
  <si>
    <t>K63B</t>
  </si>
  <si>
    <t>Урођени поремећаји метаболизма, без КК</t>
  </si>
  <si>
    <t>K64A</t>
  </si>
  <si>
    <t>Ендокринолошки поремећаји, са врло тешким или тешким КК</t>
  </si>
  <si>
    <t>K64B</t>
  </si>
  <si>
    <t>Ендокринолошки поремећаји, без врло тешких или тешких КК</t>
  </si>
  <si>
    <t>Болести и поремећаји бубрега и уринарног тракта</t>
  </si>
  <si>
    <t>L02A</t>
  </si>
  <si>
    <t>Оперативна инсерција перитонеумског катетера због дијализе, са врло тешким или тешким КК</t>
  </si>
  <si>
    <t>L02B</t>
  </si>
  <si>
    <t>Оперативна инсерција перитонеумског катетера због дијализе, без врло тешких или тешких КК</t>
  </si>
  <si>
    <t>L03A</t>
  </si>
  <si>
    <t>Велике процедуре због неоплазме бубрега, уретера и мокраћне бешике, са врло тешким КК</t>
  </si>
  <si>
    <t>L03B</t>
  </si>
  <si>
    <t>Велике процедуре због неоплазме бубрега, уретера и мокраћне бешике, са тешким КК</t>
  </si>
  <si>
    <t>L03C</t>
  </si>
  <si>
    <t>Велике процедуре због неоплазме бубрега, уретера и мокраћне бешике, без врло тешких или тешких КК</t>
  </si>
  <si>
    <t>L04A</t>
  </si>
  <si>
    <t>Велике процедуре на бубрегу, уретерима и мокраћној бешици, осим због неоплазми, са врло тешким КК</t>
  </si>
  <si>
    <t>L04B</t>
  </si>
  <si>
    <t>Велике процедуре на бубрегу, уретерима и мокраћној бешици, осим због неоплазми, са тешким или умереним КК</t>
  </si>
  <si>
    <t>L04C</t>
  </si>
  <si>
    <t>Велике процедуре на бубрегу, уретерима и мокраћној бешици, осим због неоплазми, без КК</t>
  </si>
  <si>
    <t>L05A</t>
  </si>
  <si>
    <t>Трансуретрална простатектомија, са врло тешким или тешким КК</t>
  </si>
  <si>
    <t>L05B</t>
  </si>
  <si>
    <t>Трансуретрална простатектомија, без врло тешких или тешких КК</t>
  </si>
  <si>
    <t>L06A</t>
  </si>
  <si>
    <t>Мање процедуре на мокраћној бешици, са врло тешким или тешким КК</t>
  </si>
  <si>
    <t>L06B</t>
  </si>
  <si>
    <t xml:space="preserve">Мање процедуре на мокраћној бешици, без врло тешких или тешких КК </t>
  </si>
  <si>
    <t>L07A</t>
  </si>
  <si>
    <t>Трансуретералне процедуре, осим простатектомије, са врло тешким или тешким КК</t>
  </si>
  <si>
    <t>L07B</t>
  </si>
  <si>
    <t>Трансуретералне процедуре, осим простатектомије, без врло тешких или тешких КК</t>
  </si>
  <si>
    <t>L08A</t>
  </si>
  <si>
    <t>Процедуре на уретри са КК</t>
  </si>
  <si>
    <t>L08B</t>
  </si>
  <si>
    <t>Процедуре на уретри без КК</t>
  </si>
  <si>
    <t>L09A</t>
  </si>
  <si>
    <t>Остале процедуре на бубрегу и уринарном тракту, са врло тешким КК</t>
  </si>
  <si>
    <t>L09B</t>
  </si>
  <si>
    <t>Остале процедуре на бубрегу и уринарном тракту, са тешким КК</t>
  </si>
  <si>
    <t>L09C</t>
  </si>
  <si>
    <t>Остале процедуре на бубрегу и уринарном тракту, без врло тешких или тешких КК</t>
  </si>
  <si>
    <t>L40Z</t>
  </si>
  <si>
    <t>Уретероскопија</t>
  </si>
  <si>
    <t>L41Z</t>
  </si>
  <si>
    <t>Цистоуретероскопија, истог дана</t>
  </si>
  <si>
    <t>L42Z</t>
  </si>
  <si>
    <t>Eкстракорпорална литотрипсија (ЕSWL) мокраћних каменаца</t>
  </si>
  <si>
    <t>L60A</t>
  </si>
  <si>
    <t>Бубрежна инсуфицијенција, са врло тешким КК</t>
  </si>
  <si>
    <t>L60B</t>
  </si>
  <si>
    <t>Бубрежна инсуфицијенција, са тешким КК</t>
  </si>
  <si>
    <t>L60C</t>
  </si>
  <si>
    <t>Бубрежна инсуфицијенција бубрега, без врло тешких или тешких КК</t>
  </si>
  <si>
    <t>L61Z</t>
  </si>
  <si>
    <t>Пријем због дијализе</t>
  </si>
  <si>
    <t>L62A</t>
  </si>
  <si>
    <t>Неоплазме бубрега и уринарног система, са врло тешким или тешким КК</t>
  </si>
  <si>
    <t>L62B</t>
  </si>
  <si>
    <t>Неоплазме бубрега и уринарног система, без врло тешких или тешких КК</t>
  </si>
  <si>
    <t>L63A</t>
  </si>
  <si>
    <t>Инфекција бубрега и уринарног тракта, са врло тешким или тешким КК</t>
  </si>
  <si>
    <t>L63B</t>
  </si>
  <si>
    <t>Инфекција бубрега и уринарног тракта, без врло тешких или тешких КК</t>
  </si>
  <si>
    <t>L64Z</t>
  </si>
  <si>
    <t>Мокраћни каменци и опструкција</t>
  </si>
  <si>
    <t>L65A</t>
  </si>
  <si>
    <t>Знаци и симптоми повезани са бубрегом и уринарним трактом, са врло тешким или тешким КК</t>
  </si>
  <si>
    <t>L65B</t>
  </si>
  <si>
    <t>Знаци и симптоми повезани са бубрегом и уринарним трактом без врло тешких или тешких КК</t>
  </si>
  <si>
    <t>L66Z</t>
  </si>
  <si>
    <t>Стриктура уретре</t>
  </si>
  <si>
    <t>L67A</t>
  </si>
  <si>
    <t>Остали поремећаји бубрега и уринарног тракта, са врло тешким или тешким КК</t>
  </si>
  <si>
    <t>L67B</t>
  </si>
  <si>
    <t>Остали поремећаји бубрега и уринарног тракта, без врло тешких или тешких КК</t>
  </si>
  <si>
    <t>L68Z</t>
  </si>
  <si>
    <t>Перитонеална дијализа</t>
  </si>
  <si>
    <t>Болести и поремећеји мушког репродуктивног система</t>
  </si>
  <si>
    <t>M01A</t>
  </si>
  <si>
    <t>Велике процедуре на мушкој карлици, са врло тешким или тешким КК</t>
  </si>
  <si>
    <t>M01B</t>
  </si>
  <si>
    <t>Велике процедуре на мушкој карлици, без врло тешких или тешких КК</t>
  </si>
  <si>
    <t>M02A</t>
  </si>
  <si>
    <t>Трансуретрална простатектомија са врло тешким или тешким КК</t>
  </si>
  <si>
    <t>M02B</t>
  </si>
  <si>
    <t>Трансуретрална простатектомија без врло тешких или тешких КК</t>
  </si>
  <si>
    <t>M03Z</t>
  </si>
  <si>
    <t>Процедуре на пенису</t>
  </si>
  <si>
    <t>M04Z</t>
  </si>
  <si>
    <t>Процедуре на тестисима</t>
  </si>
  <si>
    <t>M05Z</t>
  </si>
  <si>
    <t>Обрезивање (циркумсцизија)</t>
  </si>
  <si>
    <t>M06A</t>
  </si>
  <si>
    <t>Остале оперативне процедуре на мушком гениталном систему и малигнитет</t>
  </si>
  <si>
    <t>M06B</t>
  </si>
  <si>
    <t>Остале оперативне процедуре на мушком гениталном систему , без малигнитета</t>
  </si>
  <si>
    <t>M40Z</t>
  </si>
  <si>
    <t>Цистоуретероскопија, без КК</t>
  </si>
  <si>
    <t>M60A</t>
  </si>
  <si>
    <t>Малигна болест мушког гениталног система, са врло тешким или тешким КК</t>
  </si>
  <si>
    <t>M60B</t>
  </si>
  <si>
    <t>Малигна болест мушког гениталног система, без врло тешких или тешких КК</t>
  </si>
  <si>
    <t>M61Z</t>
  </si>
  <si>
    <t>Бенигна хипертрофија простате</t>
  </si>
  <si>
    <t>M62Z</t>
  </si>
  <si>
    <t>Упала мушког гениталног система</t>
  </si>
  <si>
    <t>M63Z</t>
  </si>
  <si>
    <t>Стерилизација мушкарца</t>
  </si>
  <si>
    <t>M64Z</t>
  </si>
  <si>
    <t>Остале болести (дијагнозе) мушког гениталног система</t>
  </si>
  <si>
    <t>Болести и поремећаји женског репродуктивног система</t>
  </si>
  <si>
    <t>N01Z</t>
  </si>
  <si>
    <t>Евисцерација органа мале карлице и радикална вулвектомија</t>
  </si>
  <si>
    <t>N04A</t>
  </si>
  <si>
    <t>Хистеректомија због немалигних узрока, са врло тешким или тешким КК</t>
  </si>
  <si>
    <t>N04B</t>
  </si>
  <si>
    <t>Хистеректомија због немалигних узрока, без врло тешких или тешких КК</t>
  </si>
  <si>
    <t>N05A</t>
  </si>
  <si>
    <t>Овариектомија и сложене процедуре на јајоводу због немалигних узрока, са врло тешким или тешким КК</t>
  </si>
  <si>
    <t>N05B</t>
  </si>
  <si>
    <t>Овариектомија и сложене процедуре на јајоводу због немалигних узрока, без врло тешких или тешких КК</t>
  </si>
  <si>
    <t>N06A</t>
  </si>
  <si>
    <t>Процедуре реконструкције на женском репродуктивном систему, са врло тешким или тешким КК</t>
  </si>
  <si>
    <t>N06B</t>
  </si>
  <si>
    <t>Процедуре реконструкције на женском репродуктивном систему, без врло тешких или тешких КК</t>
  </si>
  <si>
    <t>N07Z</t>
  </si>
  <si>
    <t>Остале процедуре на материци и аднексама због немалигних узрока</t>
  </si>
  <si>
    <t>N08Z</t>
  </si>
  <si>
    <t>Ендоскопске и лапароскопске процедуре на женском репродуктивном систему</t>
  </si>
  <si>
    <t>N09Z</t>
  </si>
  <si>
    <t>Конизација, поступци на вагини, цервиксу (грлићу материце) и вулви (стидници)</t>
  </si>
  <si>
    <t>N10Z</t>
  </si>
  <si>
    <t>Дијагностичка киретажа или дијагностичка хистероскопија</t>
  </si>
  <si>
    <t>N11Z</t>
  </si>
  <si>
    <t>Остале оперативне процедуре на женском репродуктивном систему</t>
  </si>
  <si>
    <t>N12A</t>
  </si>
  <si>
    <t>Процедуре на материци и аднексама, са врло тешким или тешким КК</t>
  </si>
  <si>
    <t>N12B</t>
  </si>
  <si>
    <t>Процедуре на материци и аднексама, без врло тешких или тешких КК</t>
  </si>
  <si>
    <t>N60A</t>
  </si>
  <si>
    <t>Малигне болести женског репродуктивног система, са врло тешким КК</t>
  </si>
  <si>
    <t>N60B</t>
  </si>
  <si>
    <t>Малигне болести женског репродуктивног система, без врло тешких КК</t>
  </si>
  <si>
    <t>N61Z</t>
  </si>
  <si>
    <t>Инфекције женског репродуктивног система</t>
  </si>
  <si>
    <t>N62Z</t>
  </si>
  <si>
    <t>Менструални и други поремећаји женског репродуктивног система</t>
  </si>
  <si>
    <t>Трудноћа, порођај и пуерперијум</t>
  </si>
  <si>
    <t>O01A</t>
  </si>
  <si>
    <t>Порођај царским резом, са врло тешким или тешким КК</t>
  </si>
  <si>
    <t>O01B</t>
  </si>
  <si>
    <t>Порођај царским резом, без врло тешких или тешких КК</t>
  </si>
  <si>
    <t>O02A</t>
  </si>
  <si>
    <t>Вагинални порођај са оперативним процедурама, са врло тешким или тешким КК</t>
  </si>
  <si>
    <t>O02B</t>
  </si>
  <si>
    <t>Вагинални порођај са оперативним процедурама, без врло тешких или тешких КК</t>
  </si>
  <si>
    <t>O03A</t>
  </si>
  <si>
    <t>Ектопична трудноћа, са врло тешким КК</t>
  </si>
  <si>
    <t>O03B</t>
  </si>
  <si>
    <t>Ектопична трудноћа, без врло тешких КК</t>
  </si>
  <si>
    <t>O04A</t>
  </si>
  <si>
    <t>Оперативни поступак у постпарталном периоду или после побачаја, са врло тешким или тешким КК</t>
  </si>
  <si>
    <t>O04B</t>
  </si>
  <si>
    <t>Оперативни поступак у постпарталном периоду или после побачаја, без врло тешких или тешких КК</t>
  </si>
  <si>
    <t>O05Z</t>
  </si>
  <si>
    <t>Побачај и оперативне процедуре</t>
  </si>
  <si>
    <t>O60Z</t>
  </si>
  <si>
    <t>Вагинални порођај</t>
  </si>
  <si>
    <t>O61Z</t>
  </si>
  <si>
    <t>Постпартални период и период после побачаја без оперативних поступака</t>
  </si>
  <si>
    <t>O63Z</t>
  </si>
  <si>
    <t>Побачај без оперативних процедура</t>
  </si>
  <si>
    <t>O64Z</t>
  </si>
  <si>
    <t>Лажни трудови</t>
  </si>
  <si>
    <t>O66Z</t>
  </si>
  <si>
    <t>Пренатални или други акушерски пријем</t>
  </si>
  <si>
    <t>Новорођенчад</t>
  </si>
  <si>
    <t>P01Z</t>
  </si>
  <si>
    <t>Новорођенче, смртни исход или премештај у другу болницу, &lt; 5 дана и значајни оперативни поступци</t>
  </si>
  <si>
    <t>P02Z</t>
  </si>
  <si>
    <t>Кардиоторакални или васкуларни поремећај новорођенчета</t>
  </si>
  <si>
    <t>P03Z</t>
  </si>
  <si>
    <t>Новорођенче, тежина на пријему 1000 - 1499 грама, са значајним оперативним поступком</t>
  </si>
  <si>
    <t>P04Z</t>
  </si>
  <si>
    <t>Новорођенче, тежина на пријему  1500 -1999 грама, са значајним оперативним поступком</t>
  </si>
  <si>
    <t>P05Z</t>
  </si>
  <si>
    <t>Новорођенче, тежина на пријему  2000 -2499 грама, са значајним оперативним поступком</t>
  </si>
  <si>
    <t>P06A</t>
  </si>
  <si>
    <t>Новорођенче, тежина на пријему  &gt; 2499 грама, са значајним оперативним поступком, са вишеструким великим тешкоћама</t>
  </si>
  <si>
    <t>P06B</t>
  </si>
  <si>
    <t>Новорођенче, тежина на пријему &gt; 2499 грама, са значајним оперативним поступком, без вишеструких великих тешкоћа</t>
  </si>
  <si>
    <t>P60A</t>
  </si>
  <si>
    <t>Новорођенче, смртни исход или премештај у другу болницу за акутно болничко лечењ,е &lt; 5 дана од порођаја без значајних оперативних поступака</t>
  </si>
  <si>
    <t>P60B</t>
  </si>
  <si>
    <t>Новорођенче, смртни исход или премештај у другу болницу, &lt; 5 дана од поновног пријема без значајних оперативних поступака</t>
  </si>
  <si>
    <t>P61Z</t>
  </si>
  <si>
    <t>Новорођенче, тежина на пријему &lt; 750 грама</t>
  </si>
  <si>
    <t>P62Z</t>
  </si>
  <si>
    <t>Новорођенче, тежина на пријему 750 - 999 грама</t>
  </si>
  <si>
    <t>P63Z</t>
  </si>
  <si>
    <t>Новорођенче, тежина на пријему 1000-1249 грама, без значајних оперативних поступака</t>
  </si>
  <si>
    <t>P64Z</t>
  </si>
  <si>
    <t>Новорођенче, тежина на пријему 1250-1499 грама, без значајних оперативних поступака</t>
  </si>
  <si>
    <t>P65A</t>
  </si>
  <si>
    <t>Новорођенче, тежина на пријему 1500 -1999 грама, без значајних оперативних поступака, са вишеструким великим тешкоћама</t>
  </si>
  <si>
    <t>P65B</t>
  </si>
  <si>
    <t>Новорођенче, тежина на пријему 1500 -1999 грама, без значајних оперативних поступака са великим тешкоћама</t>
  </si>
  <si>
    <t>P65C</t>
  </si>
  <si>
    <t>Новорођенче, тежина на пријему 1500 -1999 грама, без значајних оперативних поступака са осталим тешкоћама</t>
  </si>
  <si>
    <t>P65D</t>
  </si>
  <si>
    <t>Новорођенче, тежина на пријему 1500 -1999 грама, без значајних оперативних поступака без тешкоћа</t>
  </si>
  <si>
    <t>P66A</t>
  </si>
  <si>
    <t>Новорођенче, тежина на пријему 2000 -2499 грама, без значајних оперативних поступака са вишеструким великим тешкоћама</t>
  </si>
  <si>
    <t>P66B</t>
  </si>
  <si>
    <t>Новорођенче, тежина на пријему 2000 -2499 грама, без значајних оперативних поступака са великим тешкоћама</t>
  </si>
  <si>
    <t>P66C</t>
  </si>
  <si>
    <t>Новорођенче, тежина на пријему 2000 -2499 грама, без значајних оперативних поступака са осталим тешкоћама</t>
  </si>
  <si>
    <t>P66D</t>
  </si>
  <si>
    <t>Новорођенче, тежина на пријему 2000 -2499 грама, без значајних оперативних поступака без тешкоћа</t>
  </si>
  <si>
    <t>P67A</t>
  </si>
  <si>
    <t>Новорођенче, тежина на пријему &gt; 2499 грама, без значајних оперативних поступака са вишеструким великим тешкоћама</t>
  </si>
  <si>
    <t>P67B</t>
  </si>
  <si>
    <t>Новорођенче, тежина на пријему &gt; 2499 грама, без значајних оперативних поступака са великим тешкоћама</t>
  </si>
  <si>
    <t>P67C</t>
  </si>
  <si>
    <t>Новорођенче, тежина на пријему &gt; 2499 грама, без значајних оперативних поступака са осталим тешкоћама</t>
  </si>
  <si>
    <t>P67D</t>
  </si>
  <si>
    <t>Новорођенче, тежина на пријему &gt; 2499 грама, без значајних оперативних поступака без тешкоћа</t>
  </si>
  <si>
    <t>Болести и поремећаји крви и крвотворних органа и имунолошки поремећаји</t>
  </si>
  <si>
    <t>Q01Z</t>
  </si>
  <si>
    <t>Спленектомија</t>
  </si>
  <si>
    <t>Q02A</t>
  </si>
  <si>
    <t>Остале оперативне процедуре због болести крви и крвотворних органа, са врло тешким или тешким КК</t>
  </si>
  <si>
    <t>Q02B</t>
  </si>
  <si>
    <t>Остале оперативне процедуре због болести крви и крвотворних органа, без врло тешких или тешких КК</t>
  </si>
  <si>
    <t>Q60A</t>
  </si>
  <si>
    <t>Поремећаји имунитета и ретикулоендотелног система, са врло тешким или тешким КК</t>
  </si>
  <si>
    <t>Q60B</t>
  </si>
  <si>
    <t>Поремећаји имунитета и ретикулоендотелног система, без врло тешких или тешких КК и малигнитет</t>
  </si>
  <si>
    <t>Q60C</t>
  </si>
  <si>
    <t>Поремећаји имунитета и ретикулоендотелног система, без врло тешких или тешких КК без малигнитета</t>
  </si>
  <si>
    <t>Q61A</t>
  </si>
  <si>
    <t>Поремећаји еритроцита, са врло тешким или тешким КК</t>
  </si>
  <si>
    <t>Q61B</t>
  </si>
  <si>
    <t>Поремећаји еритроцита, без врло тешких или тешких КК</t>
  </si>
  <si>
    <t>Q62Z</t>
  </si>
  <si>
    <t>Поремећаји коагулације крви</t>
  </si>
  <si>
    <t>Неопластични поремећаји (хематолошки и солидни тумори)</t>
  </si>
  <si>
    <t>R01A</t>
  </si>
  <si>
    <t>Лимфом и леукемија са великим оперативним поступцима и са врло тешким или тешким КК</t>
  </si>
  <si>
    <t>R01B</t>
  </si>
  <si>
    <t>Лимфом и леукемија са великим оперативним поступцима, без врло тешких или тешких КК</t>
  </si>
  <si>
    <t>R02A</t>
  </si>
  <si>
    <t>Остали неопластични поремећаји са великим оперативним процедурама, са врло тешким КК</t>
  </si>
  <si>
    <t>R02B</t>
  </si>
  <si>
    <t xml:space="preserve">Остали неопластични поремећаји са великим оперативним процедурама, са тешким или умереним КК </t>
  </si>
  <si>
    <t>R02C</t>
  </si>
  <si>
    <t>Остали неопластични поремећаји са великим оперативним процедурама, без КК</t>
  </si>
  <si>
    <t>R03A</t>
  </si>
  <si>
    <t>Лимфом и леукемија са осталим оперативним процедурама, са врло тешким или тешким КК</t>
  </si>
  <si>
    <t>R03B</t>
  </si>
  <si>
    <t>Лимфом и леукемија са осталим оперативним процедурама, без врло тешких или тешких КК</t>
  </si>
  <si>
    <t>R04A</t>
  </si>
  <si>
    <t>Остали неопластични поремећаји са осталим оперативним процедурама са врло тешким или тешким КК</t>
  </si>
  <si>
    <t>R04B</t>
  </si>
  <si>
    <t>Остали неопластични поремећаји са осталим оперативним процедурама без врло тешких или тешких КК</t>
  </si>
  <si>
    <t>R60A</t>
  </si>
  <si>
    <t>Акутна леукемија, са врло тешким КК</t>
  </si>
  <si>
    <t>R60B</t>
  </si>
  <si>
    <t>Акутна леукемија, без врло тешких КК</t>
  </si>
  <si>
    <t>R61A</t>
  </si>
  <si>
    <t>Лимфом и неакутна леукемија, са врло тешким КК</t>
  </si>
  <si>
    <t>R61B</t>
  </si>
  <si>
    <t>Лимфом и неакутна леукемија, без врло тешких КК</t>
  </si>
  <si>
    <t>R61C</t>
  </si>
  <si>
    <t>Лимфом или неакутна леукемија, дневна болница</t>
  </si>
  <si>
    <t>R62A</t>
  </si>
  <si>
    <t>Остали неопластични поремећаји са КК</t>
  </si>
  <si>
    <t>R62B</t>
  </si>
  <si>
    <t>Остали неопластични поремећаји без КК</t>
  </si>
  <si>
    <t>R63Z</t>
  </si>
  <si>
    <t>Хемотерапија</t>
  </si>
  <si>
    <t>R64Z</t>
  </si>
  <si>
    <t>Радиотерапија</t>
  </si>
  <si>
    <t>Инфективне и паразитске болести</t>
  </si>
  <si>
    <t>S60Z</t>
  </si>
  <si>
    <t>ХИВ, дневна болница</t>
  </si>
  <si>
    <t>S65A</t>
  </si>
  <si>
    <t>Болести повезане са ХИВ-ом, са врло тешким КК</t>
  </si>
  <si>
    <t>S65B</t>
  </si>
  <si>
    <t>Болести повезане са ХИВ-ом, са тешким КК</t>
  </si>
  <si>
    <t>S65C</t>
  </si>
  <si>
    <t>Болести повезане са ХИВ-ом, без врло тешких или тешких КК</t>
  </si>
  <si>
    <t>T01A</t>
  </si>
  <si>
    <t>Оперативни поступци због инфективних и паразитарних болести, са врло тешким КК</t>
  </si>
  <si>
    <t>T01B</t>
  </si>
  <si>
    <t>Оперативни поступци због инфективних и паразитарних болести, са тешким или умереним КК</t>
  </si>
  <si>
    <t>T01C</t>
  </si>
  <si>
    <t>Оперативни поступци због инфективних и паразитарних болести, без КК</t>
  </si>
  <si>
    <t>T40Z</t>
  </si>
  <si>
    <t>Инфективне или паразитске болести са вентилаторном подршком</t>
  </si>
  <si>
    <t>T60A</t>
  </si>
  <si>
    <t>Септикемија, са врло тешким или тешким КК</t>
  </si>
  <si>
    <t>T60B</t>
  </si>
  <si>
    <t>Септикемија без врло тешких или тешких КК</t>
  </si>
  <si>
    <t>T61A</t>
  </si>
  <si>
    <t>Постоперативне и посттрауматске инфекције, старост &gt; 54 године или са врло тешким или тешким КК</t>
  </si>
  <si>
    <t>T61B</t>
  </si>
  <si>
    <t>Постоперативне и посттрауматске инфекције, старост &lt; 55година или без врло тешких или тешких КК</t>
  </si>
  <si>
    <t>T62A</t>
  </si>
  <si>
    <t>Повишена температура непознатог порекла са КК</t>
  </si>
  <si>
    <t>T62B</t>
  </si>
  <si>
    <t>Повишена температура непознатог порекла без КК</t>
  </si>
  <si>
    <t>T63Z</t>
  </si>
  <si>
    <t>Вирусна инфекција</t>
  </si>
  <si>
    <t>T64A</t>
  </si>
  <si>
    <t>Остале инфективне и паразитарне болести, са врло тешким КК</t>
  </si>
  <si>
    <t>T64B</t>
  </si>
  <si>
    <t>Остале инфективне и паразитарне болести, са тешким или умереним КК</t>
  </si>
  <si>
    <t>T64C</t>
  </si>
  <si>
    <t>Остале инфективне и паразитарне болестии, без КК</t>
  </si>
  <si>
    <t>Металне болести и поремећаји</t>
  </si>
  <si>
    <t>U40Z</t>
  </si>
  <si>
    <t>Лечење менталног здравља, истог дана и примена електроконвулзивне терапије</t>
  </si>
  <si>
    <t>U60Z</t>
  </si>
  <si>
    <t>Лечење менталног здравља, истог дана, без примене електроконвулзивне терапије</t>
  </si>
  <si>
    <t>U61Z</t>
  </si>
  <si>
    <t>Схизофрени поремећаји</t>
  </si>
  <si>
    <t>U62A</t>
  </si>
  <si>
    <t>Параноја и акутни психотични поремећаји, са врло тешким или тешким КК или присилно лечење</t>
  </si>
  <si>
    <t>U62B</t>
  </si>
  <si>
    <t>Параноја и акутни психотични поремећаји, без врло тешких или тешких КК, без присилног лечења</t>
  </si>
  <si>
    <t>U63Z</t>
  </si>
  <si>
    <t>Велики афективни поремећаји</t>
  </si>
  <si>
    <t>U64Z</t>
  </si>
  <si>
    <t>Остали афективни и соматоформни поремећаји</t>
  </si>
  <si>
    <t>U65Z</t>
  </si>
  <si>
    <t>Анксиозни поремећаји</t>
  </si>
  <si>
    <t>U66Z</t>
  </si>
  <si>
    <t>Поремећаји исхране и опсесивно-компулзивни поремећаји</t>
  </si>
  <si>
    <t>U67Z</t>
  </si>
  <si>
    <t>Поремећаји личности и акутне реакције</t>
  </si>
  <si>
    <t>U68Z</t>
  </si>
  <si>
    <t>Ментални поремећаји у дечијем добу</t>
  </si>
  <si>
    <t>Коришћење алкохола/дроге и органски ментални поремећаји узроковани коришћењем алкохола/дроге</t>
  </si>
  <si>
    <t>V60Z</t>
  </si>
  <si>
    <t>Интоксикација алкохолом и апстиненцијални синдром</t>
  </si>
  <si>
    <t>V61Z</t>
  </si>
  <si>
    <t>Интоксикација дрогама и апстиненцијални синдром</t>
  </si>
  <si>
    <t>V62A</t>
  </si>
  <si>
    <t xml:space="preserve">Поремећаји узроковани злоупотребом алкохола и зависност од алкохола </t>
  </si>
  <si>
    <t>V62B</t>
  </si>
  <si>
    <t>Поремећаји узроковани злоупотребом алкохола и зависност од алкохола, истог дана</t>
  </si>
  <si>
    <t>V63Z</t>
  </si>
  <si>
    <t>Поремећаји узроковани злоупотребом опијата и зависност од опијата</t>
  </si>
  <si>
    <t>V64Z</t>
  </si>
  <si>
    <t>Поремећаји узроковани злоупотребом осталих дрога (лекова) и зависност од истих</t>
  </si>
  <si>
    <t>Повреде, тровања и токсични ефекти лекова</t>
  </si>
  <si>
    <t>W01Z</t>
  </si>
  <si>
    <t>Процедуре вентилације и краниотомије због вишеструке значајне трауме</t>
  </si>
  <si>
    <t>W02A</t>
  </si>
  <si>
    <t>Процедуре на куку, бутној кости и екстремитетима због значајне вишеструке трауме, са имплантацијом, са врло тешким или тешким КК</t>
  </si>
  <si>
    <t>W02B</t>
  </si>
  <si>
    <t>Процедуре на куку, бутној кости и екстремитетима због значајне вишеструке трауме, са имплантацијом, без врло тешких или тешких КК</t>
  </si>
  <si>
    <t>W03Z</t>
  </si>
  <si>
    <t>Абдоминалне процедуре због вишеструке значајне трауме</t>
  </si>
  <si>
    <t>W04A</t>
  </si>
  <si>
    <t>Остале процедуре због вишеструке значајне трауме, са врло тешким или тешким КК</t>
  </si>
  <si>
    <t>W04B</t>
  </si>
  <si>
    <t>Остале процедуре због вишеструке значајне трауме, без врло тешких или тешких КК</t>
  </si>
  <si>
    <t>W60Z</t>
  </si>
  <si>
    <t>Вишеструка траума, смртни исход или премештај у другу болницу, &lt; 5 дана</t>
  </si>
  <si>
    <t>W61A</t>
  </si>
  <si>
    <t>Вишеструка траума, без значајних процедура, са врло тешким или тешким КК</t>
  </si>
  <si>
    <t>W61B</t>
  </si>
  <si>
    <t>Вишеструка траума, без значајних процедура, без врло тешких или тешких КК</t>
  </si>
  <si>
    <t>X02A</t>
  </si>
  <si>
    <t>Микроваскуларни пренос ткива или режња коже због повреде шаке, са врло тешким или тешким КК</t>
  </si>
  <si>
    <t>X02B</t>
  </si>
  <si>
    <t>Режањ коже због повреде шаке, без врло тешких или тешких КК</t>
  </si>
  <si>
    <t>X04A</t>
  </si>
  <si>
    <t>Остале процедуре због повреде доњих екстрмитета, са врло тешким или тешким КК</t>
  </si>
  <si>
    <t>X04B</t>
  </si>
  <si>
    <t>Остале процедуре због повреде доњих екстрмитета, без врло тешких или тешких КК</t>
  </si>
  <si>
    <t>X05A</t>
  </si>
  <si>
    <t>Остале процедуре због повреда на шаци, са КК</t>
  </si>
  <si>
    <t>X05B</t>
  </si>
  <si>
    <t>Остале процедуре због повреда на шаци, без КК</t>
  </si>
  <si>
    <t>X06A</t>
  </si>
  <si>
    <t>Остале процедуре због других повреда, са врло тешким или тешким КК</t>
  </si>
  <si>
    <t>X06B</t>
  </si>
  <si>
    <t>Остале процедуре због других повреда, без врло тешких или тешких КК</t>
  </si>
  <si>
    <t>X07A</t>
  </si>
  <si>
    <t>Режањ коже код повреда шаке, са микроваскуларним преносом ткива или са врло тешким или тешким КК</t>
  </si>
  <si>
    <t>X07B</t>
  </si>
  <si>
    <t>Режањ коже код повреда шаке, без микроваскуларног преноса ткива, без врло тешких или тешких КК</t>
  </si>
  <si>
    <t>X40Z</t>
  </si>
  <si>
    <t>Повреде, тровања и токсични ефекти лекова са вентилаторном подршком</t>
  </si>
  <si>
    <t>X60A</t>
  </si>
  <si>
    <t>Повреде, са врло тешким или тешким КК</t>
  </si>
  <si>
    <t>X60B</t>
  </si>
  <si>
    <t>Повреде, без врло тешких или тешких КК</t>
  </si>
  <si>
    <t>X61Z</t>
  </si>
  <si>
    <t>Алергијске реакције</t>
  </si>
  <si>
    <t>X62A</t>
  </si>
  <si>
    <t>Тровање/токсични ефекат лекова, са врло тешким или тешким КК</t>
  </si>
  <si>
    <t>X62B</t>
  </si>
  <si>
    <t>Тровање/токсични ефекат лекова, без врло тешких или тешких КК</t>
  </si>
  <si>
    <t>X63A</t>
  </si>
  <si>
    <t>Последице лечења, са врло тешким или тешким КК</t>
  </si>
  <si>
    <t>X63B</t>
  </si>
  <si>
    <t>Последице лечења, без врло тешких или тешких КК</t>
  </si>
  <si>
    <t>X64A</t>
  </si>
  <si>
    <t>Остале повреде, тровања и токсични ефекти, са врло тешким или тешким КК</t>
  </si>
  <si>
    <t>X64B</t>
  </si>
  <si>
    <t>Остале повреде, тровања и токсични ефекти, без врло тешких или тешких КК</t>
  </si>
  <si>
    <t>Опекотине</t>
  </si>
  <si>
    <t>Y01Z</t>
  </si>
  <si>
    <t>Тешке опекотине високог степена</t>
  </si>
  <si>
    <t>Y02A</t>
  </si>
  <si>
    <t>Остале опекотине и употреба режња коже, са КК</t>
  </si>
  <si>
    <t>Y02B</t>
  </si>
  <si>
    <t>Остале опекотине и употреба режња коже, без КК</t>
  </si>
  <si>
    <t>Y03Z</t>
  </si>
  <si>
    <t>Остале оперативне процедуре због других опекотина</t>
  </si>
  <si>
    <t>Y60Z</t>
  </si>
  <si>
    <t>Опекотине, премештај у другу установу за акутно болничко лечење, &lt; 5 дана</t>
  </si>
  <si>
    <t>Y61Z</t>
  </si>
  <si>
    <t>Тешке опекотине</t>
  </si>
  <si>
    <t>Y62A</t>
  </si>
  <si>
    <t>Остале опекотине, са КК</t>
  </si>
  <si>
    <t>Y62B</t>
  </si>
  <si>
    <t>Остале опекотине, без КК</t>
  </si>
  <si>
    <t>Фактори који утичу на здравствено стање и остали контакти са здравственом службом</t>
  </si>
  <si>
    <t>Z01A</t>
  </si>
  <si>
    <t>Оперативни поступци и дијагнозе које се доводе у везу са осталим контактима са здравственом службом, са врло тешким или тешким КК</t>
  </si>
  <si>
    <t>Z01B</t>
  </si>
  <si>
    <t>Оперативни поступци и дијагнозе које се доводе у везу са осталим контактима са здравственом службом без врло тешких или тешких КК</t>
  </si>
  <si>
    <t>Z40Z</t>
  </si>
  <si>
    <t>Контролни преглед са ендоскопијом, дневна болница</t>
  </si>
  <si>
    <t>Z60A</t>
  </si>
  <si>
    <t>Рехабилитација, са врло тешким или тешким КК</t>
  </si>
  <si>
    <t>Z60B</t>
  </si>
  <si>
    <t>Рехабилитација, без врло тешких или тешких КК</t>
  </si>
  <si>
    <t>Z60C</t>
  </si>
  <si>
    <t>Рехабилитација, истог дана</t>
  </si>
  <si>
    <t>Z61A</t>
  </si>
  <si>
    <t xml:space="preserve">Знаци и симптоми </t>
  </si>
  <si>
    <t>Z61B</t>
  </si>
  <si>
    <t>Знаци и симптоми, дневна болница</t>
  </si>
  <si>
    <t>Z63A</t>
  </si>
  <si>
    <t>Остала накнадна нега, са врло тешким или тешким КК</t>
  </si>
  <si>
    <t>Z63B</t>
  </si>
  <si>
    <t>Остала накнадна нега, без врло тешких или тешких КК</t>
  </si>
  <si>
    <t>Z64A</t>
  </si>
  <si>
    <t>Остали фактори који утичу на здравствено стање</t>
  </si>
  <si>
    <t>Z64B</t>
  </si>
  <si>
    <t>Остали фактори који утичу на здравствено стање, истог дана</t>
  </si>
  <si>
    <t>Z65Z</t>
  </si>
  <si>
    <t>Вишеструке, остале и неспецифичне конгениталне аномалије</t>
  </si>
  <si>
    <t>Неповезане оперативне процедуре</t>
  </si>
  <si>
    <t>801A</t>
  </si>
  <si>
    <t>Оперативне процедуре неповезане са основним узроком хоспитализације, са врло тешким КК</t>
  </si>
  <si>
    <t>801B</t>
  </si>
  <si>
    <t>Оперативне процедуре неповезане са основним узроком хоспитализације, са тешким или умереним КК</t>
  </si>
  <si>
    <t>801C</t>
  </si>
  <si>
    <t>Оперативне процедуре неповезане са основним узроком хоспитализације, без КК</t>
  </si>
  <si>
    <t>Погрешни ДСГ</t>
  </si>
  <si>
    <t>960Z</t>
  </si>
  <si>
    <t>Не може се груписати</t>
  </si>
  <si>
    <t>961Z</t>
  </si>
  <si>
    <t>Неприхватљива главна дијагноза</t>
  </si>
  <si>
    <t>963Z</t>
  </si>
  <si>
    <t>Неонатална дијагноза која није у складу са старошћу и тежином</t>
  </si>
  <si>
    <t>Дијагностички сродне групе (ДСГ)</t>
  </si>
  <si>
    <t>11. Урологија и нефрологија</t>
  </si>
  <si>
    <t>Хирургија</t>
  </si>
  <si>
    <t>Урологија</t>
  </si>
  <si>
    <t>Ортопедија и трауматологија</t>
  </si>
  <si>
    <t>Број операционих сала</t>
  </si>
  <si>
    <t>Број оперисаних у дневној болници</t>
  </si>
  <si>
    <t>Број операција у дневној болници</t>
  </si>
  <si>
    <t>Број оперисаних (хоспитализовани)</t>
  </si>
  <si>
    <t>Број операција (хоспитализовани)</t>
  </si>
  <si>
    <t>Укупан број оперисаних</t>
  </si>
  <si>
    <t>Укупан број операција</t>
  </si>
  <si>
    <t>Број лица којима је уграђен материјал</t>
  </si>
  <si>
    <t>Број  лица  којима се планира уградња материјала</t>
  </si>
  <si>
    <t>Некласификоване главне дијагностичке категорије</t>
  </si>
  <si>
    <t>Лекови са посебним режимом издавања (Лекови са Ц листе)</t>
  </si>
  <si>
    <t xml:space="preserve">Број пацијената </t>
  </si>
  <si>
    <t>6,38+цена филтера</t>
  </si>
  <si>
    <t>433,74+цена филтера</t>
  </si>
  <si>
    <t>15,71+цена филтера</t>
  </si>
  <si>
    <t>13,46+цена филтера</t>
  </si>
  <si>
    <t>1.181,22+цена сета</t>
  </si>
  <si>
    <t>5.140,75+цена сета</t>
  </si>
  <si>
    <t>Остале услуге</t>
  </si>
  <si>
    <t>Стационарни</t>
  </si>
  <si>
    <t>Амбулантни</t>
  </si>
  <si>
    <t>Здравствене услуге</t>
  </si>
  <si>
    <t>Дијагностичке процедуре са снимањем</t>
  </si>
  <si>
    <t>Број услуга пружених амбулантним осигураним лицима</t>
  </si>
  <si>
    <t>Број услуга пружених стационарним  осигураним лицима</t>
  </si>
  <si>
    <t>Укупан број  услуга пружених осигураним лицима</t>
  </si>
  <si>
    <t>Лабораторијска дијагностика</t>
  </si>
  <si>
    <t>Специјалистички прегледи</t>
  </si>
  <si>
    <t>1.</t>
  </si>
  <si>
    <t>2.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</si>
  <si>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</si>
  <si>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</si>
  <si>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</si>
  <si>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</si>
  <si>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</si>
  <si>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</si>
  <si>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</si>
  <si>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</si>
  <si>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</si>
  <si>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</si>
  <si>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</si>
  <si>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</si>
  <si>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</si>
  <si>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</si>
  <si>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</si>
  <si>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</si>
  <si>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</si>
  <si>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</si>
  <si>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РБ</t>
  </si>
  <si>
    <t>Назив Табеле</t>
  </si>
  <si>
    <t xml:space="preserve">Табела 1. </t>
  </si>
  <si>
    <t xml:space="preserve">Табела 2. </t>
  </si>
  <si>
    <t xml:space="preserve">Табела 3. </t>
  </si>
  <si>
    <t xml:space="preserve">Табела 4. </t>
  </si>
  <si>
    <t xml:space="preserve">Табела 5. </t>
  </si>
  <si>
    <t xml:space="preserve">Табела 6. </t>
  </si>
  <si>
    <t xml:space="preserve">Табела 7. </t>
  </si>
  <si>
    <t xml:space="preserve">Табела 8. </t>
  </si>
  <si>
    <t>Табела 9.</t>
  </si>
  <si>
    <t xml:space="preserve">Табела 10. </t>
  </si>
  <si>
    <t xml:space="preserve">Табела 11. </t>
  </si>
  <si>
    <t>Табела 12.</t>
  </si>
  <si>
    <t>Табела 13.</t>
  </si>
  <si>
    <t xml:space="preserve">Табела 14. </t>
  </si>
  <si>
    <t>Табела 15.</t>
  </si>
  <si>
    <t>Табела 16.</t>
  </si>
  <si>
    <t>Табела 17.</t>
  </si>
  <si>
    <t>Табела 18.</t>
  </si>
  <si>
    <t>Табела 19.</t>
  </si>
  <si>
    <t>Табела 20.</t>
  </si>
  <si>
    <t>Табела 21.</t>
  </si>
  <si>
    <t> 2305401</t>
  </si>
  <si>
    <t> 2305601</t>
  </si>
  <si>
    <t>Еритроцити</t>
  </si>
  <si>
    <t> 2305602</t>
  </si>
  <si>
    <t>Еритроцити у адитивној солуцији</t>
  </si>
  <si>
    <t> 2305101</t>
  </si>
  <si>
    <t>Тромбоцити концентрат</t>
  </si>
  <si>
    <t> 2305201</t>
  </si>
  <si>
    <t>Свежа замрзнута плазма</t>
  </si>
  <si>
    <t> 2305202</t>
  </si>
  <si>
    <t> 2305203</t>
  </si>
  <si>
    <t>Плазма без криопреципитата</t>
  </si>
  <si>
    <t> 2305901</t>
  </si>
  <si>
    <t>Аутолога крв (пре оперативно прикупљање)</t>
  </si>
  <si>
    <t>Цена у динарима</t>
  </si>
  <si>
    <t>јединица крви</t>
  </si>
  <si>
    <t>Цене за обраду крви и компоненти крви (Прилог 1.) према Правилнику о утврђивању цена за обраду крви и компонената крви намењених за трансфузију: ("Службени гласник РС", број 18/2019)</t>
  </si>
  <si>
    <t>Цене за обраду крви и компоненти крви (Прилог 1.) према Правилнику о утврђивању цена и накнада за обраду крви и компоненти крви намењених за трансфузију ("Службени гласник РС", бр. 47/2013 и 34/2014)</t>
  </si>
  <si>
    <t>Накнаде за обраду крви и компоненти крви (Прилог 2.) према Правилнику о утврђивању цена и накнада за обраду крви и компоненти крви намењених за трансфузију ("Службени гласник РС", бр. 47/2013 и 34/2014)</t>
  </si>
  <si>
    <t>Збирна табела врсте здравствених услуга које се пружају у здравственој установи</t>
  </si>
  <si>
    <t>Табела 22.</t>
  </si>
  <si>
    <t>22.</t>
  </si>
  <si>
    <t>Укупан број запослених (на одређено и неодређено време) који се финансирају из средстава РФЗО</t>
  </si>
  <si>
    <t>Број запослених на неодређено време који се финансирају из средстава РФЗО</t>
  </si>
  <si>
    <t>Укупан број запослених на одређено време који се финансирају из средстава РФЗО</t>
  </si>
  <si>
    <t>Број запослених на одређено време због повећаног обима посла</t>
  </si>
  <si>
    <t>Број запослених на одређено време због замене одсутних запослених</t>
  </si>
  <si>
    <t>ЗА 2023. ГОДИНУ</t>
  </si>
  <si>
    <t>План за 2023.</t>
  </si>
  <si>
    <t>План за 2023</t>
  </si>
  <si>
    <t xml:space="preserve">Укупан број пацијената на листи чекања на дан 31.12.2022. </t>
  </si>
  <si>
    <t>Планиран укупан број процедура за које се воде листе чекања за 2023.</t>
  </si>
  <si>
    <t>Планиран број процедура за пацијенте који су на листи чекања за 2023.</t>
  </si>
  <si>
    <t>Превенција и контрола болничких инфекција</t>
  </si>
  <si>
    <t xml:space="preserve">Табела 6b. </t>
  </si>
  <si>
    <t>Капацитети и коришћење везано за COVID 19</t>
  </si>
  <si>
    <t>Прегледи у амбуланти због сумње на  COVID-19 инфекцију</t>
  </si>
  <si>
    <t>Лица прегледана у амбуланти због сумње на COVID-19 инфекцију</t>
  </si>
  <si>
    <t>Укупно пацијенти са потврђеном COVID-19  инфекцијом који су задржани на болничком лечењу</t>
  </si>
  <si>
    <t>Од укупног броја пацијената који су задржани на болничком лечењу, број пацијената којима није била потребна терапија кисеоником</t>
  </si>
  <si>
    <r>
      <t>Од укупног броја пацијената који су задржани на болничком лечењу, број пацијената којима је</t>
    </r>
    <r>
      <rPr>
        <b/>
        <sz val="11"/>
        <rFont val="Calibri"/>
        <family val="2"/>
      </rPr>
      <t xml:space="preserve"> била потребна терапија кисеоником</t>
    </r>
    <r>
      <rPr>
        <sz val="11"/>
        <rFont val="Calibri"/>
        <family val="2"/>
      </rPr>
      <t/>
    </r>
  </si>
  <si>
    <r>
      <t xml:space="preserve">Од укупног броја пацијената који су задржани на болничком лечењу, број пацијената којима је била потребна </t>
    </r>
    <r>
      <rPr>
        <b/>
        <sz val="11"/>
        <rFont val="Calibri"/>
        <family val="2"/>
      </rPr>
      <t>механичка вентилација</t>
    </r>
  </si>
  <si>
    <t>Пружене услуге Рендген дијагностике за  COVID-19 пацијенте</t>
  </si>
  <si>
    <t xml:space="preserve">Пружене услуге CT дијагностике за  COVID-19 пацијенте </t>
  </si>
  <si>
    <t>Узети брисеви за преглед на присуство SARS-CoV-2 вируса у транспортну подлогу</t>
  </si>
  <si>
    <t>Real-Time PCR тестова на SARS-CoV-2 вирус који су урађени у установи</t>
  </si>
  <si>
    <t>Брзи серолошки тестови за одређивање IgM i/ili IgG антитела на вирус SARS-CoV-2</t>
  </si>
  <si>
    <t>Антигенски тестови за одређивање вирусног антигена Ag SARS-CoV-2 који су урађени у установи</t>
  </si>
  <si>
    <t>ОПШТА БОЛНИЦА СЕНТА</t>
  </si>
  <si>
    <t xml:space="preserve">ОПШТА БОЛНИЦА СЕНТА </t>
  </si>
  <si>
    <t>ИНТЕРНО</t>
  </si>
  <si>
    <t>000001</t>
  </si>
  <si>
    <t>Spec.pregled</t>
  </si>
  <si>
    <t>000002</t>
  </si>
  <si>
    <t>Kontrolni spec.pregled</t>
  </si>
  <si>
    <t>32171-00</t>
  </si>
  <si>
    <t>аноректални преглед</t>
  </si>
  <si>
    <t>92001-00</t>
  </si>
  <si>
    <t>Остале физиолошке процене</t>
  </si>
  <si>
    <t>ОНКОЛОГИЈА</t>
  </si>
  <si>
    <t>ОПШТА ХИРУРГИЈА</t>
  </si>
  <si>
    <t>ОРТОПЕДИЈА</t>
  </si>
  <si>
    <t>УРОЛОГИЈА</t>
  </si>
  <si>
    <t>ГИНЕКОЛОГИЈА</t>
  </si>
  <si>
    <t>35500-00</t>
  </si>
  <si>
    <t>Ginekološki pregled</t>
  </si>
  <si>
    <t>U9200101</t>
  </si>
  <si>
    <t>Pregled novorođenčeta</t>
  </si>
  <si>
    <t>ОРЛ</t>
  </si>
  <si>
    <t>ОЧНО</t>
  </si>
  <si>
    <t>42503-00</t>
  </si>
  <si>
    <t>Oftalmološki pregled</t>
  </si>
  <si>
    <t>ПЕДИЈАТРИЈА</t>
  </si>
  <si>
    <t>ПУЛМОЛОГИЈА</t>
  </si>
  <si>
    <t>НЕУРОЛОГИЈА</t>
  </si>
  <si>
    <t>ПСИХИЈАТРИЈА</t>
  </si>
  <si>
    <t>090061</t>
  </si>
  <si>
    <t>Spec.pregled psihijatra</t>
  </si>
  <si>
    <t>090084</t>
  </si>
  <si>
    <t>Ponovni spec.pregled psih.</t>
  </si>
  <si>
    <t>РЕХАБИЛИТАЦИЈА</t>
  </si>
  <si>
    <t>600001</t>
  </si>
  <si>
    <t>Spec pregled fizijatra</t>
  </si>
  <si>
    <t>600002</t>
  </si>
  <si>
    <t>Kontrolni pregled fizijatra</t>
  </si>
  <si>
    <t>%</t>
  </si>
  <si>
    <t>08923507</t>
  </si>
  <si>
    <t>ХЕМАТОЛОГИЈА</t>
  </si>
  <si>
    <t>ИНТЕРНИСТИЧКЕ ГРАНЕ</t>
  </si>
  <si>
    <t>СЛУЖБА ЗА ХИРУРГИЈУ</t>
  </si>
  <si>
    <t>Specijalistički pregled prvi</t>
  </si>
  <si>
    <t>Specijalistički pregled kontrolni</t>
  </si>
  <si>
    <t>009005</t>
  </si>
  <si>
    <t>Specijalistički pregled</t>
  </si>
  <si>
    <t>009150</t>
  </si>
  <si>
    <t>Nekrektomija po seansi</t>
  </si>
  <si>
    <t>009161</t>
  </si>
  <si>
    <t>Zaustavljanje krvarenja hirurškim putem</t>
  </si>
  <si>
    <t>009178</t>
  </si>
  <si>
    <t>Ekscizija benignih/malignih kožnih tumora sa direktnom suturom  M.F. Regija</t>
  </si>
  <si>
    <t>009183</t>
  </si>
  <si>
    <t>Uklanjanje konaca</t>
  </si>
  <si>
    <t>009219</t>
  </si>
  <si>
    <t>Davanje injekcije u terapijske / dijagnostičke svrhe</t>
  </si>
  <si>
    <t>009244</t>
  </si>
  <si>
    <t>Kauterizacija tkiva</t>
  </si>
  <si>
    <t>039336</t>
  </si>
  <si>
    <t>Procena opšteg stanja pacijenta</t>
  </si>
  <si>
    <t>039338</t>
  </si>
  <si>
    <t>Procena neurološkog stanja</t>
  </si>
  <si>
    <t>090001</t>
  </si>
  <si>
    <t>Površinska individualna psihoterapija</t>
  </si>
  <si>
    <t>090004</t>
  </si>
  <si>
    <t>Informativni intervju psihologa</t>
  </si>
  <si>
    <t>090008</t>
  </si>
  <si>
    <t>Individualni psihološki tretman pacijenta</t>
  </si>
  <si>
    <t>090009</t>
  </si>
  <si>
    <t>Individualni rad psihologa sa roditeljima</t>
  </si>
  <si>
    <t>090011</t>
  </si>
  <si>
    <t>Savetodavni intervju</t>
  </si>
  <si>
    <t>090012</t>
  </si>
  <si>
    <t>Pismeni nalaz i mišljenje psihologa</t>
  </si>
  <si>
    <t>090013</t>
  </si>
  <si>
    <t>Brza procena inteligencije</t>
  </si>
  <si>
    <t>090014</t>
  </si>
  <si>
    <t>Testovno kompletno ispitivanje inteligencije</t>
  </si>
  <si>
    <t>090017</t>
  </si>
  <si>
    <t>Eksploaracija ličnosti</t>
  </si>
  <si>
    <t>090019</t>
  </si>
  <si>
    <t>Procena organskog oštećenja</t>
  </si>
  <si>
    <t>090023</t>
  </si>
  <si>
    <t>Informativni intervju psihijatra</t>
  </si>
  <si>
    <t>090051</t>
  </si>
  <si>
    <t>Ispitivanje aktivnosti dnevnog života</t>
  </si>
  <si>
    <t>Specijalistički psihijatrijski pregled prvi</t>
  </si>
  <si>
    <t>090077</t>
  </si>
  <si>
    <t>Bprs skala za psihoze</t>
  </si>
  <si>
    <t>Specijalistički psihijatrijski pregled ponovni</t>
  </si>
  <si>
    <t>090200</t>
  </si>
  <si>
    <t>Prijava i kontrolna prijava malignih, infektivnih i neuropsijatrijskih oboljenja</t>
  </si>
  <si>
    <t>090201</t>
  </si>
  <si>
    <t>Priprema za psihološko ispitivanje</t>
  </si>
  <si>
    <t>090202</t>
  </si>
  <si>
    <t>Psihološko ispitivanje</t>
  </si>
  <si>
    <t>090203</t>
  </si>
  <si>
    <t>Analiza rezultata dobijenih psihološkim ispitivanjem, integracija i formiranje zaključaka</t>
  </si>
  <si>
    <t>090207</t>
  </si>
  <si>
    <t>Planirani intervju</t>
  </si>
  <si>
    <t>090908</t>
  </si>
  <si>
    <t>Behejvior psihoterapija (individualna)</t>
  </si>
  <si>
    <t>130207</t>
  </si>
  <si>
    <t>Uzimanje materijala sa kože i vidljivih sluzokoža za mikološki, bakteriološki i citološki pregled</t>
  </si>
  <si>
    <t>241013</t>
  </si>
  <si>
    <t>Izdavanje medicinskog sredstava za lečenje na bolničko trebovanje po vrsti med. Sredstva</t>
  </si>
  <si>
    <t>241021</t>
  </si>
  <si>
    <t>Savetovanje ili informisanje pacijenta o primeni propisanog leka</t>
  </si>
  <si>
    <t>241024</t>
  </si>
  <si>
    <t>Konsultacija sa lekarima vezana za farmakoterapiju (uslugu obavlja specijalista)</t>
  </si>
  <si>
    <t>241026</t>
  </si>
  <si>
    <t>Provera mogućih interakcija među primenjenim lekovima</t>
  </si>
  <si>
    <t>241027</t>
  </si>
  <si>
    <t>Praćenje terapijskog delovanja leka (uslugu obavlja specijalista)</t>
  </si>
  <si>
    <t>250103</t>
  </si>
  <si>
    <t>Otvaranje medicinske dokumentacije ili upisivanje u zdravstvenu dokumentaciju</t>
  </si>
  <si>
    <t>250107</t>
  </si>
  <si>
    <t>Izrada individualnih izveštaja (izveštaji o hospitalizaciji, prijava porođaja, prijava pobačaja, potvrda o smrti, prijava zarazne bolesti, prijava malignog oboljenja i drugo)</t>
  </si>
  <si>
    <t>260076</t>
  </si>
  <si>
    <t>Uzorkovanje i slanje materijala za laboratorijsko ispitivanje</t>
  </si>
  <si>
    <t>270103</t>
  </si>
  <si>
    <t xml:space="preserve">Ocena rezultata biohemijskih pokazatelja krvi i urina, ocena </t>
  </si>
  <si>
    <t>310039</t>
  </si>
  <si>
    <t>Telemetrijski EKG</t>
  </si>
  <si>
    <t>Specijalistički pregled fizijatra</t>
  </si>
  <si>
    <t>Specijalistički pregled fizijatra-kontrolni</t>
  </si>
  <si>
    <t>600011</t>
  </si>
  <si>
    <t>Elektrostimulacija</t>
  </si>
  <si>
    <t>600012</t>
  </si>
  <si>
    <t>Interferentne struje</t>
  </si>
  <si>
    <t>600015</t>
  </si>
  <si>
    <t>Stabilna galvanizacija</t>
  </si>
  <si>
    <t>600016</t>
  </si>
  <si>
    <t>Dijadinamičke struje</t>
  </si>
  <si>
    <t>600021</t>
  </si>
  <si>
    <t>Subakvalni ultrazvuk</t>
  </si>
  <si>
    <t>600023</t>
  </si>
  <si>
    <t>Elektromagnetno polje</t>
  </si>
  <si>
    <t>600103</t>
  </si>
  <si>
    <t>Pozicioniranje</t>
  </si>
  <si>
    <t>600111</t>
  </si>
  <si>
    <t>Vežbe hoda u razboju</t>
  </si>
  <si>
    <t>600112</t>
  </si>
  <si>
    <t>Aktivne vežbe sa pomagalima</t>
  </si>
  <si>
    <t>600114</t>
  </si>
  <si>
    <t>Korektivne vežbe pred ogledalom</t>
  </si>
  <si>
    <t>600115</t>
  </si>
  <si>
    <t>Obuka zaštitnim pokretima i položajima tela kod diskopatičara</t>
  </si>
  <si>
    <t>600116</t>
  </si>
  <si>
    <t>Vežbe za reumatoidni artritis</t>
  </si>
  <si>
    <t>600120</t>
  </si>
  <si>
    <t>Aktivne segmentne vežbe sa otporom</t>
  </si>
  <si>
    <t>600122</t>
  </si>
  <si>
    <t>Pasivne segmentne vežbe</t>
  </si>
  <si>
    <t>600123</t>
  </si>
  <si>
    <t>Individualni rad sa decom (juvenilni artritis, cerebrala i sl.)</t>
  </si>
  <si>
    <t>600124</t>
  </si>
  <si>
    <t>Vežbe na spravama ili ergobiciklu</t>
  </si>
  <si>
    <t>600170</t>
  </si>
  <si>
    <t>Prebacivanje dominantnog na neoštećen ekstremitet</t>
  </si>
  <si>
    <t>600173</t>
  </si>
  <si>
    <t>Vežbe pacijenata sa paraplegijom ili hemiplegijom</t>
  </si>
  <si>
    <t>600312</t>
  </si>
  <si>
    <t>Hod po ravnom</t>
  </si>
  <si>
    <t>600331</t>
  </si>
  <si>
    <t>Laser po akupunkturnim tačkama</t>
  </si>
  <si>
    <t>600351</t>
  </si>
  <si>
    <t>Vežbe kod deformiteta kičmenog stuba kod dece</t>
  </si>
  <si>
    <t>600808</t>
  </si>
  <si>
    <t>Rani rehabilitacioni tretman u koronarnoj i postkoronarnoj jedinici kod pacijenata sa akutnim infarktom miokarda</t>
  </si>
  <si>
    <t>11212-00</t>
  </si>
  <si>
    <t xml:space="preserve">Pregled očnog dna </t>
  </si>
  <si>
    <t>11312-00</t>
  </si>
  <si>
    <t>Audiometrija, vazdušna i koštana sprovodljivost, standardna tehnika</t>
  </si>
  <si>
    <t>11324-00</t>
  </si>
  <si>
    <t>Timpanometrija standardnim probnim tonom</t>
  </si>
  <si>
    <t>11333-00</t>
  </si>
  <si>
    <t>Kalorički test čula za ravnotežu</t>
  </si>
  <si>
    <t>11500-00</t>
  </si>
  <si>
    <t>Bronhospirometrija</t>
  </si>
  <si>
    <t>11503-04</t>
  </si>
  <si>
    <t>Test opterećenja u svrhu procene respiratornog statusa</t>
  </si>
  <si>
    <t>11506-00</t>
  </si>
  <si>
    <t>Ostala merenja respiratorne funkcije</t>
  </si>
  <si>
    <t>11600-00</t>
  </si>
  <si>
    <t>Praćenje krvnog pritiska u srčanim šupljinama</t>
  </si>
  <si>
    <t>11600-03</t>
  </si>
  <si>
    <t>Praćenje sistemskog arterijskog pritiska</t>
  </si>
  <si>
    <t>11602-00</t>
  </si>
  <si>
    <t xml:space="preserve"> Ispitivanje i snimanje perifernih vena u jednom ili više ekstremiteta pri odmaranju, korišćnjem CW doplera ili pulsnog doplera</t>
  </si>
  <si>
    <t>11614-00</t>
  </si>
  <si>
    <t>Pregled i snimanje (sonografija) intrakranijalne arterijske cirkulacije korišćenjem transkranijalnog doplera</t>
  </si>
  <si>
    <t>11700-00</t>
  </si>
  <si>
    <t>Ostale elektrokardiografije (EKG)</t>
  </si>
  <si>
    <t>11708-00</t>
  </si>
  <si>
    <t>Ambulantno kontinuirano EKG snimanje</t>
  </si>
  <si>
    <t>11709-00</t>
  </si>
  <si>
    <t xml:space="preserve">Holter ambulantno kontinuirano EKG snimanje </t>
  </si>
  <si>
    <t>11712-00</t>
  </si>
  <si>
    <t>Kardiovaskularni stres test –test opterećenja</t>
  </si>
  <si>
    <t>11713-00</t>
  </si>
  <si>
    <t>Snimanje prosečnog signala EKG-a</t>
  </si>
  <si>
    <t>11900-00</t>
  </si>
  <si>
    <t>Merenje protoka urina</t>
  </si>
  <si>
    <t>12000-00</t>
  </si>
  <si>
    <t>Test kožne osetljivosti sa ≤ 20 alergena</t>
  </si>
  <si>
    <t xml:space="preserve">Hemodijaliza </t>
  </si>
  <si>
    <t xml:space="preserve">Intermitentna hemodiafiltracija  </t>
  </si>
  <si>
    <t>13312-00</t>
  </si>
  <si>
    <t xml:space="preserve">Vađenje krvi novorođenčeta u dijagnostičke svrhe </t>
  </si>
  <si>
    <t>13400-00</t>
  </si>
  <si>
    <t xml:space="preserve"> Kardioverzija</t>
  </si>
  <si>
    <t>13706-01</t>
  </si>
  <si>
    <t xml:space="preserve">Transfuzija pune krvi </t>
  </si>
  <si>
    <t>13706-02</t>
  </si>
  <si>
    <t xml:space="preserve">Transfuzija eritrocita </t>
  </si>
  <si>
    <t>13706-03</t>
  </si>
  <si>
    <t>Transfuzija trombocita</t>
  </si>
  <si>
    <t>13706-05</t>
  </si>
  <si>
    <t xml:space="preserve"> Transfuzija gama globulina </t>
  </si>
  <si>
    <t>13757-00</t>
  </si>
  <si>
    <t>Terapijska venesekcija</t>
  </si>
  <si>
    <t>13815-01</t>
  </si>
  <si>
    <t xml:space="preserve">Perkutana centralna venska kateterizacija </t>
  </si>
  <si>
    <t>13839-00</t>
  </si>
  <si>
    <t>Vađenje krvi u dijagnostičke svrhe</t>
  </si>
  <si>
    <t>13882-00</t>
  </si>
  <si>
    <t xml:space="preserve">Postupak održavanja kontinuirane ventilatorne podrške, ≤ 24 sata </t>
  </si>
  <si>
    <t>14200-00</t>
  </si>
  <si>
    <t>Gastrična lavaža</t>
  </si>
  <si>
    <t>16511-00</t>
  </si>
  <si>
    <t>Primena serklaža na grlić materice</t>
  </si>
  <si>
    <t>16512-00</t>
  </si>
  <si>
    <t>Skidanje konca serklaža</t>
  </si>
  <si>
    <t>16514-01</t>
  </si>
  <si>
    <t>Eksterni CTG monitoring fetusa</t>
  </si>
  <si>
    <t>16520-01</t>
  </si>
  <si>
    <t>Hitan klasični carski rez</t>
  </si>
  <si>
    <t>16520-02</t>
  </si>
  <si>
    <t>Elektivni carski rez sa rezom na donjem segmentu materice</t>
  </si>
  <si>
    <t>16520-03</t>
  </si>
  <si>
    <t>Hitan carski rez sa rezom na donjem segmentu materice</t>
  </si>
  <si>
    <t>16564-00</t>
  </si>
  <si>
    <t>Postpartalna evakuacija sadržaja materice dilatacijom cervikalnog kanala i kiretažom</t>
  </si>
  <si>
    <t>16571-00</t>
  </si>
  <si>
    <t>Sutura rupture grlića materice nakon porođaja</t>
  </si>
  <si>
    <t>16573-00</t>
  </si>
  <si>
    <t>Sutura rascepa perineuma trećeg ili četvrtog stepena</t>
  </si>
  <si>
    <t>22007-00</t>
  </si>
  <si>
    <t>Endotrahealna intubacija, jednolumenski tubus</t>
  </si>
  <si>
    <t>22007-01</t>
  </si>
  <si>
    <t xml:space="preserve"> Postupak održavanja endotrahealne intubacije (kontrola pravilne pozicije), jednolumenski tubus</t>
  </si>
  <si>
    <t>Održavanje endotrahealne intubacije, jednolumenski tubus</t>
  </si>
  <si>
    <t>22065-00</t>
  </si>
  <si>
    <t>Terapija hladnoćom</t>
  </si>
  <si>
    <t>30023-00</t>
  </si>
  <si>
    <t>Ekscizijski debridman mekog tkiva</t>
  </si>
  <si>
    <t>30026-00</t>
  </si>
  <si>
    <t>Reparacija rane na koži i potkožnom tkivu ostalih oblasti, površinska</t>
  </si>
  <si>
    <t>30055-00</t>
  </si>
  <si>
    <t>Previjanje rane</t>
  </si>
  <si>
    <t>30061-00</t>
  </si>
  <si>
    <t>Uklanjanje stranog tela iz kože i potkožnog tkiva bez incizije</t>
  </si>
  <si>
    <t>30061-02</t>
  </si>
  <si>
    <t>Uklanjanje površinskog stranog tela sa rožnjače</t>
  </si>
  <si>
    <t>30061-04</t>
  </si>
  <si>
    <t>Uklanjanje površinskog stranog tela sa konjuktive</t>
  </si>
  <si>
    <t>30064-00</t>
  </si>
  <si>
    <t>Uklanjanje stranog tela iz kože i potkožnog tkiva incizijom</t>
  </si>
  <si>
    <t>30068-00</t>
  </si>
  <si>
    <t>Odstranjenje stranoga tela iz mekog tkiva, neklasifikovano na drugom mestu</t>
  </si>
  <si>
    <t>30071-00</t>
  </si>
  <si>
    <t>Biopsija kože i potkožnog tkiva</t>
  </si>
  <si>
    <t>30075-00</t>
  </si>
  <si>
    <t>Biopsija limfnog čvora</t>
  </si>
  <si>
    <t>30075-01</t>
  </si>
  <si>
    <t>Biopsija mekog tkiva</t>
  </si>
  <si>
    <t>30075-10</t>
  </si>
  <si>
    <t>Biopsija mokraćne bešike</t>
  </si>
  <si>
    <t>30075-11</t>
  </si>
  <si>
    <t>Ekscizija dubokog limfnog čvora iz dojke (mlečne žlezde)</t>
  </si>
  <si>
    <t>30075-12</t>
  </si>
  <si>
    <t>Biopsija želuca</t>
  </si>
  <si>
    <t>30075-13</t>
  </si>
  <si>
    <t>Biopsija tankog creva</t>
  </si>
  <si>
    <t>30075-14</t>
  </si>
  <si>
    <t>Biopsija debelog creva</t>
  </si>
  <si>
    <t>30075-15</t>
  </si>
  <si>
    <t xml:space="preserve">Biopsija žučne kese ili žučnih puteva </t>
  </si>
  <si>
    <t>30075-19</t>
  </si>
  <si>
    <t>Biopsija jezika</t>
  </si>
  <si>
    <t>30075-23</t>
  </si>
  <si>
    <t>Biopsija usne šupljine</t>
  </si>
  <si>
    <t>30075-24</t>
  </si>
  <si>
    <t>Biopsija mekog nepca</t>
  </si>
  <si>
    <t>30075-25</t>
  </si>
  <si>
    <t>Biopsija tonzila ili adenoida</t>
  </si>
  <si>
    <t>30075-26</t>
  </si>
  <si>
    <t xml:space="preserve"> Biopsija u farinksu</t>
  </si>
  <si>
    <t>30075-28</t>
  </si>
  <si>
    <t>Biopsija promena spoljašnjeg uva</t>
  </si>
  <si>
    <t>30075-37</t>
  </si>
  <si>
    <t xml:space="preserve"> Biopsija peritoneuma</t>
  </si>
  <si>
    <t>30075-38</t>
  </si>
  <si>
    <t>Biopsija perineuma</t>
  </si>
  <si>
    <t>30090-00</t>
  </si>
  <si>
    <t>Perkutana biopsija pleure iglom</t>
  </si>
  <si>
    <t>30107-00</t>
  </si>
  <si>
    <t>Ekscizija gangliona, neklasifikovana na drugom mestu</t>
  </si>
  <si>
    <t>30168-00</t>
  </si>
  <si>
    <t>Lipektomija, jedna ekscizija</t>
  </si>
  <si>
    <t>30180-00</t>
  </si>
  <si>
    <t>Parcijalna ekscizija aksilarnih znojnih žlezda</t>
  </si>
  <si>
    <t>30189-00</t>
  </si>
  <si>
    <t>Uklanjanje moluske (molluscum contagiosum)</t>
  </si>
  <si>
    <t>30189-01</t>
  </si>
  <si>
    <t>Uklanjanje ostalih bradavica</t>
  </si>
  <si>
    <t>30195-06</t>
  </si>
  <si>
    <t>Elektroterapija lezija na koži, pojedinačna lezija</t>
  </si>
  <si>
    <t>30195-07</t>
  </si>
  <si>
    <t>Elektroterapija lezija na koži, višestruke lezije</t>
  </si>
  <si>
    <t>30207-00</t>
  </si>
  <si>
    <t>Primena sredstva u lezijama na koži</t>
  </si>
  <si>
    <t>30216-00</t>
  </si>
  <si>
    <t>Aspiracija hematoma iz kože i potkožnog tkiva</t>
  </si>
  <si>
    <t>30216-01</t>
  </si>
  <si>
    <t>Aspiracija apscesa iz kože i potkožnog tkiva</t>
  </si>
  <si>
    <t>30216-02</t>
  </si>
  <si>
    <t>Ostale aspiracije iz kože i potkožnog tkiva</t>
  </si>
  <si>
    <t>30223-00</t>
  </si>
  <si>
    <t>Incizija i drenaža hematoma kože i potkožnog tkiva</t>
  </si>
  <si>
    <t>30223-01</t>
  </si>
  <si>
    <t xml:space="preserve"> Incizija i drenaža apscesa kože i potkožnog tkiva</t>
  </si>
  <si>
    <t>30223-02</t>
  </si>
  <si>
    <t>Ostale incizije i drenaže kože i potkožnog tkiva</t>
  </si>
  <si>
    <t>30223-03</t>
  </si>
  <si>
    <t>Incizija i drenaža apscesa mekog tkiva</t>
  </si>
  <si>
    <t>30266-00</t>
  </si>
  <si>
    <t>Incizija pljuvačnih žlezda ili kanala</t>
  </si>
  <si>
    <t>30278-00</t>
  </si>
  <si>
    <t>Lingvalna frenektomija</t>
  </si>
  <si>
    <t>30283-00</t>
  </si>
  <si>
    <t>Ekscizija ciste u ustima</t>
  </si>
  <si>
    <t>30323-00</t>
  </si>
  <si>
    <t xml:space="preserve">Ekscizija retroperitonealne neuroendokrine lezije sa retroperitonealnom disekcijom </t>
  </si>
  <si>
    <t>30329-01</t>
  </si>
  <si>
    <t xml:space="preserve"> Regionalna ekscizija limfnih čvorova prepone</t>
  </si>
  <si>
    <t>30336-00</t>
  </si>
  <si>
    <t>Radikalna ekscizija limfnih čvorova  aksile</t>
  </si>
  <si>
    <t>30373-00</t>
  </si>
  <si>
    <t>Eksplorativna laparotomija</t>
  </si>
  <si>
    <t>30375-02</t>
  </si>
  <si>
    <t>Kolotomija</t>
  </si>
  <si>
    <t>30375-03</t>
  </si>
  <si>
    <t>Enterotomija tankog creva</t>
  </si>
  <si>
    <t>30375-07</t>
  </si>
  <si>
    <t>Gastrostomija</t>
  </si>
  <si>
    <t>30375-10</t>
  </si>
  <si>
    <t>Šav perforiranog ulkusa</t>
  </si>
  <si>
    <t>30375-18</t>
  </si>
  <si>
    <t>Repozicija volvulusa tankog creva</t>
  </si>
  <si>
    <t>30375-19</t>
  </si>
  <si>
    <t>Ostale reparacije tankog creva</t>
  </si>
  <si>
    <t>30375-22</t>
  </si>
  <si>
    <t>Transabdominalna gastroskopija</t>
  </si>
  <si>
    <t>30375-24</t>
  </si>
  <si>
    <t>Šav tankog creva</t>
  </si>
  <si>
    <t>30375-28</t>
  </si>
  <si>
    <t>Privremena kolostoma</t>
  </si>
  <si>
    <t>30375-29</t>
  </si>
  <si>
    <t>Privremena ileostoma</t>
  </si>
  <si>
    <t>30378-00</t>
  </si>
  <si>
    <t>Odvajanje abdominalnih priraslica</t>
  </si>
  <si>
    <t>30385-00</t>
  </si>
  <si>
    <t>Postoperativna relaparotomija</t>
  </si>
  <si>
    <t>30390-00</t>
  </si>
  <si>
    <t>Laparoskopija</t>
  </si>
  <si>
    <t>30393-00</t>
  </si>
  <si>
    <t>Laparoskopsko odvajanje abdominalnih priraslica</t>
  </si>
  <si>
    <t>30394-00</t>
  </si>
  <si>
    <t xml:space="preserve">Drenaža intra-abdominalnog apscesa, hematoma ili ciste </t>
  </si>
  <si>
    <t>30394-01</t>
  </si>
  <si>
    <t>Laparoskopska drenaža intra-abdominalnog apscesa, hematoma ili ciste</t>
  </si>
  <si>
    <t>30396-00</t>
  </si>
  <si>
    <t>Debridman i lavaža peritonealne šupljine</t>
  </si>
  <si>
    <t>30403-00</t>
  </si>
  <si>
    <t>Reparacija incizione kile, bez mrežice</t>
  </si>
  <si>
    <t>30403-01</t>
  </si>
  <si>
    <t xml:space="preserve">Reparacija ostalih kila trbušnog zida </t>
  </si>
  <si>
    <t>30403-03</t>
  </si>
  <si>
    <t>Ponovno zatvaranje postoperativne disrupcije trbušnog zida</t>
  </si>
  <si>
    <t>30403-04</t>
  </si>
  <si>
    <t>Odloženo zatvaranje granulirajuće abdominalne rane</t>
  </si>
  <si>
    <t>30403-05</t>
  </si>
  <si>
    <t>Reparacija trbušnog zida nakon uzimanja mišićno-kožnog režnja</t>
  </si>
  <si>
    <t>30405-00</t>
  </si>
  <si>
    <t>Reparacija incizione kile sa transpozicijom mišića - CST</t>
  </si>
  <si>
    <t>30405-01</t>
  </si>
  <si>
    <t>Reparacija incizione kile sa protskim materijalom</t>
  </si>
  <si>
    <t>30405-02</t>
  </si>
  <si>
    <t>Reparacija incizione kile sa resekcijom strangulisanih vijuga creva</t>
  </si>
  <si>
    <t>30406-00</t>
  </si>
  <si>
    <t xml:space="preserve">Abdominalna paracenteza </t>
  </si>
  <si>
    <t>30411-00</t>
  </si>
  <si>
    <t>Intraoperativna biopsija jetre</t>
  </si>
  <si>
    <t>30412-00</t>
  </si>
  <si>
    <t>Intraoperativna iglena biopsija jetre</t>
  </si>
  <si>
    <t>30414-00</t>
  </si>
  <si>
    <t>Ekscizija promene iz jetre</t>
  </si>
  <si>
    <t>30415-00</t>
  </si>
  <si>
    <t>Segmentna resekcija jetre</t>
  </si>
  <si>
    <t>30439-00</t>
  </si>
  <si>
    <t>Intraoperativna holangiografija</t>
  </si>
  <si>
    <t>30443-00</t>
  </si>
  <si>
    <t>Holecistektomija</t>
  </si>
  <si>
    <t>30445-00</t>
  </si>
  <si>
    <t>Laparoskopska holecistektomija</t>
  </si>
  <si>
    <t>30455-00</t>
  </si>
  <si>
    <t>Holecistektomija sa holedohotomijom i bilijarno-intestinalnom anastomozom</t>
  </si>
  <si>
    <t>30473-00</t>
  </si>
  <si>
    <t>Panendoskopija do duodenuma</t>
  </si>
  <si>
    <t>30473-01</t>
  </si>
  <si>
    <t>Panendoskopija do duodenuma sa biopsijom</t>
  </si>
  <si>
    <t>30473-04</t>
  </si>
  <si>
    <t>Ezofagoskopija sa biopsijom</t>
  </si>
  <si>
    <t>30515-00</t>
  </si>
  <si>
    <t>Gastro-enterostomija</t>
  </si>
  <si>
    <t>30515-01</t>
  </si>
  <si>
    <t>Enterokoloanastomoza</t>
  </si>
  <si>
    <t>30518-01</t>
  </si>
  <si>
    <t>Parcijalna distalna gastrektomija sa gastrojejunalnom anastomozom</t>
  </si>
  <si>
    <t>30562-04</t>
  </si>
  <si>
    <t>Zatvaranje ostalih stoma tankog creva</t>
  </si>
  <si>
    <t>30565-00</t>
  </si>
  <si>
    <t>Resekcija tankog creva sa formiranjem stome</t>
  </si>
  <si>
    <t>30566-00</t>
  </si>
  <si>
    <t>Resekcija tankog creva sa anastomozom</t>
  </si>
  <si>
    <t>30571-00</t>
  </si>
  <si>
    <t>Apendektomija</t>
  </si>
  <si>
    <t>30572-00</t>
  </si>
  <si>
    <t>Laparoskopska apendektomija</t>
  </si>
  <si>
    <t>30609-00</t>
  </si>
  <si>
    <t>Laparoskopska reparacija femoralne hernije, jednostrano</t>
  </si>
  <si>
    <t>30609-02</t>
  </si>
  <si>
    <t>Laparoskopska reparacija ingvinalne hernije, jednostrano</t>
  </si>
  <si>
    <t>30609-03</t>
  </si>
  <si>
    <t>Laparoskopska reparacija ingvinalne hernije, obostrano</t>
  </si>
  <si>
    <t>30614-00</t>
  </si>
  <si>
    <t>Reparacija femoralne hernije, jednostrano</t>
  </si>
  <si>
    <t>30614-02</t>
  </si>
  <si>
    <t>Reparacija ingvinalne hernije, jednostrano</t>
  </si>
  <si>
    <t>30614-03</t>
  </si>
  <si>
    <t>Reparacija ingvinalne hernije, obostrano</t>
  </si>
  <si>
    <t>30615-00</t>
  </si>
  <si>
    <t>Reparacija inkarcerirane, strangulisane i obstruktivne hernije</t>
  </si>
  <si>
    <t>30617-00</t>
  </si>
  <si>
    <t>Reparacija umbilikalne hernije</t>
  </si>
  <si>
    <t>30617-01</t>
  </si>
  <si>
    <t>Reparacija epigastrične hernije,</t>
  </si>
  <si>
    <t>30617-02</t>
  </si>
  <si>
    <t>Reparacija hernije bele linije</t>
  </si>
  <si>
    <t>30631-00</t>
  </si>
  <si>
    <t>Operacija hidrocele i /ili funikulocele</t>
  </si>
  <si>
    <t>30635-00</t>
  </si>
  <si>
    <t>Operacija varikocele (subingvinalna)</t>
  </si>
  <si>
    <t>30641-00</t>
  </si>
  <si>
    <t>Orhidektomija, jednostrana</t>
  </si>
  <si>
    <t>30641-01</t>
  </si>
  <si>
    <t>Orhidektomija, obostrana</t>
  </si>
  <si>
    <t>30644-04</t>
  </si>
  <si>
    <t>Biopsija testisa, jednostrana - otvorena</t>
  </si>
  <si>
    <t>30653-00</t>
  </si>
  <si>
    <t>Cirkumcizija (obrezivanje) muškarca</t>
  </si>
  <si>
    <t>30676-01</t>
  </si>
  <si>
    <t>Ekscizija pilonidalnog sinusa ili ciste</t>
  </si>
  <si>
    <t>31205-00</t>
  </si>
  <si>
    <t>Ekscizija lezije(a) na koži i potkožnom tkivu ostalih oblasti</t>
  </si>
  <si>
    <t>31205-01</t>
  </si>
  <si>
    <t>Ekscizija čira na koži i potkožom tkivu</t>
  </si>
  <si>
    <t>31230-00</t>
  </si>
  <si>
    <t>Ekscizija lezije(a) na koži i potkožnom tkivu očnog kapka</t>
  </si>
  <si>
    <t>31230-01</t>
  </si>
  <si>
    <t>Ekscizija lezije(a) na koži i potkožnom tkivu nosa</t>
  </si>
  <si>
    <t>31230-02</t>
  </si>
  <si>
    <t>Ekscizija lezije(a) na koži i potkožnom tkivu uva</t>
  </si>
  <si>
    <t>31230-03</t>
  </si>
  <si>
    <t>Ekscizija lezije(a) na koži i potkožnom tkivu usne</t>
  </si>
  <si>
    <t>31235-00</t>
  </si>
  <si>
    <t>Ekscizija lezije(a) na koži i potkožnom tkivu ostalih oblasti na glavi</t>
  </si>
  <si>
    <t>31235-01</t>
  </si>
  <si>
    <t>Ekscizija lezije(a) na koži i potkožnom tkivu vrata</t>
  </si>
  <si>
    <t>31235-02</t>
  </si>
  <si>
    <t>Ekscizija lezije(a) na koži i potkožnom tkivu šake</t>
  </si>
  <si>
    <t>31350-00</t>
  </si>
  <si>
    <t>Ekscizija lezije mekog tkiva, neklasifikovana na drugom mestu</t>
  </si>
  <si>
    <t>31423-00</t>
  </si>
  <si>
    <t>Ekscizija (biopsija) limfnog čvora vrata</t>
  </si>
  <si>
    <t>31500-00</t>
  </si>
  <si>
    <t>Ekscizija lezija na dojkama</t>
  </si>
  <si>
    <t>Otvorena biopsija dojke</t>
  </si>
  <si>
    <t>31518-00</t>
  </si>
  <si>
    <t>Jednostavna mastektomija, jednostrana</t>
  </si>
  <si>
    <t>31524-00</t>
  </si>
  <si>
    <t>Potkožna mastektomija, jednostrana</t>
  </si>
  <si>
    <t>Biopsija dojke iglom</t>
  </si>
  <si>
    <t>32000-00</t>
  </si>
  <si>
    <t xml:space="preserve">Parcijalna resekcija debelog creva sa formiranjem stome </t>
  </si>
  <si>
    <t>32003-00</t>
  </si>
  <si>
    <t>Ograničena resekcija debelog creva sa anastomozom</t>
  </si>
  <si>
    <t>32003-01</t>
  </si>
  <si>
    <t>Desna hemikolektomija sa anastomozom</t>
  </si>
  <si>
    <t>32004-01</t>
  </si>
  <si>
    <t>Proširena desna hemikolektomija sa formiranjem stome</t>
  </si>
  <si>
    <t>32005-00</t>
  </si>
  <si>
    <t>Subtotalna kolektomija sa anastomozom</t>
  </si>
  <si>
    <t>32005-01</t>
  </si>
  <si>
    <t>Proširena desna hemikolektomija sa anastomozom</t>
  </si>
  <si>
    <t>32006-00</t>
  </si>
  <si>
    <t>Leva hemikolektomija sa anastomozom</t>
  </si>
  <si>
    <t>32012-00</t>
  </si>
  <si>
    <t>Totalna kolektomija sa ileorektalnom anastomozom</t>
  </si>
  <si>
    <t>32024-00</t>
  </si>
  <si>
    <t>Visoka prednja resekcija rektuma</t>
  </si>
  <si>
    <t>32025-00</t>
  </si>
  <si>
    <t>Niska prednja resekcija rektuma</t>
  </si>
  <si>
    <t>32026-00</t>
  </si>
  <si>
    <t>Ultra niska prednja resekcija rektuma</t>
  </si>
  <si>
    <t>32028-00</t>
  </si>
  <si>
    <t>Ultra niska prednja resekcija rektuma sa ručno ušivenom koloanalnom anastomozom</t>
  </si>
  <si>
    <t>32030-00</t>
  </si>
  <si>
    <t>Rektosigmoidektomija sa formiranjem stome</t>
  </si>
  <si>
    <t>32075-00</t>
  </si>
  <si>
    <t>Rigidna rektosigmoidoskopija</t>
  </si>
  <si>
    <t>32075-01</t>
  </si>
  <si>
    <t>Rigidna rektosigmoidoskopija sa biopsijom</t>
  </si>
  <si>
    <t>32084-00</t>
  </si>
  <si>
    <t>Fiberoptička kolonoskopija do hepatičke fleksure</t>
  </si>
  <si>
    <t>Fiberoptička kolonoskopija do hepatičke fleksure sa biopsijom</t>
  </si>
  <si>
    <t>32087-00</t>
  </si>
  <si>
    <t>Fiberoptička kolonoskopija do hepatičke fleksure sa polipektomijom</t>
  </si>
  <si>
    <t>Fiberoptička kolonoskopija do cekuma sa polipektomijom</t>
  </si>
  <si>
    <t>32099-00</t>
  </si>
  <si>
    <t>Perianalna submukozna ekscizija lezije ili tkiva rektuma</t>
  </si>
  <si>
    <t>32123-00</t>
  </si>
  <si>
    <t>Anoplastika</t>
  </si>
  <si>
    <t>32126-00</t>
  </si>
  <si>
    <t>Sfinkteroplastika – apozicija mišića sfinktera</t>
  </si>
  <si>
    <t>32138-00</t>
  </si>
  <si>
    <t>Hemoroidektomija</t>
  </si>
  <si>
    <t>32142-00</t>
  </si>
  <si>
    <t>Ekscizija analnog kožnog visuljka</t>
  </si>
  <si>
    <t>32142-01</t>
  </si>
  <si>
    <t>Ekscizija analnog polipa</t>
  </si>
  <si>
    <t>32147-00</t>
  </si>
  <si>
    <t>Incizija perianalnog tromba</t>
  </si>
  <si>
    <t>32153-00</t>
  </si>
  <si>
    <t>Dilatacija anusa</t>
  </si>
  <si>
    <t>32159-00</t>
  </si>
  <si>
    <t>Ekscizija analne fistule - fistulektomija</t>
  </si>
  <si>
    <t>Ekscizija analne fistule koja zahvata donju polovinu analnog sfinktera</t>
  </si>
  <si>
    <t>32162-00</t>
  </si>
  <si>
    <t>Ekscizija komplikovane analne fistule</t>
  </si>
  <si>
    <t>Anorektalni pregled</t>
  </si>
  <si>
    <t>32174-01</t>
  </si>
  <si>
    <t>Drenaža perianalnog apscesa</t>
  </si>
  <si>
    <t>32177-00</t>
  </si>
  <si>
    <t>Odstranjenje kondiloma analnog kanala i perianalne regije</t>
  </si>
  <si>
    <t>32514-00</t>
  </si>
  <si>
    <t>Ponovna operacija za varikozne vene</t>
  </si>
  <si>
    <t>33815-13</t>
  </si>
  <si>
    <t>Direktno zatvaranje ostalih vena donjih udova</t>
  </si>
  <si>
    <t>34530-04</t>
  </si>
  <si>
    <t>Uklanjanje venskog katetera</t>
  </si>
  <si>
    <t>35503-00</t>
  </si>
  <si>
    <t>Ubacivanje intrauterinog uređaja (IUD)</t>
  </si>
  <si>
    <t>35506-02</t>
  </si>
  <si>
    <t>Uklanjanje intrauterinog uloška</t>
  </si>
  <si>
    <t>35507-00</t>
  </si>
  <si>
    <t xml:space="preserve">Destrukcija lezija vagine </t>
  </si>
  <si>
    <t>35507-01</t>
  </si>
  <si>
    <t>Destrukcija bradavica vulve</t>
  </si>
  <si>
    <t>35509-00</t>
  </si>
  <si>
    <t>Himenektomija</t>
  </si>
  <si>
    <t>35513-00</t>
  </si>
  <si>
    <t>Lečenje ciste Bartolinijeve žlezde</t>
  </si>
  <si>
    <t>35518-00</t>
  </si>
  <si>
    <t>Punkcija ciste jajnika</t>
  </si>
  <si>
    <t>35520-00</t>
  </si>
  <si>
    <t xml:space="preserve">Lečenje apscesa Bartolinijeve žlezde </t>
  </si>
  <si>
    <t>35539-03</t>
  </si>
  <si>
    <t>Biopsija vagine</t>
  </si>
  <si>
    <t>35570-00</t>
  </si>
  <si>
    <t>Reparacija prednjeg dela vagine, vaginalni pristup</t>
  </si>
  <si>
    <t>35571-00</t>
  </si>
  <si>
    <t>Reparacija zadnjeg dela vagine, vaginalni pristup</t>
  </si>
  <si>
    <t>35573-00</t>
  </si>
  <si>
    <t>Reparacija prednjeg i zadnjeg dela vagine, vaginalni pristup</t>
  </si>
  <si>
    <t>35599-01</t>
  </si>
  <si>
    <t>Revizija sling procedure kod stres inkontinencije kod žena (TVT,TOT)</t>
  </si>
  <si>
    <t>35608-00</t>
  </si>
  <si>
    <t>Kauterizacija promena na grliću materice</t>
  </si>
  <si>
    <t>Biopsija grlića materice</t>
  </si>
  <si>
    <t>35611-00</t>
  </si>
  <si>
    <t>Polipektomija grlića materice</t>
  </si>
  <si>
    <t>35614-00</t>
  </si>
  <si>
    <t>Kolposkopija</t>
  </si>
  <si>
    <t>35615-00</t>
  </si>
  <si>
    <t>Biopsija vulve</t>
  </si>
  <si>
    <t>35618-00</t>
  </si>
  <si>
    <t>Konizacija grlića materice</t>
  </si>
  <si>
    <t>35623-00</t>
  </si>
  <si>
    <t>Miomektomija histeroskopijom</t>
  </si>
  <si>
    <t>Miomektomija materice histeroskopijom</t>
  </si>
  <si>
    <t>35630-00</t>
  </si>
  <si>
    <t>Dijagnostička histeroskopija</t>
  </si>
  <si>
    <t>35633-01</t>
  </si>
  <si>
    <t>Polipektomija materice histeroskopijom</t>
  </si>
  <si>
    <t>35637-06</t>
  </si>
  <si>
    <t>Biopsija jajnika</t>
  </si>
  <si>
    <t>35637-07</t>
  </si>
  <si>
    <t>Laparoskopska incizija ciste ili apscesa jajnika</t>
  </si>
  <si>
    <t>35638-01</t>
  </si>
  <si>
    <t>Laparoskopska parcijalna ovariektomija</t>
  </si>
  <si>
    <t>35638-04</t>
  </si>
  <si>
    <t>Laparoskopska ovarijalna cistektomija, jednostrana</t>
  </si>
  <si>
    <t>35638-05</t>
  </si>
  <si>
    <t>Laparoskopska ovarijalna cistektomija, obostrana</t>
  </si>
  <si>
    <t>35638-07</t>
  </si>
  <si>
    <t>Laparoskopska parcijalna salpingektomija, jednostrana</t>
  </si>
  <si>
    <t>35638-09</t>
  </si>
  <si>
    <t>Laparoskopska salpingektomija, jednostrana</t>
  </si>
  <si>
    <t>35638-10</t>
  </si>
  <si>
    <t>Laparoskopska salpingektomija, obostrana</t>
  </si>
  <si>
    <t>35638-11</t>
  </si>
  <si>
    <t>Laparoskopska salpingoovariektomija, jednostrana</t>
  </si>
  <si>
    <t>35640-00</t>
  </si>
  <si>
    <t xml:space="preserve">Dilatacija cervikalnog kanala i kiretaža materice </t>
  </si>
  <si>
    <t>35640-01</t>
  </si>
  <si>
    <t>Kiretaža materice bez dilatacije cervikalnog kanala</t>
  </si>
  <si>
    <t>35640-02</t>
  </si>
  <si>
    <t>Dilatacija grlića materice</t>
  </si>
  <si>
    <t>35640-03</t>
  </si>
  <si>
    <t>Sukciona kiretaža materice</t>
  </si>
  <si>
    <t>35643-03</t>
  </si>
  <si>
    <t xml:space="preserve">Dilatacija i evakuacija sadržaja materice </t>
  </si>
  <si>
    <t>35647-00</t>
  </si>
  <si>
    <t>Ekscizija promenjenih zona grlića omčicom (LLETZ) i LOOP ekscizija LLETZ eksciziona konusna biopsija</t>
  </si>
  <si>
    <t>Široka ekscizija zone trensformacije omčicom</t>
  </si>
  <si>
    <t>35649-01</t>
  </si>
  <si>
    <t xml:space="preserve">Laparoskopska miomektomija </t>
  </si>
  <si>
    <t>Miomektomija materice laparoskopijom</t>
  </si>
  <si>
    <t>35649-03</t>
  </si>
  <si>
    <t>Miomektomija laparotomijom</t>
  </si>
  <si>
    <t>Miomektomija materice</t>
  </si>
  <si>
    <t>35653-01</t>
  </si>
  <si>
    <t>Totalna abdominalna histerektomija</t>
  </si>
  <si>
    <t>Totalna klasična abdominalna histerektomija</t>
  </si>
  <si>
    <t>35653-04</t>
  </si>
  <si>
    <t>Klasična histerektomija sa adneksektomijom</t>
  </si>
  <si>
    <t>35657-00</t>
  </si>
  <si>
    <t>Vaginalna histerektomija</t>
  </si>
  <si>
    <t>35673-02</t>
  </si>
  <si>
    <t>Vaginalna histerektomija sa uklanjanjem adneksa</t>
  </si>
  <si>
    <t>35678-00</t>
  </si>
  <si>
    <t>Laparoskopska salpingotomija sa uklanjanjem trudnoće u jajovodu</t>
  </si>
  <si>
    <t>35678-01</t>
  </si>
  <si>
    <t>Laparoskopska salpingektomija sa uklanjanjem trudnoće u jajovodu</t>
  </si>
  <si>
    <t>35688-02</t>
  </si>
  <si>
    <t>Sterilizacija otvorenim abdominalnim pristupom</t>
  </si>
  <si>
    <t>35703-00</t>
  </si>
  <si>
    <t>Test prohodnosti jajovoda</t>
  </si>
  <si>
    <t>35713-02</t>
  </si>
  <si>
    <t>Incizija ciste ili apscesa jajnika</t>
  </si>
  <si>
    <t>35713-04</t>
  </si>
  <si>
    <t>Ovarijalna cistektomija, jednostrana</t>
  </si>
  <si>
    <t>35713-05</t>
  </si>
  <si>
    <t>Klinasta resekcija jajnika (laparotomija)</t>
  </si>
  <si>
    <t>35713-07</t>
  </si>
  <si>
    <t>Ovariektomija, jednostrana</t>
  </si>
  <si>
    <t>35713-09</t>
  </si>
  <si>
    <t>Salpingektomija, jednostrana</t>
  </si>
  <si>
    <t>35713-11</t>
  </si>
  <si>
    <t>Salpingoovariektomija, jednostrana</t>
  </si>
  <si>
    <t>35717-03</t>
  </si>
  <si>
    <t>Salpingektomija, obostrana</t>
  </si>
  <si>
    <t>35726-01</t>
  </si>
  <si>
    <t>Stejdžing laparotomija zbog određivanja stepena proširenosti bolesti</t>
  </si>
  <si>
    <t>35750-00</t>
  </si>
  <si>
    <t>Laparoskopski asistirana vaginalna histerektomija</t>
  </si>
  <si>
    <t>35753-02</t>
  </si>
  <si>
    <t>Laparoskopski asistirana vaginalna histerektomija sa adneksektomijom</t>
  </si>
  <si>
    <t>35756-00</t>
  </si>
  <si>
    <t xml:space="preserve">Laparoskopski asistirana vaginalna histerektomija koja prethodi trbušnoj histerektomiji </t>
  </si>
  <si>
    <t>35759-00</t>
  </si>
  <si>
    <t>Kontrola postoperativnog krvarenja nakon ginekološkog operativnog zahvata</t>
  </si>
  <si>
    <t>36624-00</t>
  </si>
  <si>
    <t>Perkutana nefrostomija (PCN)</t>
  </si>
  <si>
    <t>36800-00</t>
  </si>
  <si>
    <t>Kateterizacija mokraćne bešike</t>
  </si>
  <si>
    <t>36800-01</t>
  </si>
  <si>
    <t>Zamena stalnog urinarnog katetera</t>
  </si>
  <si>
    <t>36800-03</t>
  </si>
  <si>
    <t>Uklanjanje stalnog urinarnog katetera – kroz uretru (endoskopski)</t>
  </si>
  <si>
    <t>36812-00</t>
  </si>
  <si>
    <t>Cistoskopija</t>
  </si>
  <si>
    <t>36815-01</t>
  </si>
  <si>
    <t>Endoskopska kauterizacija kondiloma u uretri</t>
  </si>
  <si>
    <t>36821-01</t>
  </si>
  <si>
    <t>Plasiranje JJ katetera - ureterorenoskopski ili cistoskopski</t>
  </si>
  <si>
    <t>Endoskopsko plasiranje ureteralnog stenta</t>
  </si>
  <si>
    <t>36821-03</t>
  </si>
  <si>
    <t>Zamena JJ katetera - ureterorenoskopski ili cistoskopski</t>
  </si>
  <si>
    <t>36833-01</t>
  </si>
  <si>
    <t>Endoskopsko uklanjanje ureteralnog stenta</t>
  </si>
  <si>
    <t>Vađenje JJ katetera - ureterorenoskopski ili cistoskopski</t>
  </si>
  <si>
    <t>36845-05</t>
  </si>
  <si>
    <t>Endoskopska resekcija multiplih lezija mokraćne bešike</t>
  </si>
  <si>
    <t>37008-01</t>
  </si>
  <si>
    <t>Cistotomija sa plasiranjem suprapubičnog katetera – otvorena hirurgija</t>
  </si>
  <si>
    <t>37008-02</t>
  </si>
  <si>
    <t>Cistolitotomija -  laparoskopska</t>
  </si>
  <si>
    <t>37008-03</t>
  </si>
  <si>
    <t>Cistolitotomija</t>
  </si>
  <si>
    <t>Cistolitotomija – otvorena hirurgija</t>
  </si>
  <si>
    <t>37011-00</t>
  </si>
  <si>
    <t>Cistostomija sa plasiranjem suprapubičnog katetera – Cistofix-a- perkutana cistostomija</t>
  </si>
  <si>
    <t>37203-00</t>
  </si>
  <si>
    <t>Transuretralna resekcija prostate [TURP]</t>
  </si>
  <si>
    <t>37219-00</t>
  </si>
  <si>
    <t>Transrektalna biopsija prostate iglom</t>
  </si>
  <si>
    <t>Transrektalna biopsija prostate iglom (TRUS vođena)</t>
  </si>
  <si>
    <t>37303-00</t>
  </si>
  <si>
    <t>Dilatacija stenoze uretre</t>
  </si>
  <si>
    <t xml:space="preserve">Dilatacija stenoze uretre (bužiranje) </t>
  </si>
  <si>
    <t>37327-00</t>
  </si>
  <si>
    <t>Interna uretrotomija – sa optičkim instrumentom</t>
  </si>
  <si>
    <t>37342-00</t>
  </si>
  <si>
    <t>Plastika uretre – u jednom aktu</t>
  </si>
  <si>
    <t>37435-00</t>
  </si>
  <si>
    <t>Plastika frenuluma</t>
  </si>
  <si>
    <t>Plastika frenuluma (frenulotomija)</t>
  </si>
  <si>
    <t>37604-00</t>
  </si>
  <si>
    <t xml:space="preserve">Eksploracija skrotalnog sadržaja, jednostrano </t>
  </si>
  <si>
    <t>37604-04</t>
  </si>
  <si>
    <t>Eksploracija skrotalnog sadržaja sa fiksacijom testisa, jednostrano</t>
  </si>
  <si>
    <t>37604-06</t>
  </si>
  <si>
    <t>Incizija testisa</t>
  </si>
  <si>
    <t>38418-00</t>
  </si>
  <si>
    <t>Eksplorativna torakotomija</t>
  </si>
  <si>
    <t>38800-00</t>
  </si>
  <si>
    <t>Dijagnostička torakocenteza</t>
  </si>
  <si>
    <t>38803-00</t>
  </si>
  <si>
    <t>Terapijska torakocenteza</t>
  </si>
  <si>
    <t>38806-00</t>
  </si>
  <si>
    <t xml:space="preserve">Plasiranje drena kroz međurebarni prostor </t>
  </si>
  <si>
    <t>39331-01</t>
  </si>
  <si>
    <t>Dekompresija nerva medijanusa kod sindroma karpalnog kanala</t>
  </si>
  <si>
    <t>Dekompresija karpalnog kanala</t>
  </si>
  <si>
    <t>41500-00</t>
  </si>
  <si>
    <t>Uklanjanje stranog tela iz spoljašnjeg slušnog hodnika</t>
  </si>
  <si>
    <t>41626-00</t>
  </si>
  <si>
    <t>Miringotomija, jednostrana</t>
  </si>
  <si>
    <t>41647-00</t>
  </si>
  <si>
    <t>Toaleta uva, jednostrano</t>
  </si>
  <si>
    <t>41647-01</t>
  </si>
  <si>
    <t>Toaleta uva, dvostrano</t>
  </si>
  <si>
    <t>41656-00</t>
  </si>
  <si>
    <t>Hemostaza epistakse zadnjom tamponadom i/ili kauterizacijom</t>
  </si>
  <si>
    <t>41659-00</t>
  </si>
  <si>
    <t>Endonazalno uklanjanje stranog tela nosnog kavuma</t>
  </si>
  <si>
    <t>Odstranjivanje stranog tela nosa</t>
  </si>
  <si>
    <t>41668-00</t>
  </si>
  <si>
    <t>Endonazalna operacija nazalnih polipa</t>
  </si>
  <si>
    <t>41671-00</t>
  </si>
  <si>
    <t>Submukozna resekcija nosne pregrade</t>
  </si>
  <si>
    <t>41674-02</t>
  </si>
  <si>
    <t>Kauterizacija ili dijatermija farinksa</t>
  </si>
  <si>
    <t>41677-00</t>
  </si>
  <si>
    <t>Hemostaza epistakse prednjom tamponadom i/ili kauterizacijom</t>
  </si>
  <si>
    <t>41683-00</t>
  </si>
  <si>
    <t>Sinehioliza u nosnim kavumima</t>
  </si>
  <si>
    <t>41701-00</t>
  </si>
  <si>
    <t>Punkcija i lavaža paranazalnog sinusa</t>
  </si>
  <si>
    <t>41761-00</t>
  </si>
  <si>
    <t>Pregled nosne šupljine i/ili postnazalnog prostora sa biopsijom</t>
  </si>
  <si>
    <t>41789-00</t>
  </si>
  <si>
    <t>Tonzilektomija bez adenoidektomije</t>
  </si>
  <si>
    <t>41789-01</t>
  </si>
  <si>
    <t>Tonzilektomija sa adenoidektomijom</t>
  </si>
  <si>
    <t>41797-00</t>
  </si>
  <si>
    <t>Zaustavljanje hemoragije posle tonzilektomie i adenoidektomije</t>
  </si>
  <si>
    <t>41801-00</t>
  </si>
  <si>
    <t>Adenoidektomija bez tonzilektomije</t>
  </si>
  <si>
    <t>41807-00</t>
  </si>
  <si>
    <t>Incizija i drenaža peritonzilarnog apscesa</t>
  </si>
  <si>
    <t>41816-00</t>
  </si>
  <si>
    <t>Rigidna ezofagoskopija</t>
  </si>
  <si>
    <t>41822-00</t>
  </si>
  <si>
    <t>Rigidna ezofagoskopija sa biopsijom</t>
  </si>
  <si>
    <t>41825-00</t>
  </si>
  <si>
    <t>Rigidna ezofagoskopija sa ekstrakcijom stranog tela</t>
  </si>
  <si>
    <t>Ekstrakcija stranog tela iz jednjaka rigidnim endoskopom</t>
  </si>
  <si>
    <t>41849-00</t>
  </si>
  <si>
    <t>Laringoskopija</t>
  </si>
  <si>
    <t>41852-00</t>
  </si>
  <si>
    <t>Laringoskopija sa uklanjanjem lezija</t>
  </si>
  <si>
    <t>41855-00</t>
  </si>
  <si>
    <t>Mikrolaringoskopija</t>
  </si>
  <si>
    <t>41864-00</t>
  </si>
  <si>
    <t>Mikrolaringoskopija sa uklanjanjem lezija</t>
  </si>
  <si>
    <t>41881-01</t>
  </si>
  <si>
    <t>Otvorena traheostomija, stalna</t>
  </si>
  <si>
    <t>42575-00</t>
  </si>
  <si>
    <t>Ekscizija ciste na tarzalnoj ploči</t>
  </si>
  <si>
    <t>Operacija halaciona</t>
  </si>
  <si>
    <t>42614-01</t>
  </si>
  <si>
    <t>Sondiranje lakrimalnih prolaza, jednostrano</t>
  </si>
  <si>
    <t>42615-01</t>
  </si>
  <si>
    <t>Sondiranje lakrimalnih prolaza, dvostrano</t>
  </si>
  <si>
    <t>Sondiranje lakrimalnih prolaza, obostrano</t>
  </si>
  <si>
    <t>42824-00</t>
  </si>
  <si>
    <t>Retrobulbarna injekcija alkohola ili drugih lekova</t>
  </si>
  <si>
    <t>42824-01</t>
  </si>
  <si>
    <t>Subkonjunktivna primena leka</t>
  </si>
  <si>
    <t>44328-00</t>
  </si>
  <si>
    <t>Amputacija kroz podlakticu</t>
  </si>
  <si>
    <t>44338-00</t>
  </si>
  <si>
    <t>Amputacija prsta na nozi</t>
  </si>
  <si>
    <t>44358-00</t>
  </si>
  <si>
    <t>Amputacija prsta na nozi sa metatarzalnom kosti</t>
  </si>
  <si>
    <t>44364-00</t>
  </si>
  <si>
    <t>Mediotarzalna amputacija</t>
  </si>
  <si>
    <t>44364-01</t>
  </si>
  <si>
    <t>Transmetatarzalna amputacija</t>
  </si>
  <si>
    <t>44367-00</t>
  </si>
  <si>
    <t>Amputacija iznad linije kolena</t>
  </si>
  <si>
    <t>44367-02</t>
  </si>
  <si>
    <t xml:space="preserve">Amputacija ispod kolena </t>
  </si>
  <si>
    <t>44370-00</t>
  </si>
  <si>
    <t>Amputacija kuka</t>
  </si>
  <si>
    <t>45200-00</t>
  </si>
  <si>
    <t>Jednostavan i mali lokalni režanj kože ostalih oblasti</t>
  </si>
  <si>
    <t>45206-01</t>
  </si>
  <si>
    <t>Jednostavan i mali lokalni režanj kože nosa</t>
  </si>
  <si>
    <t>45659-00</t>
  </si>
  <si>
    <t xml:space="preserve"> Korekcija klempavog uva</t>
  </si>
  <si>
    <t>45831-00</t>
  </si>
  <si>
    <t>Ekscizija papilarne hiperplazije na nepcu</t>
  </si>
  <si>
    <t>46300-01</t>
  </si>
  <si>
    <t>Artrodeza metakarpofalangealnog zgloba</t>
  </si>
  <si>
    <t>46357-00</t>
  </si>
  <si>
    <t>Sinovijektomija ovojnice tetive fleksora, 4 prsta na ruci</t>
  </si>
  <si>
    <t>46375-00</t>
  </si>
  <si>
    <t xml:space="preserve">Palmarna fasciektomija zbog Dipitrenove kontrakture koja zahvata 2 prsta </t>
  </si>
  <si>
    <t>46494-00</t>
  </si>
  <si>
    <t>Ekscizija gangliona šake</t>
  </si>
  <si>
    <t>46500-00</t>
  </si>
  <si>
    <t>Ekscizija gangliona dorzalne strane ručnog zgloba</t>
  </si>
  <si>
    <t>47000-00</t>
  </si>
  <si>
    <t>Zatvorena repozicija iščašenja temporomandibularnog zgloba</t>
  </si>
  <si>
    <t>47024-00</t>
  </si>
  <si>
    <t>Zatvorena repozicija iščašenja proksimalnog radio-ulnarnog zgloba</t>
  </si>
  <si>
    <t>47027-00</t>
  </si>
  <si>
    <t>Otvorena repozicija iščašenja proksimalnog radio-ulnarnog zgloba</t>
  </si>
  <si>
    <t>47048-00</t>
  </si>
  <si>
    <t>Zatvorena repozicija iščašenja zgloba kuka</t>
  </si>
  <si>
    <t>47051-00</t>
  </si>
  <si>
    <t>Otvorena repozicija iščašenja zgloba kuka</t>
  </si>
  <si>
    <t>47054-00</t>
  </si>
  <si>
    <t>Zatvorena repozicija iščašenja zgloba kolena</t>
  </si>
  <si>
    <t>47066-00</t>
  </si>
  <si>
    <t>Otvorena repozicija iščašenja skočnog zgloba</t>
  </si>
  <si>
    <t>47342-01</t>
  </si>
  <si>
    <t>Otvorena repozicija preloma metakarpusa sa unutrašnjom fiksacijom</t>
  </si>
  <si>
    <t>47363-00</t>
  </si>
  <si>
    <t>Zatvorena repozicija preloma distalnog dela radijusa</t>
  </si>
  <si>
    <t>47363-02</t>
  </si>
  <si>
    <t>Zatvorena repozicija preloma distalnog dela radijusa sa unutrašnjom fiksacijom</t>
  </si>
  <si>
    <t>47363-03</t>
  </si>
  <si>
    <t>Zatvorena repozicija preloma distalnog dela ulne sa unutrašnjom fiksacijom</t>
  </si>
  <si>
    <t>47366-02</t>
  </si>
  <si>
    <t>Otvorena repozicija preloma distalnog dela radijusa unutrašnjom  fiksacijom</t>
  </si>
  <si>
    <t>47378-00</t>
  </si>
  <si>
    <t>Imobilizacija preloma tela radijusa</t>
  </si>
  <si>
    <t>47393-00</t>
  </si>
  <si>
    <t>Otvorena repozicija preloma tela radijusa i ulne</t>
  </si>
  <si>
    <t>47399-01</t>
  </si>
  <si>
    <t>Otvorena repozicija preloma olekranona sa unutrašnjom fiksacijom</t>
  </si>
  <si>
    <t>47444-00</t>
  </si>
  <si>
    <t>Imobilizacija preloma tela humerusa</t>
  </si>
  <si>
    <t>47450-01</t>
  </si>
  <si>
    <t>Otvorena repozicija preloma tela humerusa sa unutrašnjom fiksacijom</t>
  </si>
  <si>
    <t>47456-00</t>
  </si>
  <si>
    <t>Zatvorena repozicija preloma distalnog dela humerusa</t>
  </si>
  <si>
    <t>47459-01</t>
  </si>
  <si>
    <t>Otvorena repozicija preloma distalnog dela humerusa unutrašnjom fiksacijom</t>
  </si>
  <si>
    <t>47498-00</t>
  </si>
  <si>
    <t>Fiksacija preloma acetabuluma</t>
  </si>
  <si>
    <t>47519-00</t>
  </si>
  <si>
    <t>Fiksacija preloma trohanternog ili subkapitalnog dela femura</t>
  </si>
  <si>
    <t>Unutrašnja fiksacija preloma trohanternog ili subkapitalnog dela femura</t>
  </si>
  <si>
    <t>47522-00</t>
  </si>
  <si>
    <t>Hemiartroplastika kuka unipolarnom endoprotezom</t>
  </si>
  <si>
    <t>Hemiartroplastika kuka</t>
  </si>
  <si>
    <t>47528-01</t>
  </si>
  <si>
    <t>Otvorena repozicija preloma femura sa unutrašnjom fiksacijom</t>
  </si>
  <si>
    <t>47531-00</t>
  </si>
  <si>
    <t>Zatvorena repozicija preloma femura sa unutrašnjom fiksacijom</t>
  </si>
  <si>
    <t>47534-00</t>
  </si>
  <si>
    <t>Unutrašnja fiksacija unutarzglobnog preloma kondila femura</t>
  </si>
  <si>
    <t>47537-00</t>
  </si>
  <si>
    <t>Otvorena repozicija i unutrašnja fiksacija preloma kondila femura</t>
  </si>
  <si>
    <t>47552-00</t>
  </si>
  <si>
    <t xml:space="preserve">Imobilizacija preloma medijalnog i lateralnog kondila tibije </t>
  </si>
  <si>
    <t>47566-01</t>
  </si>
  <si>
    <t>Otvorena repozicija preloma tela tibije sa unutrašnjom fiksacijom</t>
  </si>
  <si>
    <t>47567-00</t>
  </si>
  <si>
    <t xml:space="preserve">Zatvorena repozicija unutarzglobnog preloma tela tibije </t>
  </si>
  <si>
    <t>47585-00</t>
  </si>
  <si>
    <t>Otvorena repozicija i unutrašnja fiksacija preloma patele</t>
  </si>
  <si>
    <t>47594-00</t>
  </si>
  <si>
    <t>Imobilizacija preloma skočnog zgloba, neklasifikovano na drugom mestu</t>
  </si>
  <si>
    <t>47600-01</t>
  </si>
  <si>
    <t>Otvorena repozicija preloma skočnog zgloba sa unutrašnjom fiksacijom sindesmoze, fibule ili maleolusa</t>
  </si>
  <si>
    <t>47603-01</t>
  </si>
  <si>
    <t>Otvorena repozicija preloma skočnog zgloba sa unutrašnjom fiksacijom dve ili više sindesmoze, fibule ili maleolusa</t>
  </si>
  <si>
    <t>47636-00</t>
  </si>
  <si>
    <t>Zatvorena repozicija preloma metatarzusa</t>
  </si>
  <si>
    <t>47738-00</t>
  </si>
  <si>
    <t>Zatvorena repozicija preloma nosne kosti</t>
  </si>
  <si>
    <t>47906-01</t>
  </si>
  <si>
    <t>Uklanjanje nokta na prstu stopala</t>
  </si>
  <si>
    <t>47912-00</t>
  </si>
  <si>
    <t>Incizija stopala zbog paronihije</t>
  </si>
  <si>
    <t>47927-01</t>
  </si>
  <si>
    <t>Odstranjenje klina, zavrtnja ili žice iz femura</t>
  </si>
  <si>
    <t>47930-01</t>
  </si>
  <si>
    <t>Odstranjenje ploče ili intramedularnog klina iz kosti</t>
  </si>
  <si>
    <t>47948-00</t>
  </si>
  <si>
    <t>Odstranjenje spoljašnjeg uređaja za fiksaciju</t>
  </si>
  <si>
    <t>47954-00</t>
  </si>
  <si>
    <t>Reparacija tetive, neklasifikovana na drugom mestu</t>
  </si>
  <si>
    <t>47960-00</t>
  </si>
  <si>
    <t>Subkutana tenotomija, neklasifikovana na drugom mestu</t>
  </si>
  <si>
    <t>48406-00</t>
  </si>
  <si>
    <t>Osteotomija (kortikotomija) fibule</t>
  </si>
  <si>
    <t>48406-04</t>
  </si>
  <si>
    <t>Osteotomija ulne</t>
  </si>
  <si>
    <t>48936-00</t>
  </si>
  <si>
    <t>Sinovijektomija ramena</t>
  </si>
  <si>
    <t>49318-00</t>
  </si>
  <si>
    <t>Potpuna artroplastika zgloba kuka, jednostrana</t>
  </si>
  <si>
    <t>49718-01</t>
  </si>
  <si>
    <t>Reparacija Ahilove tetive</t>
  </si>
  <si>
    <t>49721-00</t>
  </si>
  <si>
    <t>Imobilizacija kod povreda, oboljenja i stanja Ahilove tetive</t>
  </si>
  <si>
    <t>49724-01</t>
  </si>
  <si>
    <t>Rekonstrukcija Ahilove tetive</t>
  </si>
  <si>
    <t>49837-00</t>
  </si>
  <si>
    <t>Ispravljanje halux valgus-a osteotomijom prve metatarzalne kosti i prenošenjem tetive mišića primicača palca (m.adductor hallucis), jednostrano</t>
  </si>
  <si>
    <t>50115-00</t>
  </si>
  <si>
    <t>Manipulacija/mobilizacija zglobova, neklasifikovana na drugom mestu</t>
  </si>
  <si>
    <t>50124-00</t>
  </si>
  <si>
    <t>Aspiracija zgloba ili neke druge sinovijske šupljine, neklasifikovana na drugom mestu</t>
  </si>
  <si>
    <t>50124-01</t>
  </si>
  <si>
    <t xml:space="preserve">Injekcija u zglob ili neku drugu sinovijsku šupljinu, neklasifikovana na drugom mestu </t>
  </si>
  <si>
    <t>50200-00</t>
  </si>
  <si>
    <t>Biopsija kosti, neklasifikovana na drugom mestu</t>
  </si>
  <si>
    <t>50221-00</t>
  </si>
  <si>
    <t>Resekcija u bloku kod tumora mekih tkiva koji zahvata karlicu</t>
  </si>
  <si>
    <t>50352-00</t>
  </si>
  <si>
    <t>Imobilizacija iščašenog zgloba kuka</t>
  </si>
  <si>
    <t>50396-01</t>
  </si>
  <si>
    <t>Amputacija članka prsta šake sa rekonstrukcijom ligamenta ili zgloba</t>
  </si>
  <si>
    <t>55028-00</t>
  </si>
  <si>
    <t>Ultrazvučni pregled glave</t>
  </si>
  <si>
    <t>55032-00</t>
  </si>
  <si>
    <t>Ultrazvučni pregled vrata</t>
  </si>
  <si>
    <t>55036-00</t>
  </si>
  <si>
    <t>Ultrazvučni pregled abdomena</t>
  </si>
  <si>
    <t>55038-00</t>
  </si>
  <si>
    <t>Ultrazvučni pregled urinarnog sistema</t>
  </si>
  <si>
    <t>55044-00</t>
  </si>
  <si>
    <t>Ultrazvučni pregled muškog pelvisa</t>
  </si>
  <si>
    <t>55048-00</t>
  </si>
  <si>
    <t>Ultrazvučni pregled skrotuma</t>
  </si>
  <si>
    <t>55070-00</t>
  </si>
  <si>
    <t>Ultrazvučni pregled dojke, unilateralan</t>
  </si>
  <si>
    <t>Ultrazvučni pregled dojke, bilateralan</t>
  </si>
  <si>
    <t>55084-00</t>
  </si>
  <si>
    <t>Ultrazvučni pregled bešike</t>
  </si>
  <si>
    <t>Ultrazvučni pregled mokraćne bešike</t>
  </si>
  <si>
    <t>55113-00</t>
  </si>
  <si>
    <t>M-prikaz i dvodimenzionalni ultrazvučni pregled srca u realnom vremenu</t>
  </si>
  <si>
    <t>55238-00</t>
  </si>
  <si>
    <t>Ultrazvučni dupleks pregled arterija ili bajpasa donjih ekstremiteta, jednostrano</t>
  </si>
  <si>
    <t>Ultrazvučni dupleks pregled arterija ili bajpasa donjih ekstremiteta, unilateralni</t>
  </si>
  <si>
    <t>55238-01</t>
  </si>
  <si>
    <t>Ultrazvučni dupleks pregled arterija ili bajpasa donjih ekstremiteta, bilateralni</t>
  </si>
  <si>
    <t>55244-00</t>
  </si>
  <si>
    <t>Ultrazvučni dupleks pregled vena donjih ekstremiteta, jednostrano</t>
  </si>
  <si>
    <t>55244-01</t>
  </si>
  <si>
    <t>Ultrazvučni dupleks pregled vena donjih ekstremiteta, bilateralni</t>
  </si>
  <si>
    <t>55248-00</t>
  </si>
  <si>
    <t>Ultrazvučni dupleks pregled arterija ili bajpasa gornjih ekstremiteta, unilateralni</t>
  </si>
  <si>
    <t>55248-01</t>
  </si>
  <si>
    <t>Ultrazvučni dupleks pregled arterija ili bajpasa gornjih ekstremiteta, bilateralni</t>
  </si>
  <si>
    <t>55252-00</t>
  </si>
  <si>
    <t>Ultrazvučni dupleks pregled vena gornjih ekstremiteta, unilateralni</t>
  </si>
  <si>
    <t>55252-01</t>
  </si>
  <si>
    <t>Ultrazvučni dupleks pregled vena gornjih ekstremiteta, bilateralni</t>
  </si>
  <si>
    <t>55274-00</t>
  </si>
  <si>
    <t>Ultrazvučni dupleks pregled ekstrakranijalnih, karotidnih i vertebralnih krvnih sudova</t>
  </si>
  <si>
    <t>55600-00</t>
  </si>
  <si>
    <t>Transrektalni ultrazvučni pregled prostate, baze bešike i uretre</t>
  </si>
  <si>
    <t>55700-00</t>
  </si>
  <si>
    <t>Ultrazvučni pregled zbog detekcije abnormalnosti fetusa</t>
  </si>
  <si>
    <t>55700-01</t>
  </si>
  <si>
    <t>Ultrazvučni pregled zbog merenja rasta fetusa</t>
  </si>
  <si>
    <t>55700-02</t>
  </si>
  <si>
    <t>Ultrazvučni pregled abdomena ili pelvisa zbog ostalih stanja povezanih sa trudnoćom</t>
  </si>
  <si>
    <t>55729-01</t>
  </si>
  <si>
    <t>Ultrazvučni dupleks pregled umbilikalne arterije</t>
  </si>
  <si>
    <t>55731-00</t>
  </si>
  <si>
    <t>Ultrazvučni pregled ženskog pelvisa</t>
  </si>
  <si>
    <t>55812-00</t>
  </si>
  <si>
    <t>Ultrazvučni pregled grudnog koša ili trbušnog zida</t>
  </si>
  <si>
    <t>55816-00</t>
  </si>
  <si>
    <t>Ultrazvučni pregled kuka</t>
  </si>
  <si>
    <t>55816-01</t>
  </si>
  <si>
    <t>Ultrazvučni pregled prepona</t>
  </si>
  <si>
    <t>55828-00</t>
  </si>
  <si>
    <t>Ultrazvučni pregled kolena</t>
  </si>
  <si>
    <t>55844-00</t>
  </si>
  <si>
    <t>Ultrazvučni pregled kože i potkožnog tkiva</t>
  </si>
  <si>
    <t>56001-00</t>
  </si>
  <si>
    <t>Kompjuterizovana tomografija mozga</t>
  </si>
  <si>
    <t>56007-00</t>
  </si>
  <si>
    <t>Kompjuterizovana tomografija mozga sa intravenskom primenom kontrastnog sredstva</t>
  </si>
  <si>
    <t>56301-00</t>
  </si>
  <si>
    <t>Kompjuterizovana tomografija grudnog koša</t>
  </si>
  <si>
    <t>56307-00</t>
  </si>
  <si>
    <t>Kompjuterizovana tomografija grudnog koša sa intravenskom primenom kontrastnog sredstva</t>
  </si>
  <si>
    <t>56307-01</t>
  </si>
  <si>
    <t>Kompjuterizovana tomografija grudnog koša i abdomena sa intravenskom primenom kontrastnog sredstva</t>
  </si>
  <si>
    <t>56401-00</t>
  </si>
  <si>
    <t>Kompjuterizovana tomografija abdomena</t>
  </si>
  <si>
    <t>56407-00</t>
  </si>
  <si>
    <t>Kompjuterizovana tomografija abdomena sa intravenskom primenom kontrastnog sredstva</t>
  </si>
  <si>
    <t>56409-00</t>
  </si>
  <si>
    <t>Kompjuterizovana tomografija karlice</t>
  </si>
  <si>
    <t>56412-00</t>
  </si>
  <si>
    <t>Kompjuterizovana tomografija karlice sa intravenskom primenom kontrastnog sredstva</t>
  </si>
  <si>
    <t>56501-00</t>
  </si>
  <si>
    <t>Kompjuterizovana tomografija abdomena i karlice</t>
  </si>
  <si>
    <t>56507-00</t>
  </si>
  <si>
    <t xml:space="preserve">Kompjuterizovana tomografija abdomena i karlice sa intravenskom primenom kontrastnog sredstva </t>
  </si>
  <si>
    <t>Kompjuterizovana tomografija abdomena i karlicesa intravenskom primenom kontrastnog sredstva</t>
  </si>
  <si>
    <t>56619-00</t>
  </si>
  <si>
    <t>Kompjuterizovana tomografija ekstremiteta</t>
  </si>
  <si>
    <t>57506-00</t>
  </si>
  <si>
    <t>Radiografsko snimanje humerusa</t>
  </si>
  <si>
    <t>57506-01</t>
  </si>
  <si>
    <t>Radiografsko snimanje lakta</t>
  </si>
  <si>
    <t>57506-02</t>
  </si>
  <si>
    <t>Radiografsko snimanje podlaktice</t>
  </si>
  <si>
    <t>57506-03</t>
  </si>
  <si>
    <t>Radiografsko snimanje ručnog zgloba</t>
  </si>
  <si>
    <t>57506-04</t>
  </si>
  <si>
    <t>Radiografsko snimanje šake</t>
  </si>
  <si>
    <t>57512-00</t>
  </si>
  <si>
    <t>Radiografsko snimanje lakta i humerusa</t>
  </si>
  <si>
    <t>57518-00</t>
  </si>
  <si>
    <t>Radiografsko snimanje femura</t>
  </si>
  <si>
    <t>57518-01</t>
  </si>
  <si>
    <t>Radiografsko snimanje kolena</t>
  </si>
  <si>
    <t>57518-02</t>
  </si>
  <si>
    <t>Radiografsko snimanje noge</t>
  </si>
  <si>
    <t>57518-03</t>
  </si>
  <si>
    <t>Radiografsko snimanje gležnja</t>
  </si>
  <si>
    <t>57518-04</t>
  </si>
  <si>
    <t>Radiografsko snimanje stopala</t>
  </si>
  <si>
    <t>57524-00</t>
  </si>
  <si>
    <t>Radiografsko snimanje femura i kolena</t>
  </si>
  <si>
    <t>57524-01</t>
  </si>
  <si>
    <t>Radiografsko snimanje kolena i noge</t>
  </si>
  <si>
    <t>57524-02</t>
  </si>
  <si>
    <t>Radiografsko snimanje noge i gležnja</t>
  </si>
  <si>
    <t>57524-03</t>
  </si>
  <si>
    <t>Radiografsko snimanje noge, gležnja i stopala</t>
  </si>
  <si>
    <t>57524-04</t>
  </si>
  <si>
    <t>Radiografsko snimanje gležnja i stopala</t>
  </si>
  <si>
    <t>57700-00</t>
  </si>
  <si>
    <t>Radiografsko snimanje ramena ili skapule</t>
  </si>
  <si>
    <t>57706-00</t>
  </si>
  <si>
    <t>Radiografsko snimanje klavikule</t>
  </si>
  <si>
    <t>57712-00</t>
  </si>
  <si>
    <t>Radiografsko snimanje zgloba kuka</t>
  </si>
  <si>
    <t>57715-00</t>
  </si>
  <si>
    <t>Radiografsko snimanje pelvisa</t>
  </si>
  <si>
    <t>57901-00</t>
  </si>
  <si>
    <t>Radiografsko snimanje lobanje</t>
  </si>
  <si>
    <t>57903-00</t>
  </si>
  <si>
    <t>Radiografsko snimanje paranazalnog sinusa</t>
  </si>
  <si>
    <t>57912-00</t>
  </si>
  <si>
    <t>Radiografsko snimanje ostalih facijalnih kostiju</t>
  </si>
  <si>
    <t>57915-00</t>
  </si>
  <si>
    <t>Radiografsko snimanje mandibule</t>
  </si>
  <si>
    <t>57921-00</t>
  </si>
  <si>
    <t>Radiografsko snimanje nosa</t>
  </si>
  <si>
    <t>57927-00</t>
  </si>
  <si>
    <t>Radiografsko snimanje temporalnomandibularnog zgloba</t>
  </si>
  <si>
    <t>58100-00</t>
  </si>
  <si>
    <t>Radiografsko snimanje cervikalnog dela kičme</t>
  </si>
  <si>
    <t>58103-00</t>
  </si>
  <si>
    <t>Radiografsko snimanje trorakalnog dela kičme</t>
  </si>
  <si>
    <t>58106-00</t>
  </si>
  <si>
    <t>Radiografsko snimanje lumbalnosakralnog dela kičme</t>
  </si>
  <si>
    <t>58109-00</t>
  </si>
  <si>
    <t>Radiografsko snimanje sakralnokokcigealnog dela kičme</t>
  </si>
  <si>
    <t>58112-00</t>
  </si>
  <si>
    <t>Radiografsko snimanje kičme, dva područja</t>
  </si>
  <si>
    <t>58500-00</t>
  </si>
  <si>
    <t>Radiografsko snimanje grudnog koša</t>
  </si>
  <si>
    <t>58506-00</t>
  </si>
  <si>
    <t>Radiografsko snimanje grudnog koša sa fluoroskopskim skriningom</t>
  </si>
  <si>
    <t>58509-00</t>
  </si>
  <si>
    <t>Radiografsko snimanje torakalnog inleta ili traheje</t>
  </si>
  <si>
    <t>58521-00</t>
  </si>
  <si>
    <t>Radiografsko snimanje sternuma</t>
  </si>
  <si>
    <t>58521-01</t>
  </si>
  <si>
    <t>Radiografsko snimanje rebara, jednostrano</t>
  </si>
  <si>
    <t>58524-00</t>
  </si>
  <si>
    <t>Radiografsko snimanje rebara, obostrano</t>
  </si>
  <si>
    <t>58524-01</t>
  </si>
  <si>
    <t>Radiografsko snimanje sternuma i rebara, jednostrano</t>
  </si>
  <si>
    <t>58700-00</t>
  </si>
  <si>
    <t>Radiografsko snimanje urinarnog sistema</t>
  </si>
  <si>
    <t>58706-00</t>
  </si>
  <si>
    <t>Intravenska pijelografija</t>
  </si>
  <si>
    <t>58715-01</t>
  </si>
  <si>
    <t>Retrogradna pijelografija</t>
  </si>
  <si>
    <t>58900-00</t>
  </si>
  <si>
    <t>Radiografsko snimanje abdomena</t>
  </si>
  <si>
    <t>58909-00</t>
  </si>
  <si>
    <t>Radiografsko snimanje farinksa, ezofagusa, želuca ili duodenuma sa primenom pozitivnog kontrastnog sredstva</t>
  </si>
  <si>
    <t>58909-01</t>
  </si>
  <si>
    <t>Radiografsko snimanje farinksa, ezofagusa, želuca ili duodenuma sa primenom pozitivnog kontrastnog sredstva i skriningom grudnog koša</t>
  </si>
  <si>
    <t>58912-00</t>
  </si>
  <si>
    <t>Radiografsko snimanje farinksa, ezofagusa, želuca ili duodenuma sa primenom pozitivnog kontrastnog sredstva i prolazom do kolona</t>
  </si>
  <si>
    <t>58912-01</t>
  </si>
  <si>
    <t xml:space="preserve"> Radiografsko snimanje farinksa, ezofagusa, želuca ili duodenuma sa primenom pozitivnog kontrastnog sredstva i prolazom do kolona sa skriningom grudnog koša</t>
  </si>
  <si>
    <t>58915-00</t>
  </si>
  <si>
    <t>Radiografsko snimanje tankog creva sa primenom pozitivnog kontrastnog sredstva</t>
  </si>
  <si>
    <t>58921-00</t>
  </si>
  <si>
    <t xml:space="preserve">Irigografija </t>
  </si>
  <si>
    <t>Radiografsko snimanje dojke, obostrano</t>
  </si>
  <si>
    <t>59303-00</t>
  </si>
  <si>
    <t>Radiografsko snimanje dojke, jednostrano</t>
  </si>
  <si>
    <t>59712-00</t>
  </si>
  <si>
    <t>Histerosalpingografija</t>
  </si>
  <si>
    <t>80238-00</t>
  </si>
  <si>
    <t>Korekcija trihijaze epilacijom, pincetom</t>
  </si>
  <si>
    <t>81832-00</t>
  </si>
  <si>
    <t>Procena oštrine vida</t>
  </si>
  <si>
    <t>81832-02</t>
  </si>
  <si>
    <t>Procena razlikovanja boja</t>
  </si>
  <si>
    <t>81832-11</t>
  </si>
  <si>
    <t xml:space="preserve">Procena vidnog polja, konfrontacijom </t>
  </si>
  <si>
    <t>81832-13</t>
  </si>
  <si>
    <t xml:space="preserve">Procena vidnog polja, manuelna kinetička perimetrija, celokupno polje </t>
  </si>
  <si>
    <t>81832-15</t>
  </si>
  <si>
    <t>Procena vidnog polja, kompjuterizovanim statičkim perimetrom</t>
  </si>
  <si>
    <t>81832-18</t>
  </si>
  <si>
    <t>Druge vrste procene vidnog polja</t>
  </si>
  <si>
    <t>81832-20</t>
  </si>
  <si>
    <t>Procena (optičkih karakteristika) trenutno korišćenih naočara</t>
  </si>
  <si>
    <t>81832-22</t>
  </si>
  <si>
    <t>Procena akomodacije</t>
  </si>
  <si>
    <t>81832-25</t>
  </si>
  <si>
    <t>Procena refrakcije, objektivna, ručna (retinoskopija)</t>
  </si>
  <si>
    <t>81832-26</t>
  </si>
  <si>
    <t>Procena refrakcije, subjektivna</t>
  </si>
  <si>
    <t>81832-31</t>
  </si>
  <si>
    <t xml:space="preserve">Procena usklađenosti pravaca vidnih osovina između očiju </t>
  </si>
  <si>
    <t>81832-33</t>
  </si>
  <si>
    <t>Procena funkcije ekstraokularnih mišića</t>
  </si>
  <si>
    <t>81832-35</t>
  </si>
  <si>
    <t>Procena konvergencije</t>
  </si>
  <si>
    <t>81832-37</t>
  </si>
  <si>
    <t>Procena konvergencije, akomodativna</t>
  </si>
  <si>
    <t>81832-39</t>
  </si>
  <si>
    <t>Procena pokreta očiju tipa tzv. glatko praćenje (posmatranog objekta)</t>
  </si>
  <si>
    <t>81832-42</t>
  </si>
  <si>
    <t>Procena pokreta očiju, vestibularno-okularni refleks (VOR)</t>
  </si>
  <si>
    <t>81832-45</t>
  </si>
  <si>
    <t>Procena nistagmusa</t>
  </si>
  <si>
    <t>81832-48</t>
  </si>
  <si>
    <t>Procena binokularne funkcije, stereo vid</t>
  </si>
  <si>
    <t>81832-51</t>
  </si>
  <si>
    <t>Procena diplopije</t>
  </si>
  <si>
    <t>81832-52</t>
  </si>
  <si>
    <t>Druge procene okularne pokretljivosti i binokularne funkcije</t>
  </si>
  <si>
    <t>81832-60</t>
  </si>
  <si>
    <t>Pregled/procena očne duplje</t>
  </si>
  <si>
    <t>81832-61</t>
  </si>
  <si>
    <t>Pregled/procena očnog kapka</t>
  </si>
  <si>
    <t>81832-62</t>
  </si>
  <si>
    <t>Pregled/procena očne jabučice</t>
  </si>
  <si>
    <t>81832-63</t>
  </si>
  <si>
    <t>Pregled/procena suznog filma</t>
  </si>
  <si>
    <t>81832-64</t>
  </si>
  <si>
    <t>Pregled/procena prednjeg segmenta, konjunktiva</t>
  </si>
  <si>
    <t>81832-65</t>
  </si>
  <si>
    <t>Pregled/procena prednjeg segmenta, rožnjača</t>
  </si>
  <si>
    <t>81832-66</t>
  </si>
  <si>
    <t>Pregled/procena prednjeg segmenta, prednja komora</t>
  </si>
  <si>
    <t>81832-67</t>
  </si>
  <si>
    <t>Pregled/procena prednjeg segmenta, dužica</t>
  </si>
  <si>
    <t>81832-69</t>
  </si>
  <si>
    <t>Pregled/procena prednjeg segmenta, ostalo</t>
  </si>
  <si>
    <t>81832-70</t>
  </si>
  <si>
    <t>Merenje prednjeg segmenta posebnim instrumentima, rožnjača (topografija ili aberometrija ili pahimetrija ili biomehaničke karakteristike)</t>
  </si>
  <si>
    <t>81832-71</t>
  </si>
  <si>
    <t xml:space="preserve">Pregled/procena zadnjeg segmenta </t>
  </si>
  <si>
    <t>81832-72</t>
  </si>
  <si>
    <t>Merenje/procena intra-okularnog pritiska</t>
  </si>
  <si>
    <t>81833-00</t>
  </si>
  <si>
    <t>Drugi oftalmološki pregledi/procene</t>
  </si>
  <si>
    <t>81833-01</t>
  </si>
  <si>
    <t>Oftalmološka optička intervencija, recept, naočare</t>
  </si>
  <si>
    <t>81833-02</t>
  </si>
  <si>
    <t>Oftalmološka optička intervencija, recept, prizme</t>
  </si>
  <si>
    <t>81833-03</t>
  </si>
  <si>
    <t>Oftalmološka optička intervencija, recept, kontaktna sočiva</t>
  </si>
  <si>
    <t>81833-04</t>
  </si>
  <si>
    <t>Oftalmološka optička intervencija, recept, ostalo</t>
  </si>
  <si>
    <t>81833-08</t>
  </si>
  <si>
    <t>Oftalmološka optička intervencija, podešavanje, kontaktna sočiva</t>
  </si>
  <si>
    <t>81833-20</t>
  </si>
  <si>
    <t>Vežba, konvergencije</t>
  </si>
  <si>
    <t>81833-25</t>
  </si>
  <si>
    <t>Vežba, antisupresiona</t>
  </si>
  <si>
    <t>81833-27</t>
  </si>
  <si>
    <t>Oftalmološka okluzija, u cilju vizuelno-senzornog razvoja-tretmana ambliopije</t>
  </si>
  <si>
    <t>81833-42</t>
  </si>
  <si>
    <t>Intervencija uz upotrebu dijagnostičkih oftamoloških lekova</t>
  </si>
  <si>
    <t>81835-00</t>
  </si>
  <si>
    <t>Kornealna aberometrija</t>
  </si>
  <si>
    <t>81836-01</t>
  </si>
  <si>
    <t>Procentualni gubitak sluha po Fauleru (Fowler)</t>
  </si>
  <si>
    <t>81845-04</t>
  </si>
  <si>
    <t>Vestibulospinalni testovi - Rombergov (Romberg), „past pointing“</t>
  </si>
  <si>
    <t>81845-05</t>
  </si>
  <si>
    <t>Test spontanog nistagmusa sa Frenzelovim naočarima i fiksacionog nistagmusa</t>
  </si>
  <si>
    <t>81845-06</t>
  </si>
  <si>
    <t xml:space="preserve">Vestibulookularni testovi: „head impulse“ i „head shaking“ test </t>
  </si>
  <si>
    <t>81846-00</t>
  </si>
  <si>
    <t>Rinoalegološki pregled</t>
  </si>
  <si>
    <t>81846-01</t>
  </si>
  <si>
    <t xml:space="preserve">Rinoalergološko ispitivanje standardnim respiratornim alergenima </t>
  </si>
  <si>
    <t>81849-01</t>
  </si>
  <si>
    <t>Oksimetrija</t>
  </si>
  <si>
    <t>81880-00</t>
  </si>
  <si>
    <t>Tretman Bioptron lampom</t>
  </si>
  <si>
    <t>81887-02</t>
  </si>
  <si>
    <t>Aplikacija leka u nos</t>
  </si>
  <si>
    <t>81887-04</t>
  </si>
  <si>
    <t>Aspiracija sekreta iz nosa metodom po Precu (Proetz)</t>
  </si>
  <si>
    <t>81887-05</t>
  </si>
  <si>
    <t>Produvavanje timpanofaringealne tube - Policer (Politzer)</t>
  </si>
  <si>
    <t>81887-06</t>
  </si>
  <si>
    <t>Kauterizacija proširenih vena nosnog kavuma</t>
  </si>
  <si>
    <t>81942-00</t>
  </si>
  <si>
    <t>Strejn (strain), strejn-rejt (strain-rate) ehokardiografski pregled</t>
  </si>
  <si>
    <t>90011-00</t>
  </si>
  <si>
    <t>Ostale dijagnostičke procedure na kičmenom kanalu ili strukturama kičmene moždine</t>
  </si>
  <si>
    <t>90071-00</t>
  </si>
  <si>
    <t>Revizija operativne rane na prednjem segmentu – neklasifikovana na drugom mestu</t>
  </si>
  <si>
    <t>90119-00</t>
  </si>
  <si>
    <t>Otoskopija</t>
  </si>
  <si>
    <t>90133-00</t>
  </si>
  <si>
    <t>Ostale procedure na nosu</t>
  </si>
  <si>
    <t>90135-00</t>
  </si>
  <si>
    <t>Ekscizija lezija na jeziku</t>
  </si>
  <si>
    <t>90141-01</t>
  </si>
  <si>
    <t>Ekscizija ostalih lezija u ustima</t>
  </si>
  <si>
    <t>90143-00</t>
  </si>
  <si>
    <t>Ostale procedure u ustima</t>
  </si>
  <si>
    <t>90144-00</t>
  </si>
  <si>
    <t>Ekscizija lezija na tonzilama i adenoidima</t>
  </si>
  <si>
    <t>90161-00</t>
  </si>
  <si>
    <t>Ekscizija ostalih lezija na larinksu</t>
  </si>
  <si>
    <t>90179-06</t>
  </si>
  <si>
    <t>Postupak održavanja traheostome</t>
  </si>
  <si>
    <t>90220-00</t>
  </si>
  <si>
    <t>Kateterizacija/kanilacija ostalih vena</t>
  </si>
  <si>
    <t>90301-00</t>
  </si>
  <si>
    <t>Ostale procedure na jednjaku</t>
  </si>
  <si>
    <t>90328-00</t>
  </si>
  <si>
    <t xml:space="preserve">Ekscizija lezije peritonealnog tkiva </t>
  </si>
  <si>
    <t>90400-00</t>
  </si>
  <si>
    <t>Ostale procedure reparacije na testisima</t>
  </si>
  <si>
    <t>90401-00</t>
  </si>
  <si>
    <t>Ostale dijagnostičke procedure na testisu</t>
  </si>
  <si>
    <t>90402-01</t>
  </si>
  <si>
    <t>Uklanjanje adhezija prepucijuma i glansa penisa</t>
  </si>
  <si>
    <t>90404-00</t>
  </si>
  <si>
    <t>Ostale procedure reparacije na penisu</t>
  </si>
  <si>
    <t>90440-00</t>
  </si>
  <si>
    <t xml:space="preserve">Ekscizija lezija vulve </t>
  </si>
  <si>
    <t>90446-00</t>
  </si>
  <si>
    <t>Ostale incizije na vulvi i perineumu (kod vulvarnih adhezija i apscesa različite etiologije)</t>
  </si>
  <si>
    <t>90448-01</t>
  </si>
  <si>
    <t>Totalna laparoskopska abdominalna histerektomija</t>
  </si>
  <si>
    <t>90460-00</t>
  </si>
  <si>
    <t>Amnioskopija</t>
  </si>
  <si>
    <t>90462-00</t>
  </si>
  <si>
    <t>Indukcija pobačaja prostaglandinskom vaginaletom</t>
  </si>
  <si>
    <t>90465-00</t>
  </si>
  <si>
    <t>Indukcija porođaja oksitocinom</t>
  </si>
  <si>
    <t>90465-01</t>
  </si>
  <si>
    <t>Indukcija porođaja prostaglandinom</t>
  </si>
  <si>
    <t>90465-03</t>
  </si>
  <si>
    <t>Hirurška indukcija porođaja veštačkim prokidanjem plodovih ovojaka</t>
  </si>
  <si>
    <t>90465-05</t>
  </si>
  <si>
    <t>Konzervativna i instrumentalna indukcija porođaja</t>
  </si>
  <si>
    <t>90466-00</t>
  </si>
  <si>
    <t>Aktivno vođenje porođaja primenom lekova</t>
  </si>
  <si>
    <t>90466-01</t>
  </si>
  <si>
    <t>Aktivno vođenje porođaja akušerskim intervencijama</t>
  </si>
  <si>
    <t>90466-02</t>
  </si>
  <si>
    <t>Vođenje porođaja medikamentnim i akušerskim intervencijama</t>
  </si>
  <si>
    <t>90467-00</t>
  </si>
  <si>
    <t>Spontani porođaj kod temenog položaja</t>
  </si>
  <si>
    <t>90469-00</t>
  </si>
  <si>
    <t>Dovršavanje porođaja vakuum ekstrakcijom</t>
  </si>
  <si>
    <t>90470-01</t>
  </si>
  <si>
    <t>Karlični porođaj uz ručnu pomoć</t>
  </si>
  <si>
    <t>90472-00</t>
  </si>
  <si>
    <t>Epiziotomija</t>
  </si>
  <si>
    <t>90479-00</t>
  </si>
  <si>
    <t>Sutura laceracije vagine nakon porođaja</t>
  </si>
  <si>
    <t>90481-00</t>
  </si>
  <si>
    <t>Sutura povreda perineuma prvog ili drugog stepena</t>
  </si>
  <si>
    <t>90482-00</t>
  </si>
  <si>
    <t>Manuelna ekstrakcija posteljice</t>
  </si>
  <si>
    <t>90483-00</t>
  </si>
  <si>
    <t xml:space="preserve">Postpartalna manuelna revizija materične šupljine </t>
  </si>
  <si>
    <t>90484-00</t>
  </si>
  <si>
    <t>Evakuacija hematoma perineuma nakon porođaja incizijom</t>
  </si>
  <si>
    <t>90568-00</t>
  </si>
  <si>
    <t>Incizija mišića, neklasifikovana na drugom mestu</t>
  </si>
  <si>
    <t>90575-00</t>
  </si>
  <si>
    <t>Ekscizija mekog tkiva, neklasifikovana na drugom mestu</t>
  </si>
  <si>
    <t>90580-00</t>
  </si>
  <si>
    <t>Debridman mesta otvorenog preloma</t>
  </si>
  <si>
    <t>90661-00</t>
  </si>
  <si>
    <t>Ostale incizije kože i potkožnog tkiva</t>
  </si>
  <si>
    <t>90665-00</t>
  </si>
  <si>
    <t>Obrada kože i potkožnog tkiva sa ekscizijom</t>
  </si>
  <si>
    <t>90675-00</t>
  </si>
  <si>
    <t>Ostale reparacije kože i potkožnog tkiva</t>
  </si>
  <si>
    <t>90676-00</t>
  </si>
  <si>
    <t>Ostale procedure na koži i potkožnom tkivu</t>
  </si>
  <si>
    <t>90677-00</t>
  </si>
  <si>
    <t>Ostale procedure fototerapije, na koži</t>
  </si>
  <si>
    <t>90686-01</t>
  </si>
  <si>
    <t xml:space="preserve"> Obrada kože i potkožnog tkiva bez ekscizije</t>
  </si>
  <si>
    <t>90952-00</t>
  </si>
  <si>
    <t>Incizija trbušnog zida</t>
  </si>
  <si>
    <t xml:space="preserve">Opšti fizikalni pregled </t>
  </si>
  <si>
    <t>Ostale fiziološke procene</t>
  </si>
  <si>
    <t>92002-00</t>
  </si>
  <si>
    <t>Rehabilitacija od alkohola</t>
  </si>
  <si>
    <t>92004-00</t>
  </si>
  <si>
    <t>Rehabilitacija i detoksikacija od alkohola</t>
  </si>
  <si>
    <t>92010-00</t>
  </si>
  <si>
    <t xml:space="preserve">Kombinovana rehabilitacija i detoksikacija od alkohola i droga </t>
  </si>
  <si>
    <t>92016-00</t>
  </si>
  <si>
    <t xml:space="preserve">Tonometrija </t>
  </si>
  <si>
    <t>92018-00</t>
  </si>
  <si>
    <t>Ispitivanje kolornog vida</t>
  </si>
  <si>
    <t>92025-00</t>
  </si>
  <si>
    <t>Ispiranje oka</t>
  </si>
  <si>
    <t>92026-00</t>
  </si>
  <si>
    <t>Studije funkcije nosa</t>
  </si>
  <si>
    <t>92027-00</t>
  </si>
  <si>
    <t xml:space="preserve"> Tamponada spoljašnjeg slušnog kanala </t>
  </si>
  <si>
    <t>92029-00</t>
  </si>
  <si>
    <t>Lavaža nosnica</t>
  </si>
  <si>
    <t>92030-00</t>
  </si>
  <si>
    <t>Retamponada nosa</t>
  </si>
  <si>
    <t>92031-00</t>
  </si>
  <si>
    <t>Detamponada nosa</t>
  </si>
  <si>
    <t>92032-00</t>
  </si>
  <si>
    <t xml:space="preserve">Uklanjanje stranog tela iz grkljana, bez incizije </t>
  </si>
  <si>
    <t>92036-00</t>
  </si>
  <si>
    <t xml:space="preserve"> Plasiranje nazogastrične sonde</t>
  </si>
  <si>
    <t>92037-00</t>
  </si>
  <si>
    <t>Ispiranje nazogastrične sonde</t>
  </si>
  <si>
    <t>92043-00</t>
  </si>
  <si>
    <t xml:space="preserve"> Primena leka za respiratorni sistem pomoću nebulizatora</t>
  </si>
  <si>
    <t>92044-00</t>
  </si>
  <si>
    <t xml:space="preserve">Ostale terapije obogaćivanja kiseonika/om </t>
  </si>
  <si>
    <t>92046-00</t>
  </si>
  <si>
    <t>Zamena kanile za traheostomiju</t>
  </si>
  <si>
    <t>92052-00</t>
  </si>
  <si>
    <t xml:space="preserve"> Kardiopulmonalna reanimacija</t>
  </si>
  <si>
    <t>92053-00</t>
  </si>
  <si>
    <t xml:space="preserve">Zatvorena masaža srca </t>
  </si>
  <si>
    <t>92055-00</t>
  </si>
  <si>
    <t xml:space="preserve">Ostale konverzije srčanog ritma </t>
  </si>
  <si>
    <t>92057-00</t>
  </si>
  <si>
    <t>Telemetrija</t>
  </si>
  <si>
    <t>92058-01</t>
  </si>
  <si>
    <t>Održavanje katetera, plasiranog radi administracije leka</t>
  </si>
  <si>
    <t>92061-00</t>
  </si>
  <si>
    <t>Transfuzija faktora koagulacije</t>
  </si>
  <si>
    <t xml:space="preserve"> Transfuzija faktora koagulacije</t>
  </si>
  <si>
    <t>92062-00</t>
  </si>
  <si>
    <t>Transfuzija krvnih komponenti i derivata</t>
  </si>
  <si>
    <t>92063-00</t>
  </si>
  <si>
    <t xml:space="preserve">Transfuzija plazma ekspandera </t>
  </si>
  <si>
    <t>92078-00</t>
  </si>
  <si>
    <t>Zamena (nazo-)gastrične sonde ili cevi ezofagostome</t>
  </si>
  <si>
    <t>92100-00</t>
  </si>
  <si>
    <t>Ispiranje ureterostome ili ureteralnog katetera</t>
  </si>
  <si>
    <t>92103-00</t>
  </si>
  <si>
    <t xml:space="preserve"> Vaginalno ispiranje</t>
  </si>
  <si>
    <t>92104-00</t>
  </si>
  <si>
    <t>Vaginalna štrajfna</t>
  </si>
  <si>
    <t>92110-00</t>
  </si>
  <si>
    <t>Zamena štrajfne ili drena vagine ili vulve</t>
  </si>
  <si>
    <t>92112-00</t>
  </si>
  <si>
    <t>Uklanjanje štrajfne vagine ili vulve</t>
  </si>
  <si>
    <t>92118-00</t>
  </si>
  <si>
    <t>Uklanjanje katetera ureterostome ili ureteralnog katetera</t>
  </si>
  <si>
    <t>92119-00</t>
  </si>
  <si>
    <t xml:space="preserve">Uklanjanje ostalih drenažnih sistema urinarnog sistema </t>
  </si>
  <si>
    <t>92130-00</t>
  </si>
  <si>
    <t>Papanikolau (PAP) test</t>
  </si>
  <si>
    <t>92141-00</t>
  </si>
  <si>
    <t>Uklanjanje drena iz trbuha</t>
  </si>
  <si>
    <t>92148-00</t>
  </si>
  <si>
    <t xml:space="preserve"> Davanje toksoida tetanusa</t>
  </si>
  <si>
    <t>92168-00</t>
  </si>
  <si>
    <t>Vakcinacija protiv hepatitisa B</t>
  </si>
  <si>
    <t>92178-00</t>
  </si>
  <si>
    <t>Terapija toplotom</t>
  </si>
  <si>
    <t>92194-00</t>
  </si>
  <si>
    <t>Obdukcija</t>
  </si>
  <si>
    <t>92200-00</t>
  </si>
  <si>
    <t>Uklanjanje šavova, neklasifikovanih na drugom mestu</t>
  </si>
  <si>
    <t>92204-00</t>
  </si>
  <si>
    <t>Neinvazivni dijagnostički testovi, merenja ili istraživanja, neklasifikovano na drugom mestu</t>
  </si>
  <si>
    <t>92500-00</t>
  </si>
  <si>
    <t>Rutinska preoperativna anesteziološka procena</t>
  </si>
  <si>
    <t>92500-02</t>
  </si>
  <si>
    <t>Hitna preoperativna anesteziološka procena</t>
  </si>
  <si>
    <t>92508-29</t>
  </si>
  <si>
    <t>Neuraksijalna blokada, ASA 29</t>
  </si>
  <si>
    <t>92513-10</t>
  </si>
  <si>
    <t xml:space="preserve">Infiltracija lokalnog anestetika, ASA 10 </t>
  </si>
  <si>
    <t>92513-19</t>
  </si>
  <si>
    <t xml:space="preserve">Infiltracija lokalnog anestetika, ASA 19 </t>
  </si>
  <si>
    <t>92513-29</t>
  </si>
  <si>
    <t xml:space="preserve">Infiltracija lokalnog anestetika, ASA 29 </t>
  </si>
  <si>
    <t>92514-10</t>
  </si>
  <si>
    <t>Opšta anestezija, ASA 10</t>
  </si>
  <si>
    <t>92514-19</t>
  </si>
  <si>
    <t>Opšta anestezija, ASA 19</t>
  </si>
  <si>
    <t>92514-20</t>
  </si>
  <si>
    <t>Opšta anestezija, ASA 20</t>
  </si>
  <si>
    <t>92514-29</t>
  </si>
  <si>
    <t>Opšta anestezija, ASA 29</t>
  </si>
  <si>
    <t>92514-30</t>
  </si>
  <si>
    <t>Opšta anestezija, ASA 30</t>
  </si>
  <si>
    <t>92514-39</t>
  </si>
  <si>
    <t>Opšta anestezija, ASA 39</t>
  </si>
  <si>
    <t>92514-40</t>
  </si>
  <si>
    <t>Opšta anestezija, ASA 40</t>
  </si>
  <si>
    <t>92515-10</t>
  </si>
  <si>
    <t>Sedacija, ASA 10</t>
  </si>
  <si>
    <t>92515-19</t>
  </si>
  <si>
    <t>Sedacija, ASA 19</t>
  </si>
  <si>
    <t>92515-20</t>
  </si>
  <si>
    <t>Sedacija, ASA 20</t>
  </si>
  <si>
    <t>92515-29</t>
  </si>
  <si>
    <t>Sedacija, ASA 29</t>
  </si>
  <si>
    <t>92515-30</t>
  </si>
  <si>
    <t>Sedacija, ASA 30</t>
  </si>
  <si>
    <t>92515-39</t>
  </si>
  <si>
    <t>Sedacija, ASA 39</t>
  </si>
  <si>
    <t>92515-40</t>
  </si>
  <si>
    <t>Sedacija, ASA 40</t>
  </si>
  <si>
    <t>92518-00</t>
  </si>
  <si>
    <t>Intravenska post-proceduralna infuzija, analgezija kontrolisana od strane pacijenta</t>
  </si>
  <si>
    <t>92518-01</t>
  </si>
  <si>
    <t>Intravenska post-proceduralna infuzija analgetika</t>
  </si>
  <si>
    <t>92519-29</t>
  </si>
  <si>
    <t>Intravenska regionalna anestezija, ASA 29</t>
  </si>
  <si>
    <t>95550-03</t>
  </si>
  <si>
    <t>Udružene zdravstvene procedure, fizioterapija</t>
  </si>
  <si>
    <t>96008-00</t>
  </si>
  <si>
    <t>Neurološka procena</t>
  </si>
  <si>
    <t>96009-00</t>
  </si>
  <si>
    <t>Procena funkcije sluha</t>
  </si>
  <si>
    <t>96010-00</t>
  </si>
  <si>
    <t>Procena funkcije gutanja</t>
  </si>
  <si>
    <t>96011-00</t>
  </si>
  <si>
    <t>Procena glasa</t>
  </si>
  <si>
    <t>96012-00</t>
  </si>
  <si>
    <t>Procena govora</t>
  </si>
  <si>
    <t>96013-00</t>
  </si>
  <si>
    <t>Procena rečitosti</t>
  </si>
  <si>
    <t>96014-00</t>
  </si>
  <si>
    <t>Procena jezičkih sposobnosti</t>
  </si>
  <si>
    <t>96018-00</t>
  </si>
  <si>
    <t>Procena vaskularnog sistema</t>
  </si>
  <si>
    <t>96019-00</t>
  </si>
  <si>
    <t>Biomehanička procena</t>
  </si>
  <si>
    <t>96020-00</t>
  </si>
  <si>
    <t>Procena integriteta kože</t>
  </si>
  <si>
    <t>96021-00</t>
  </si>
  <si>
    <t>Procena samostalnosti</t>
  </si>
  <si>
    <t>96023-00</t>
  </si>
  <si>
    <t>Procena starenja</t>
  </si>
  <si>
    <t>96024-00</t>
  </si>
  <si>
    <t xml:space="preserve">Procena potrebe za uređajem ili opremom koja služi kao pomoć </t>
  </si>
  <si>
    <t>96026-00</t>
  </si>
  <si>
    <t>Procena ishrane/dnevnog unosa hrane</t>
  </si>
  <si>
    <t>96027-00</t>
  </si>
  <si>
    <t>Procena uzimanja propisanih lekova</t>
  </si>
  <si>
    <t>96028-00</t>
  </si>
  <si>
    <t>Procena upravljanja domaćinstvom</t>
  </si>
  <si>
    <t>96032-00</t>
  </si>
  <si>
    <t>Psihosocijalna procena</t>
  </si>
  <si>
    <t>96034-00</t>
  </si>
  <si>
    <t>Procena uzimanja alkohola i ostalih droga (lekova)</t>
  </si>
  <si>
    <t>96037-00</t>
  </si>
  <si>
    <t xml:space="preserve">Ostale procene, konsultacije ili evaluacije </t>
  </si>
  <si>
    <t>96038-00</t>
  </si>
  <si>
    <t>Merenje oštrine vida</t>
  </si>
  <si>
    <t>96052-00</t>
  </si>
  <si>
    <t xml:space="preserve">Prag akustičkog refleksa </t>
  </si>
  <si>
    <t>96059-00</t>
  </si>
  <si>
    <t xml:space="preserve">Ostali psihoakustički testovi </t>
  </si>
  <si>
    <t>96065-00</t>
  </si>
  <si>
    <t>Merenje ili maskiranje šuma (tinitusa)</t>
  </si>
  <si>
    <t>96067-00</t>
  </si>
  <si>
    <t>Savetovanje ili podučavanje o ishrani/dnevnom unosu hrane</t>
  </si>
  <si>
    <t>96068-00</t>
  </si>
  <si>
    <t xml:space="preserve"> Savetovanje ili podučavanje o gubitku sluha ili poremaćajima sluha </t>
  </si>
  <si>
    <t>96069-00</t>
  </si>
  <si>
    <t>Savetovanje ili podučavanje o gubitku vida ili vidnim poremećajima</t>
  </si>
  <si>
    <t>96071-00</t>
  </si>
  <si>
    <t xml:space="preserve"> Savetovanje ili podučavanje o pomagalima ili uređajima za prilagođavanje </t>
  </si>
  <si>
    <t>96072-00</t>
  </si>
  <si>
    <t xml:space="preserve"> Savetovanje ili podučavanje o propisanim/samoizabranim lekovima</t>
  </si>
  <si>
    <t>96073-00</t>
  </si>
  <si>
    <t>Savetovanje ili podučavanje o štetnosti supstanci koje uzrokuju zavisnost</t>
  </si>
  <si>
    <t>96074-00</t>
  </si>
  <si>
    <t xml:space="preserve"> Savetovanje ili podučavanje o zavisnosti o kockanju i klađenju</t>
  </si>
  <si>
    <t>96075-00</t>
  </si>
  <si>
    <t xml:space="preserve">Savetovanje ili podučavanje o brizi o samom sebi </t>
  </si>
  <si>
    <t>96076-00</t>
  </si>
  <si>
    <t xml:space="preserve"> Savetovanje ili podučavanje o održavanju zdravlja i oporavku </t>
  </si>
  <si>
    <t>96078-00</t>
  </si>
  <si>
    <t>Edukacija ili savetovanje o finansijama u domaćinstvu</t>
  </si>
  <si>
    <t>96079-00</t>
  </si>
  <si>
    <t xml:space="preserve">Situaciono/profesionalno savetovanje ili podučavanje </t>
  </si>
  <si>
    <t>96092-00</t>
  </si>
  <si>
    <t>Primena, nameštanje, prilagođavanje ili zamena pomagala ili uređaja za prilagođavanje</t>
  </si>
  <si>
    <t>96095-00</t>
  </si>
  <si>
    <t>Podrška terapeutskoj dijeti</t>
  </si>
  <si>
    <t>96096-00</t>
  </si>
  <si>
    <t xml:space="preserve"> Oralna nutritivna podrška</t>
  </si>
  <si>
    <t>96101-00</t>
  </si>
  <si>
    <t>Kognitivna bihejvioralna terapija</t>
  </si>
  <si>
    <t>96115-00</t>
  </si>
  <si>
    <t>Terapija mišića lica/temporomandibularnog zgloba vežbanjem</t>
  </si>
  <si>
    <t>96116-00</t>
  </si>
  <si>
    <t>Terapija očnih mišića vežbanjem</t>
  </si>
  <si>
    <t>96118-00</t>
  </si>
  <si>
    <t>Terapija ramenog zgloba vežbanjem</t>
  </si>
  <si>
    <t>96119-00</t>
  </si>
  <si>
    <t xml:space="preserve"> Terapija grudnih ili trbušnih mišića vežbanjem</t>
  </si>
  <si>
    <t>96120-00</t>
  </si>
  <si>
    <t>Terapija mišića leđa ili vrata vežbanjem</t>
  </si>
  <si>
    <t>96121-00</t>
  </si>
  <si>
    <t>Terapija mišića ruku vežbanjem</t>
  </si>
  <si>
    <t>96122-00</t>
  </si>
  <si>
    <t xml:space="preserve"> Terapija lakatnog zgloba vežbanjem </t>
  </si>
  <si>
    <t>96123-00</t>
  </si>
  <si>
    <t>Terapija mišića ruku, ručnog zgloba ili zglobova prstiju vežbanjem</t>
  </si>
  <si>
    <t>96124-00</t>
  </si>
  <si>
    <t>Terapija zgloba kuka vežbanjem</t>
  </si>
  <si>
    <t>96125-00</t>
  </si>
  <si>
    <t xml:space="preserve">Terapija mišića karličnog dna vežbanjem </t>
  </si>
  <si>
    <t>96126-00</t>
  </si>
  <si>
    <t>Terapija mišića nogu vežbanjem</t>
  </si>
  <si>
    <t>96127-00</t>
  </si>
  <si>
    <t xml:space="preserve">Terapija zgloba kolena vežbanjem </t>
  </si>
  <si>
    <t>96128-00</t>
  </si>
  <si>
    <t>Terapija mišića stopala, nožnog zgloba ili zglobova prstiju vežbanjem</t>
  </si>
  <si>
    <t>96130-00</t>
  </si>
  <si>
    <t xml:space="preserve"> Uvežbavanje veština u aktivnostima povezanim sa položajem tela/mobilnošću/pokretom </t>
  </si>
  <si>
    <t>96131-00</t>
  </si>
  <si>
    <t xml:space="preserve">Uvežbavanje veština u aktivnostima povezanim sa premeštanjem </t>
  </si>
  <si>
    <t>96142-00</t>
  </si>
  <si>
    <t xml:space="preserve">Uvežbavanje veština korišćenja uređaja ili opreme za pomoć </t>
  </si>
  <si>
    <t>96151-00</t>
  </si>
  <si>
    <t>Obuka drugih veština</t>
  </si>
  <si>
    <t>96154-00</t>
  </si>
  <si>
    <t>Terapijski ultrazvuk</t>
  </si>
  <si>
    <t>96155-00</t>
  </si>
  <si>
    <t xml:space="preserve"> Terapija stimulacijom, neklasifikovana na drugom mestu</t>
  </si>
  <si>
    <t>96156-00</t>
  </si>
  <si>
    <t xml:space="preserve">Terapijsko zatvaranje oka zavojem </t>
  </si>
  <si>
    <t>96157-00</t>
  </si>
  <si>
    <t>Drenaža respiratornog sistema, bez incizije</t>
  </si>
  <si>
    <t>96159-00</t>
  </si>
  <si>
    <t>Testiranje opsega pokreta/mišića specijalizovanom opremom</t>
  </si>
  <si>
    <t>96163-00</t>
  </si>
  <si>
    <t>Pomoć u aktivnostima vezanim za samonegu/samoodržanje</t>
  </si>
  <si>
    <t>96166-00</t>
  </si>
  <si>
    <t>Pomoć u aktivnostima vezanim za položaj tela/mobilnost/kretanje</t>
  </si>
  <si>
    <t>96167-00</t>
  </si>
  <si>
    <t>Pomoć u aktivnostima vezanim za transfer</t>
  </si>
  <si>
    <t>96171-00</t>
  </si>
  <si>
    <t>Pratnja ili transport klijenta</t>
  </si>
  <si>
    <t>96175-00</t>
  </si>
  <si>
    <t>Mentalna/bihejvioralna procena</t>
  </si>
  <si>
    <t>96176-00</t>
  </si>
  <si>
    <t>Bihejvioralna terapija</t>
  </si>
  <si>
    <t>96180-00</t>
  </si>
  <si>
    <t xml:space="preserve"> Ostale psihoterapije ili psihosocijane terapije </t>
  </si>
  <si>
    <t>96184-00</t>
  </si>
  <si>
    <t>Testiranje razvoja</t>
  </si>
  <si>
    <t>96185-00</t>
  </si>
  <si>
    <t>Suportativna psihoterapija, neklasifikovana na drugom mestu</t>
  </si>
  <si>
    <t>96189-01</t>
  </si>
  <si>
    <t>Laparoskopska omentektomija</t>
  </si>
  <si>
    <t>96196-07</t>
  </si>
  <si>
    <t>Intra-arterijsko davanje farmakološkog sredstva, hranljiva supstanca</t>
  </si>
  <si>
    <t>96197-00</t>
  </si>
  <si>
    <t>Intramuskularno davanje farmakološkog sredstva, antineoplastično sredstvo</t>
  </si>
  <si>
    <t>96197-02</t>
  </si>
  <si>
    <t>Intramuskularno davanje farmakološkog sredstva, anti-infektivno sredstvo</t>
  </si>
  <si>
    <t>96197-03</t>
  </si>
  <si>
    <t>Intramuskularno davanje farmakološkog sredstva, steroid</t>
  </si>
  <si>
    <t>96197-04</t>
  </si>
  <si>
    <t>Intramuskularno davanje farmakološkog sredstva, antidot</t>
  </si>
  <si>
    <t>96197-06</t>
  </si>
  <si>
    <t>Intramuskularno davanje farmakološkog sredstva, insulin</t>
  </si>
  <si>
    <t>96197-09</t>
  </si>
  <si>
    <t>Intramuskularno davanje farmakološkog sredstva, drugo i nenaznačeno farmakološko sredstvo</t>
  </si>
  <si>
    <t>96199-00</t>
  </si>
  <si>
    <t>Intravensko davanje farmakološkog sredstva, antineoplastično sredstvo</t>
  </si>
  <si>
    <t>96199-01</t>
  </si>
  <si>
    <t>Intravensko davanje farmakološkog sredstva, trombolitičko sredstvo</t>
  </si>
  <si>
    <t>96199-02</t>
  </si>
  <si>
    <t>Intravensko davanje farmakološkog sredstva, anti-infektivno sredstvo</t>
  </si>
  <si>
    <t>96199-03</t>
  </si>
  <si>
    <t>Intravensko davanje farmakološkog sredstva, steroid</t>
  </si>
  <si>
    <t>96199-06</t>
  </si>
  <si>
    <t>Intravensko davanje farmakološkog sredstva, insulin</t>
  </si>
  <si>
    <t>96199-07</t>
  </si>
  <si>
    <t>Intravensko davanje farmakološkog sredstva, hranljiva supstanca</t>
  </si>
  <si>
    <t>96199-08</t>
  </si>
  <si>
    <t>Intravensko davanje farmakološkog sredstva, elektrolit</t>
  </si>
  <si>
    <t>96199-09</t>
  </si>
  <si>
    <t>Intravensko davanje farmakološkog sredstva, drugo i neklasifikovano farmakološko sredstvo</t>
  </si>
  <si>
    <t>96200-00</t>
  </si>
  <si>
    <t>Subkutano davanje farmakološkog sredstva, antineoplastično sredstvo</t>
  </si>
  <si>
    <t>96200-02</t>
  </si>
  <si>
    <t>Subkutano davanje farmakološkog sredstva, anti-infektivno sredstvo</t>
  </si>
  <si>
    <t>96200-03</t>
  </si>
  <si>
    <t>Subkutano davanje farmakološkog sredstva, steroid</t>
  </si>
  <si>
    <t>96200-06</t>
  </si>
  <si>
    <t>Subkutano davanje farmakološkog sredstva, insulin</t>
  </si>
  <si>
    <t>96200-09</t>
  </si>
  <si>
    <t>Subkutano davanje farmakološkog sredstva, drugo i neklasifikovano farmakkološko sredstvo</t>
  </si>
  <si>
    <t>96202-09</t>
  </si>
  <si>
    <t>Enteralno davanje farmakološkog sredstva, drugo i neklasifikovano farmakološko sredstvo</t>
  </si>
  <si>
    <t>96203-00</t>
  </si>
  <si>
    <t>Oralno davanje farmakološkog sredstva, antineoplastičko sredstvo</t>
  </si>
  <si>
    <t>96203-01</t>
  </si>
  <si>
    <t>Oralno davanje farmakološkog sredstva, trombolitičko sredstvo</t>
  </si>
  <si>
    <t>96203-02</t>
  </si>
  <si>
    <t>Oralno davanje farmakološkog sredstva, anti-infektivno sredstvo</t>
  </si>
  <si>
    <t>96203-03</t>
  </si>
  <si>
    <t>Oralno davanje farmakološkog sredstva, steroid</t>
  </si>
  <si>
    <t>96203-04</t>
  </si>
  <si>
    <t>Oralno davanje farmakološkog sredstva, antidot</t>
  </si>
  <si>
    <t>96203-06</t>
  </si>
  <si>
    <t>Oralno davanje farmakološkog sredstva, insulin</t>
  </si>
  <si>
    <t>96203-08</t>
  </si>
  <si>
    <t>Oralno davanje farmakološkog sredstva, elektrolit</t>
  </si>
  <si>
    <t>96203-09</t>
  </si>
  <si>
    <t>Oralno davanje farmakološkog sredstva, drugo i neklasifikovano farmakološko sredstvo</t>
  </si>
  <si>
    <t>96205-02</t>
  </si>
  <si>
    <t>Neki drugi način davanja farmakološkog sredstva, anti-infektivno sredstvo</t>
  </si>
  <si>
    <t>96205-09</t>
  </si>
  <si>
    <t>Neki drugi način davanja farmakološkog sredstva, drugo i neklasifikovano farmakološko sredstvo</t>
  </si>
  <si>
    <t>96206-09</t>
  </si>
  <si>
    <t>Nenaznačen način davanja farmakološkog sredstva, drugo i neklasifikovano farmakološko sredstvo</t>
  </si>
  <si>
    <t>96215-00</t>
  </si>
  <si>
    <t>Incizija i drenaža lezija u usnoj šupljini</t>
  </si>
  <si>
    <t>97072-00</t>
  </si>
  <si>
    <t>Fotografski snimak, intraoralni</t>
  </si>
  <si>
    <t>97213-00</t>
  </si>
  <si>
    <t>Lečenje akutne parodontalne infekcije</t>
  </si>
  <si>
    <t>BD0300</t>
  </si>
  <si>
    <t>BO dan</t>
  </si>
  <si>
    <t>BD0301</t>
  </si>
  <si>
    <t>BO dan - Fizikalna medicina i rehabilitacija</t>
  </si>
  <si>
    <t>BD0302</t>
  </si>
  <si>
    <t>BO dan - Neonatologija</t>
  </si>
  <si>
    <t>BD0303</t>
  </si>
  <si>
    <t>BO dan - Pedijatrija</t>
  </si>
  <si>
    <t>BD0304</t>
  </si>
  <si>
    <t>BO dan - Pratilac</t>
  </si>
  <si>
    <t>BD0305</t>
  </si>
  <si>
    <t>Dnevna bolnica</t>
  </si>
  <si>
    <t>L000018</t>
  </si>
  <si>
    <t xml:space="preserve">Uzorkovanje krvi (mikrouzorkovanje) </t>
  </si>
  <si>
    <t>L000026</t>
  </si>
  <si>
    <t xml:space="preserve">Uzorkovanje krvi (venepunkcija) </t>
  </si>
  <si>
    <t>L000042</t>
  </si>
  <si>
    <t>Prijem, kontrola kvaliteta uzorka i priprema uzorka za laboratorijska ispitivanja*</t>
  </si>
  <si>
    <t>L000075</t>
  </si>
  <si>
    <t>Acidobazni status (pH, pO2, pCO2) u krvi</t>
  </si>
  <si>
    <t>L000232</t>
  </si>
  <si>
    <t>BNP (Brain natriuretic peptide, moždani natriuretski peptid) u krvi - POCT metodom</t>
  </si>
  <si>
    <t>L000265</t>
  </si>
  <si>
    <t>C-reaktivni protein (CRP) u krvi - POCT metodom</t>
  </si>
  <si>
    <t>L000331</t>
  </si>
  <si>
    <t>Glukoza tolerans test (test opterećenja glukozom, GTT-oralni) - glukoza u krvi</t>
  </si>
  <si>
    <t>L000349</t>
  </si>
  <si>
    <t>Glukoza u kapilarnoj krvi - POCT metodom</t>
  </si>
  <si>
    <t>L000398</t>
  </si>
  <si>
    <t>Glutation-slobodan (GSH) (redukovani) u krvi</t>
  </si>
  <si>
    <t>L000414</t>
  </si>
  <si>
    <t>Hemoglobin A1c (glikozilirani hemoglobin, HbA1c) u krvi</t>
  </si>
  <si>
    <t>L000422</t>
  </si>
  <si>
    <t>Hemoglobin A2 (HbA2) u krvi - elektroforezom</t>
  </si>
  <si>
    <t>L000604</t>
  </si>
  <si>
    <t>Kreatin kinaza CK-MB u krvi - POCT metodom</t>
  </si>
  <si>
    <t>L000646</t>
  </si>
  <si>
    <t>Mioglobin (Mb) u krvi - POCT metodom</t>
  </si>
  <si>
    <t>L000836</t>
  </si>
  <si>
    <t xml:space="preserve">Troponin I u krvi - POCT metodom </t>
  </si>
  <si>
    <t>L001057</t>
  </si>
  <si>
    <t xml:space="preserve">Alanin aminotransferaza (ALT) u serumu - spektrofotometrija </t>
  </si>
  <si>
    <t>L001081</t>
  </si>
  <si>
    <t xml:space="preserve">Albumin u serumu - spektrofotometrijom </t>
  </si>
  <si>
    <t>L001198</t>
  </si>
  <si>
    <t xml:space="preserve">Alfa-amilaza u serumu - spektrofotometrija </t>
  </si>
  <si>
    <t>L001255</t>
  </si>
  <si>
    <t xml:space="preserve">Alkalna fosfataza (ALP) u serumu -spektrofotometrijom </t>
  </si>
  <si>
    <t>L001651</t>
  </si>
  <si>
    <t xml:space="preserve">Aspartat aminotransferaza (AST) u serumu - spektrofotometrijom </t>
  </si>
  <si>
    <t>L001859</t>
  </si>
  <si>
    <t xml:space="preserve">Bikarbonati (ugljen-dioksid, ukupan) u serumu - jonselektivnom elektrodom (JSE) </t>
  </si>
  <si>
    <t>L001891</t>
  </si>
  <si>
    <t xml:space="preserve">Bilirubin (direktan) u serumu - spektrofotometrijom </t>
  </si>
  <si>
    <t>L001917</t>
  </si>
  <si>
    <t xml:space="preserve">Bilirubin (ukupan) u serumu - spektrofotometrijom </t>
  </si>
  <si>
    <t>L002055</t>
  </si>
  <si>
    <t xml:space="preserve">C-reaktivni protein (CRP) u serumu - imunoturbidimetrijom </t>
  </si>
  <si>
    <t>L002360</t>
  </si>
  <si>
    <t xml:space="preserve">Feritin u serumu - imunohemijski </t>
  </si>
  <si>
    <t>L002493</t>
  </si>
  <si>
    <t xml:space="preserve">Fosfor, neorganski u serumu - spektrofotometrija </t>
  </si>
  <si>
    <t>L002543</t>
  </si>
  <si>
    <t xml:space="preserve">Gama-glutamil transferaza (gama-GT) u serumu - spektrofotometrija </t>
  </si>
  <si>
    <t>L002618</t>
  </si>
  <si>
    <t xml:space="preserve">Glukoza u serumu - spektrofotometrija </t>
  </si>
  <si>
    <t>L002667</t>
  </si>
  <si>
    <t xml:space="preserve">Gvožđe u serumu </t>
  </si>
  <si>
    <t>L002766</t>
  </si>
  <si>
    <t xml:space="preserve">Hloridi u serumu - jon-selektivnom elektrodom (JSE) </t>
  </si>
  <si>
    <t>L002816</t>
  </si>
  <si>
    <t xml:space="preserve">Holesterol (ukupan) u serumu - spektrofotometrijom </t>
  </si>
  <si>
    <t>L002857</t>
  </si>
  <si>
    <t xml:space="preserve">Holesterol, HDL - u serumu - spektrofotometrija </t>
  </si>
  <si>
    <t>L002873</t>
  </si>
  <si>
    <t xml:space="preserve">Holesterol, LDL - u serumu - izračunavanjem </t>
  </si>
  <si>
    <t>L003293</t>
  </si>
  <si>
    <t xml:space="preserve">Indeks ateroskleroze (LDL-/HDL - holesterol) u serumu </t>
  </si>
  <si>
    <t>L003491</t>
  </si>
  <si>
    <t xml:space="preserve">Interleukin 4-receptor (IL-4R) u serumu - ELISA </t>
  </si>
  <si>
    <t>L003749</t>
  </si>
  <si>
    <t xml:space="preserve">Kalcijum u serumu - spektrofotometrijom </t>
  </si>
  <si>
    <t>L003756</t>
  </si>
  <si>
    <t xml:space="preserve">Kalcijum, jonizovani u serumu - jon-selektivnom elektrodom (JSE) </t>
  </si>
  <si>
    <t>L003780</t>
  </si>
  <si>
    <t xml:space="preserve">Kalijum u serumu - jon-selektivnom elektrodom (JSE) </t>
  </si>
  <si>
    <t>L004234</t>
  </si>
  <si>
    <t xml:space="preserve">Kreatin kinaza (CK) u serumu - spektrofotometrija </t>
  </si>
  <si>
    <t>L004242</t>
  </si>
  <si>
    <t xml:space="preserve">Kreatin kinaza CK-MB (izoenzim kreatin kinaze, CK-2) u serumu </t>
  </si>
  <si>
    <t>L004291</t>
  </si>
  <si>
    <t xml:space="preserve">Kreatinin klirens u serumu </t>
  </si>
  <si>
    <t>L004317</t>
  </si>
  <si>
    <t xml:space="preserve">Kreatinin u serumu-spektrofotometrijom </t>
  </si>
  <si>
    <t>L004333</t>
  </si>
  <si>
    <t xml:space="preserve">Krioglobulini u serumu </t>
  </si>
  <si>
    <t>L004416</t>
  </si>
  <si>
    <t xml:space="preserve">Laktat dehidrogenaza (LDH) u serumu - spektrofotometrija </t>
  </si>
  <si>
    <t>L004812</t>
  </si>
  <si>
    <t xml:space="preserve">Mokraćna kiselina u serumu - spektrofotometrija </t>
  </si>
  <si>
    <t>L004879</t>
  </si>
  <si>
    <t xml:space="preserve">Natrijum u serumu, jon-selektivnom elektrodom (JSE) </t>
  </si>
  <si>
    <t>L005330</t>
  </si>
  <si>
    <t xml:space="preserve">Prostatični specifični antigen, slobodan (fPSA) u serumu - FPIA, MEIA, CMIA odnosno ECLIA </t>
  </si>
  <si>
    <t>L005355</t>
  </si>
  <si>
    <t xml:space="preserve">Prostatični specifični antigen, ukupan (PSA) u serumu - FPIA, MEIA, CMIA odnosno ECLIA </t>
  </si>
  <si>
    <t>L005439</t>
  </si>
  <si>
    <t xml:space="preserve">Proteini (ukupni) u serumu - spektrofotometrijom </t>
  </si>
  <si>
    <t>L005512</t>
  </si>
  <si>
    <t xml:space="preserve">Reumatoidni faktor (RF) u serumu - imunoturbidimetrijom </t>
  </si>
  <si>
    <t>L005520</t>
  </si>
  <si>
    <t xml:space="preserve">Reumatoidni faktor (RF) u serumu - nefelometrijom </t>
  </si>
  <si>
    <t>L005876</t>
  </si>
  <si>
    <t xml:space="preserve">Tireostimulirajući hormon (tirotropin, TSH) u serumu - FPIA, MEIA, CMIA odnosno ECLIA </t>
  </si>
  <si>
    <t>L005942</t>
  </si>
  <si>
    <t xml:space="preserve">Tiroksin, slobodan (fT4) u serumu - FPIA, MEIA, CMIA odnosno ECLIA </t>
  </si>
  <si>
    <t>L006072</t>
  </si>
  <si>
    <t xml:space="preserve">Trigliceridi u serumu - spektrofotometrija </t>
  </si>
  <si>
    <t>L006080</t>
  </si>
  <si>
    <t xml:space="preserve">Trijodtironin, slobodan (fT3) u serumu - FPIA, MEIA odnosno CMIA </t>
  </si>
  <si>
    <t>L006254</t>
  </si>
  <si>
    <t xml:space="preserve">Urea u serumu - spektrofotometrijom </t>
  </si>
  <si>
    <t>L008912</t>
  </si>
  <si>
    <t xml:space="preserve">Alfa-amilaza u urinu </t>
  </si>
  <si>
    <t>L008961</t>
  </si>
  <si>
    <t xml:space="preserve">Celokupni pregled, relativna gustina urina - automatski </t>
  </si>
  <si>
    <t>L009035</t>
  </si>
  <si>
    <t xml:space="preserve">Glukoza u urinu </t>
  </si>
  <si>
    <t>L009266</t>
  </si>
  <si>
    <t xml:space="preserve">Ketonska tela (aceton) u urinu </t>
  </si>
  <si>
    <t>L009308</t>
  </si>
  <si>
    <t xml:space="preserve">Laki lanci imunoglobulina (Bence-Jones) u urinu </t>
  </si>
  <si>
    <t>L009399</t>
  </si>
  <si>
    <t xml:space="preserve">pH urina </t>
  </si>
  <si>
    <t>L009456</t>
  </si>
  <si>
    <t xml:space="preserve">Proteini u urinu - sulfosalicilnom kiselinom </t>
  </si>
  <si>
    <t>L009472</t>
  </si>
  <si>
    <t xml:space="preserve">Sediment urina </t>
  </si>
  <si>
    <t>L009506</t>
  </si>
  <si>
    <t xml:space="preserve">Urobilinogen u urinu </t>
  </si>
  <si>
    <t>L010272</t>
  </si>
  <si>
    <t xml:space="preserve">Kreatinin u dnevnom urinu - spektrofotometrijom </t>
  </si>
  <si>
    <t>L010421</t>
  </si>
  <si>
    <t xml:space="preserve">Merenje zapremine 24h-urina, dnevnog urina </t>
  </si>
  <si>
    <t>L010629</t>
  </si>
  <si>
    <t xml:space="preserve">Relativna gustina dnevnog urina </t>
  </si>
  <si>
    <t>L012401</t>
  </si>
  <si>
    <t xml:space="preserve">Hemoglobin (krv) (FOBT) u fecesu - imunohemijski </t>
  </si>
  <si>
    <t>L012492</t>
  </si>
  <si>
    <t xml:space="preserve">Masti u fecesu </t>
  </si>
  <si>
    <t>L012534</t>
  </si>
  <si>
    <t xml:space="preserve">Nesvarena mišićna vlakna u fecesu </t>
  </si>
  <si>
    <t>L012591</t>
  </si>
  <si>
    <t xml:space="preserve">Skrob u fecesu </t>
  </si>
  <si>
    <t>L012922</t>
  </si>
  <si>
    <t xml:space="preserve">Albumin u ascitu </t>
  </si>
  <si>
    <t>L014092</t>
  </si>
  <si>
    <t>Krvna slika (Hb, Er, Hct, MCV, MCH, MCHC, Le, Tr, LeF, PDW, MPV)</t>
  </si>
  <si>
    <t>L014118</t>
  </si>
  <si>
    <t>Leukocitarna formula (LeF) - ručno</t>
  </si>
  <si>
    <t>L014175</t>
  </si>
  <si>
    <t>Određivanje broja retikulocita u krvi - mikroskopiranjem</t>
  </si>
  <si>
    <t>L014183</t>
  </si>
  <si>
    <t>Određivanje broja trombocita (Tr) u krvi</t>
  </si>
  <si>
    <t>L014209</t>
  </si>
  <si>
    <t xml:space="preserve">Sedimentacija eritrocita (SE) </t>
  </si>
  <si>
    <t>L014332</t>
  </si>
  <si>
    <t xml:space="preserve">Aktivirano parcijalno tromboplastinsko vreme (aPTT) u plazmi - koagulometrijski </t>
  </si>
  <si>
    <t>L014415</t>
  </si>
  <si>
    <t xml:space="preserve">D-dimer u plazmi </t>
  </si>
  <si>
    <t>L014423</t>
  </si>
  <si>
    <t xml:space="preserve">D-dimer u plazmi - POCT metodom </t>
  </si>
  <si>
    <t>L014431</t>
  </si>
  <si>
    <t xml:space="preserve">D-dimer u plazmi, semikvanitativno </t>
  </si>
  <si>
    <t>L014704</t>
  </si>
  <si>
    <t xml:space="preserve">Fibrinogen u plazmi - Clauss-ovom metodom </t>
  </si>
  <si>
    <t>L015040</t>
  </si>
  <si>
    <t xml:space="preserve">Protrombinsko vreme (PT i INR vrednost) u plazmi - koagulometrijski </t>
  </si>
  <si>
    <t>L015057</t>
  </si>
  <si>
    <t xml:space="preserve">Protrombinsko vreme (PT) </t>
  </si>
  <si>
    <t>L015172</t>
  </si>
  <si>
    <t xml:space="preserve">Trombinsko vreme (TT) u plazmi </t>
  </si>
  <si>
    <t>L015263</t>
  </si>
  <si>
    <t xml:space="preserve">Vreme koagulacije (Lee-White) u plazmi </t>
  </si>
  <si>
    <t>L015271</t>
  </si>
  <si>
    <t xml:space="preserve">Vreme krvarenja (Duke) </t>
  </si>
  <si>
    <t>L015404</t>
  </si>
  <si>
    <t xml:space="preserve">Bojenje periferne krvi ili kostne srži na alkalnu fosfatazu u leukocitima i skoriranje APL skora </t>
  </si>
  <si>
    <t>L016592</t>
  </si>
  <si>
    <t xml:space="preserve">Antitela na F aktin IgG u serumu - IIF </t>
  </si>
  <si>
    <t>L017046</t>
  </si>
  <si>
    <t xml:space="preserve">Antitela na oksidovani lipoprotein male gustine (anti-oxLDL) IgG klase u serumu - ELISA </t>
  </si>
  <si>
    <t>L018168</t>
  </si>
  <si>
    <t>ABO krvna grupa - pločica</t>
  </si>
  <si>
    <t>L018192</t>
  </si>
  <si>
    <t>ABO/RhD krvna grupa - epruveta</t>
  </si>
  <si>
    <t>L018218</t>
  </si>
  <si>
    <t>ABO/RhD krvna grupa, monoklonska antitela - mikroepruveta</t>
  </si>
  <si>
    <t>L018275</t>
  </si>
  <si>
    <t>Interreakcija, eritrocit davaoca i serum primaoca - epruveta</t>
  </si>
  <si>
    <t>L018283</t>
  </si>
  <si>
    <t>Interreakcija, eritrociti davaoca i serum primaoca - mikroepruveta</t>
  </si>
  <si>
    <t>L018416</t>
  </si>
  <si>
    <t>Monospecifican direktan Coombs-ov test (DAT) - mikroepruveta</t>
  </si>
  <si>
    <t>L018440</t>
  </si>
  <si>
    <t>Polispecifičan direktan Coombs-ov test (DAT) - epruveta</t>
  </si>
  <si>
    <t>L018457</t>
  </si>
  <si>
    <t>Polispecifičan direktan Coombs-ov test (DAT) - mikroepruveta</t>
  </si>
  <si>
    <t>L018481</t>
  </si>
  <si>
    <t>Tipizacija antigena A1 - epruveta</t>
  </si>
  <si>
    <t>L018564</t>
  </si>
  <si>
    <t>Tipizacija antigena H - epruveta</t>
  </si>
  <si>
    <t>L018812</t>
  </si>
  <si>
    <t>Tipizacija pojedinačnih specifičnosti Rh fenotipa (C,c,E,e) - epruveta</t>
  </si>
  <si>
    <t>L018853</t>
  </si>
  <si>
    <t>Tipizacija Rh D weak antigen - mikroepruveta</t>
  </si>
  <si>
    <t>L018879</t>
  </si>
  <si>
    <t>Tipizacija RhD antigena - epruveta</t>
  </si>
  <si>
    <t>L018887</t>
  </si>
  <si>
    <t>Tipizacija RhD antigena - mikroepruveta</t>
  </si>
  <si>
    <t>L018911</t>
  </si>
  <si>
    <t>Tipizacija RhD weak antigena - epruveta</t>
  </si>
  <si>
    <t>L019034</t>
  </si>
  <si>
    <t>Indirektan Coombs-ov test (IAT) - mikroepruveta</t>
  </si>
  <si>
    <t>L019075</t>
  </si>
  <si>
    <t>Skrining test eritrocitnih antitela AHG - mikroepruveta</t>
  </si>
  <si>
    <t>L019091</t>
  </si>
  <si>
    <t>Skrining test eritrogirnih antitela (AHG) - epruveta</t>
  </si>
  <si>
    <t>L019125</t>
  </si>
  <si>
    <t>Antistreptolizin O test (ASOT) - latex aglutinacionim testom</t>
  </si>
  <si>
    <t>L019166</t>
  </si>
  <si>
    <t>Bakteriološki pregled brisa nosa</t>
  </si>
  <si>
    <t>L019182</t>
  </si>
  <si>
    <t>Bakteriološki pregled brisa spoljašnjeg ušnog kanala ili površinske rane</t>
  </si>
  <si>
    <t>L019190</t>
  </si>
  <si>
    <t>Bakteriološki pregled brisa spoljašnjih genitalija ili vagine ili cerviksa ili uretre</t>
  </si>
  <si>
    <t>L019208</t>
  </si>
  <si>
    <t>Bakteriološki pregled brisa ždrela</t>
  </si>
  <si>
    <t>L019216</t>
  </si>
  <si>
    <t>Bakteriološki pregled brisa ždrela na kliconoštvo (S. pyogenes, S. aureus. H. influenzae...)</t>
  </si>
  <si>
    <t>L019224</t>
  </si>
  <si>
    <t xml:space="preserve">Bakteriološki pregled duboke rane odnosno gnoja odnosno punktata odnosno eksudata odnosno bioptata </t>
  </si>
  <si>
    <t>L019232</t>
  </si>
  <si>
    <t>Bakteriološki pregled eksprimata prostate ili sperme</t>
  </si>
  <si>
    <t>L019265</t>
  </si>
  <si>
    <t>Bakteriološki pregled iskašljaja ili trahealnog aspirata ili bronhoalveolarnog lavata</t>
  </si>
  <si>
    <t>L019315</t>
  </si>
  <si>
    <t>Bakteriološki pregled oka ili konjunktive</t>
  </si>
  <si>
    <t>L019323</t>
  </si>
  <si>
    <t>Bakteriološki pregled sadržaja srednjeg uva</t>
  </si>
  <si>
    <t>L019331</t>
  </si>
  <si>
    <t>Bakteriološki pregled stolice na Salmonella spp. i Shigella spp. i Escherichia coli O:157/i Campylobacter spp.</t>
  </si>
  <si>
    <t>L019349</t>
  </si>
  <si>
    <t>Bakteriološki pregled stolice na termofilne Campylobacter vrste</t>
  </si>
  <si>
    <t>L019364</t>
  </si>
  <si>
    <t>Bakteriološki pregled stolice na Yersinia enterocolitica</t>
  </si>
  <si>
    <t>L019398</t>
  </si>
  <si>
    <t>Bakteriološki pregled žuči</t>
  </si>
  <si>
    <t>L019406</t>
  </si>
  <si>
    <t xml:space="preserve">Biohemijska identifikacija aerobnih bakterija </t>
  </si>
  <si>
    <t>L019414</t>
  </si>
  <si>
    <t>Biohemijska identifikacija anaerobnih bakterija do nivoa vrste</t>
  </si>
  <si>
    <t>L019422</t>
  </si>
  <si>
    <t>Biohemijska identifikacija beta - hemolitičnog streptokoka</t>
  </si>
  <si>
    <t>L019430</t>
  </si>
  <si>
    <t>Biohemijska identifikacija enterobakterija testovima pripremljenim u laboratoriji</t>
  </si>
  <si>
    <t>L019448</t>
  </si>
  <si>
    <t>Biohemijska identifikacija Enterococcus vrsta</t>
  </si>
  <si>
    <t>L019463</t>
  </si>
  <si>
    <t>Biohemijska identifikacija Staphylococcus vrsta</t>
  </si>
  <si>
    <t>L019471</t>
  </si>
  <si>
    <t>Biohemijska identifikacija Streptococcus pneumoniae</t>
  </si>
  <si>
    <t>L019489</t>
  </si>
  <si>
    <t xml:space="preserve">Biohemijski test komercijalnim diskom/tabletom </t>
  </si>
  <si>
    <t>L019513</t>
  </si>
  <si>
    <t>Detekcija antigena Helicobacter pylori - imunohromatografskim testom</t>
  </si>
  <si>
    <t>L019562</t>
  </si>
  <si>
    <t>Detekcija antitela (IgM ili IgG) na Treponema pallidum - ELISA</t>
  </si>
  <si>
    <t>L019653</t>
  </si>
  <si>
    <t>Detekcija antitela na Helicobacter pylori- ELISA</t>
  </si>
  <si>
    <t>L019760</t>
  </si>
  <si>
    <t xml:space="preserve">Detekcija metalobeta-laktamaza za Gram negativne bakterije (fenotipska) </t>
  </si>
  <si>
    <t>L019786</t>
  </si>
  <si>
    <t>Detekcija rezistencije na meticilin preko dokazivanja izmenjenog PVP2 kod Staphylococcus spp. - latex aglutinacija</t>
  </si>
  <si>
    <t>L019828</t>
  </si>
  <si>
    <t xml:space="preserve">Direktna detekcija bakterijskih antigena u biološkom materijalu komercijalnim testom </t>
  </si>
  <si>
    <t>L019844</t>
  </si>
  <si>
    <t>Dokazivanje produkcije ili prisustva toksina Clostridium difficilae A ili B</t>
  </si>
  <si>
    <t>L019851</t>
  </si>
  <si>
    <t>Hemokultura aerobno, automatskim sistemom</t>
  </si>
  <si>
    <t>L019869</t>
  </si>
  <si>
    <t>Hemokultura aerobno, konvencionalna</t>
  </si>
  <si>
    <t>L019877</t>
  </si>
  <si>
    <t>Hemokultura anaerobno, automatskim sistemom</t>
  </si>
  <si>
    <t>L019885</t>
  </si>
  <si>
    <t>Hemokultura anaerobno, konvencionalna</t>
  </si>
  <si>
    <t>L019893</t>
  </si>
  <si>
    <t>Identifikacija anaerobnih bakterija do nivoa roda</t>
  </si>
  <si>
    <t>L019927</t>
  </si>
  <si>
    <t>Identifikacija Haemophilus vrsta faktorima rasta</t>
  </si>
  <si>
    <t>L019943</t>
  </si>
  <si>
    <t>Identifikacija Salmonella spp. ili Shigella spp. ili Escherichia coli O:157/ili Campylobacter spp.</t>
  </si>
  <si>
    <t>L019950</t>
  </si>
  <si>
    <t>Identifikacija termofilnih Campylobacter vrsta</t>
  </si>
  <si>
    <t>L019984</t>
  </si>
  <si>
    <t>Ispitivanje antibiotske osetljivosti bakterija automatskim sistemom</t>
  </si>
  <si>
    <t>L019992</t>
  </si>
  <si>
    <t xml:space="preserve">Ispitivanje antibiotske osetljivosti bakterija, disk-difuzionom metodom na drugu i/ili treću liniju </t>
  </si>
  <si>
    <t>L020016</t>
  </si>
  <si>
    <t>Ispitivanje osetljivosti mikobakterija na drugu liniju antituberkulotika - po jednom antituberkulotiku</t>
  </si>
  <si>
    <t>L020081</t>
  </si>
  <si>
    <t>Izolacija Clostridium difficilae</t>
  </si>
  <si>
    <t>L020099</t>
  </si>
  <si>
    <t>Izolacija Helicobacter pylori</t>
  </si>
  <si>
    <t>L020131</t>
  </si>
  <si>
    <t>Izolacija meticilin-rezistentnog Staphylococcus aureus</t>
  </si>
  <si>
    <t>L020149</t>
  </si>
  <si>
    <t>Izolacija mikroorganizma subkulturom</t>
  </si>
  <si>
    <t>L020206</t>
  </si>
  <si>
    <t>Mikroskopski pregled bojenog preparata</t>
  </si>
  <si>
    <t>L020263</t>
  </si>
  <si>
    <t>Pregled briseva urogenitalnog trakta na Neisseria gonorrhoeae</t>
  </si>
  <si>
    <t>L020271</t>
  </si>
  <si>
    <t>Pregled vaginalnog brisa na bakterijsku vaginozu izolacijom uzročnika</t>
  </si>
  <si>
    <t>L020289</t>
  </si>
  <si>
    <t>Pregled vaginalnog brisa na bakterijsku vaginozu pregledom bojenog preparata</t>
  </si>
  <si>
    <t>L020339</t>
  </si>
  <si>
    <t>Serološka identifikacija serogrupe Salmonella enterica</t>
  </si>
  <si>
    <t>L020347</t>
  </si>
  <si>
    <t>Serološka identifikacija serotipa Salmonella enterica</t>
  </si>
  <si>
    <t>L020362</t>
  </si>
  <si>
    <t>Serološka identifikacija Staphylococcus aureus</t>
  </si>
  <si>
    <t>L020396</t>
  </si>
  <si>
    <t>Urinokultura</t>
  </si>
  <si>
    <t>L020404</t>
  </si>
  <si>
    <t>Uzimanje biološkog materijala za mikrobiološki pregled</t>
  </si>
  <si>
    <t>L020412</t>
  </si>
  <si>
    <t>Uzimanje biološkog materijala za mikrobiološki pregled u transportnu podlogu</t>
  </si>
  <si>
    <t>L020578</t>
  </si>
  <si>
    <t xml:space="preserve">Kvalitativno određivanje anti HCV antitela - ELISA </t>
  </si>
  <si>
    <t>L020602</t>
  </si>
  <si>
    <t xml:space="preserve">Kvalitativno određivanje antigena i antitela za HIV - ELISA </t>
  </si>
  <si>
    <t>L020677</t>
  </si>
  <si>
    <t xml:space="preserve">Kvalitativno određivanje HBs antigena u serumu - ELISA </t>
  </si>
  <si>
    <t>L020818</t>
  </si>
  <si>
    <t>Paul-Bunnel - ova reakcija</t>
  </si>
  <si>
    <t>L020826</t>
  </si>
  <si>
    <t xml:space="preserve">Potvrdni test za HBsAg, ELISA </t>
  </si>
  <si>
    <t>L020875</t>
  </si>
  <si>
    <t>Brzi test na detekciju kopro-antigena Giardia lamblia-imunohromatografski test</t>
  </si>
  <si>
    <t>L020917</t>
  </si>
  <si>
    <t>Brzi test za detekciju kopro-antigena Entamoeba histolytica/dispar</t>
  </si>
  <si>
    <t>L021030</t>
  </si>
  <si>
    <t>Identifikacija parazita(helminti)</t>
  </si>
  <si>
    <t>L021048</t>
  </si>
  <si>
    <t xml:space="preserve">Izolacija crevnih protozoa iz stolice </t>
  </si>
  <si>
    <t>L021071</t>
  </si>
  <si>
    <t>Izolacija Trichomonas vaginalis</t>
  </si>
  <si>
    <t>L021238</t>
  </si>
  <si>
    <t>Pregled na Trichomonas vaginalis - direktan nativni preparat</t>
  </si>
  <si>
    <t>L021253</t>
  </si>
  <si>
    <t xml:space="preserve">Pregled perianalnog otiska na helminte </t>
  </si>
  <si>
    <t>L021295</t>
  </si>
  <si>
    <t>Pregled stolice na larve helminata</t>
  </si>
  <si>
    <t>L021303</t>
  </si>
  <si>
    <t>Pregled stolice na parazite - metodom koncentracije</t>
  </si>
  <si>
    <t>L021311</t>
  </si>
  <si>
    <t>Pregled stolice na parazite (nativni preparat)</t>
  </si>
  <si>
    <t>L021329</t>
  </si>
  <si>
    <t>Pregled stolice na protozoe (bojeni preparat)</t>
  </si>
  <si>
    <t>L021360</t>
  </si>
  <si>
    <t>Pregled uzorka na slobodno-živeće amebe</t>
  </si>
  <si>
    <t>L021501</t>
  </si>
  <si>
    <t>Hemokultura na gljive automatizovanim sistemom</t>
  </si>
  <si>
    <t>L021519</t>
  </si>
  <si>
    <t>Hemokultura na gljive klasičnom metodom</t>
  </si>
  <si>
    <t>L021543</t>
  </si>
  <si>
    <t xml:space="preserve">Identifikacija plesni (osim dermatofita) </t>
  </si>
  <si>
    <t>L021634</t>
  </si>
  <si>
    <t>Otkrivanje antigena gljiva (Cryptococcus, Candida, Aspergillus ili dr.) - kvalitativno</t>
  </si>
  <si>
    <t>L021659</t>
  </si>
  <si>
    <t>Pregled brisa na gljive</t>
  </si>
  <si>
    <t>L021675</t>
  </si>
  <si>
    <t>Pregled i identifikacija kvasnica</t>
  </si>
  <si>
    <t>L021691</t>
  </si>
  <si>
    <t>Pregled ostalih bioloških uzorka na gljive</t>
  </si>
  <si>
    <t>L023960</t>
  </si>
  <si>
    <t>Bronhospazmolitici u želudačnom sadržaju - GC/MS</t>
  </si>
  <si>
    <t>L026526</t>
  </si>
  <si>
    <t>Izrada jednog neobojenog serijskog preparata</t>
  </si>
  <si>
    <t>L026534</t>
  </si>
  <si>
    <t xml:space="preserve">Bojenje jednog serijskog preparata HE metodom </t>
  </si>
  <si>
    <t>EX TEMPORE analiza dobijenog materijala</t>
  </si>
  <si>
    <t>L026583</t>
  </si>
  <si>
    <t>Pregled isečka usne</t>
  </si>
  <si>
    <t>L026609</t>
  </si>
  <si>
    <t>Pregled promene na isečku jezika</t>
  </si>
  <si>
    <t>L026617</t>
  </si>
  <si>
    <t xml:space="preserve">Pregled promene na uklonjenom delu jezika </t>
  </si>
  <si>
    <t>L026633</t>
  </si>
  <si>
    <t>Pregled promene na isečku sluznice usta odnosno gingive dobijene biopsijom</t>
  </si>
  <si>
    <t>L026641</t>
  </si>
  <si>
    <t>Pregled uklonjene promene sluznice usta odnosno gingive dobijene resekcijom</t>
  </si>
  <si>
    <t>L026658</t>
  </si>
  <si>
    <t>Pregled isečka sluzokože farinksa odnosno nazofarinksa dobijene biopsijom</t>
  </si>
  <si>
    <t>L026716</t>
  </si>
  <si>
    <t>Pregled uzorka sluzokože nosa dobijene biopsijom</t>
  </si>
  <si>
    <t>L026732</t>
  </si>
  <si>
    <t>Pregled uklonjenog tumora nosa odnosno sinusa</t>
  </si>
  <si>
    <t>L026740</t>
  </si>
  <si>
    <t>Pregled isečka tonzile</t>
  </si>
  <si>
    <t>L026757</t>
  </si>
  <si>
    <t>Pregled uklonjene tonzile</t>
  </si>
  <si>
    <t>L026765</t>
  </si>
  <si>
    <t>Pregled uklonjenog tumora farinksa odnosno nazofarinksa</t>
  </si>
  <si>
    <t>L026773</t>
  </si>
  <si>
    <t>Pregled isečka larinksa dobijenog biopsijom</t>
  </si>
  <si>
    <t>L026799</t>
  </si>
  <si>
    <t xml:space="preserve">Pregled promene na uklonjenom delu larinksa </t>
  </si>
  <si>
    <t>L026930</t>
  </si>
  <si>
    <t>Pregled uzorka zida grudnog koša dobijena iglenom biopsijom</t>
  </si>
  <si>
    <t>L027367</t>
  </si>
  <si>
    <t xml:space="preserve">Pregled jednog limfnog čvora </t>
  </si>
  <si>
    <t>L027375</t>
  </si>
  <si>
    <t xml:space="preserve">Pregled anatomske grupe limfnih čvorova </t>
  </si>
  <si>
    <t xml:space="preserve">Pregled cor biopsije dojke </t>
  </si>
  <si>
    <t>L027425</t>
  </si>
  <si>
    <t xml:space="preserve">Pregleda bioptata tumora dojke sa kožom </t>
  </si>
  <si>
    <t>L027433</t>
  </si>
  <si>
    <t xml:space="preserve">Pregled uklonjenog tumora dojke </t>
  </si>
  <si>
    <t>L027466</t>
  </si>
  <si>
    <t xml:space="preserve">Pregled kvadranta dojke </t>
  </si>
  <si>
    <t>L027474</t>
  </si>
  <si>
    <t xml:space="preserve">Pregled cele dojke </t>
  </si>
  <si>
    <t xml:space="preserve">Pregled endoskopskog uzorka: jednjaka odnosno želuca odnosno tankog odnosno debelog creva odnosno analnog kanala </t>
  </si>
  <si>
    <t xml:space="preserve">Pregled polipa želuca, odnosno tankog creva odnosno debelog creva </t>
  </si>
  <si>
    <t>L027656</t>
  </si>
  <si>
    <t xml:space="preserve">Pregled delimično resekovanog želuca </t>
  </si>
  <si>
    <t>L027730</t>
  </si>
  <si>
    <t xml:space="preserve">Pregled dela tankog creva </t>
  </si>
  <si>
    <t>L027748</t>
  </si>
  <si>
    <t xml:space="preserve">Pregled dela debelog creva </t>
  </si>
  <si>
    <t>L027755</t>
  </si>
  <si>
    <t xml:space="preserve">Pregled rektuma </t>
  </si>
  <si>
    <t>L027805</t>
  </si>
  <si>
    <t xml:space="preserve">Pregled hemoroidalnog nodusa </t>
  </si>
  <si>
    <t>L027813</t>
  </si>
  <si>
    <t xml:space="preserve">Pregled uzorka jetre dobijenog punkcionom biopsijom </t>
  </si>
  <si>
    <t>L027821</t>
  </si>
  <si>
    <t xml:space="preserve">Pregled hirurški uklonjene promene u jetri </t>
  </si>
  <si>
    <t>L027839</t>
  </si>
  <si>
    <t xml:space="preserve">Pregled uklonjenog dela jetre </t>
  </si>
  <si>
    <t>L027854</t>
  </si>
  <si>
    <t xml:space="preserve">Pregled žučne kese </t>
  </si>
  <si>
    <t>L027870</t>
  </si>
  <si>
    <t xml:space="preserve">Pregled apendiksa </t>
  </si>
  <si>
    <t>L027904</t>
  </si>
  <si>
    <t xml:space="preserve">Pregled isečka omentuma, peritoneuma dobijena biopsijom </t>
  </si>
  <si>
    <t>L027912</t>
  </si>
  <si>
    <t xml:space="preserve">Pregled tumora omentuma odnosno peritoneuma odnosno retroperitoneuma </t>
  </si>
  <si>
    <t>L027938</t>
  </si>
  <si>
    <t xml:space="preserve">Pregled bioptata kože </t>
  </si>
  <si>
    <t>L027987</t>
  </si>
  <si>
    <t xml:space="preserve">Pregled potkožne promene </t>
  </si>
  <si>
    <t>L028092</t>
  </si>
  <si>
    <t xml:space="preserve">Pregled kiretirane kosti </t>
  </si>
  <si>
    <t>L028241</t>
  </si>
  <si>
    <t xml:space="preserve">Pregled tetive dobijene biopsijom </t>
  </si>
  <si>
    <t>L028316</t>
  </si>
  <si>
    <t xml:space="preserve">Pregled uzorka penisa </t>
  </si>
  <si>
    <t>L028399</t>
  </si>
  <si>
    <t xml:space="preserve">Pregled isečka testisa dobijena biopsijom </t>
  </si>
  <si>
    <t>L028407</t>
  </si>
  <si>
    <t xml:space="preserve">Pregled jednog testisa u celini </t>
  </si>
  <si>
    <t>L028431</t>
  </si>
  <si>
    <t xml:space="preserve">Pregled uzorka prostate dobijena biopsijom </t>
  </si>
  <si>
    <t>L028449</t>
  </si>
  <si>
    <t xml:space="preserve">Pregled transuretralno resekovane prostate (TUR) </t>
  </si>
  <si>
    <t>L028480</t>
  </si>
  <si>
    <t xml:space="preserve">Pregled uzorka mokraćne bešike dobijena biopsijom </t>
  </si>
  <si>
    <t>L028498</t>
  </si>
  <si>
    <t xml:space="preserve">Pregled tumora sa delom zida mokraćne bešike </t>
  </si>
  <si>
    <t>L028639</t>
  </si>
  <si>
    <t xml:space="preserve">Pregled uzorka velikih usana odnosno malih usana odnosno vulve dobijenog biopsijom </t>
  </si>
  <si>
    <t>L028654</t>
  </si>
  <si>
    <t xml:space="preserve">Pregled uzorka vagine dobijenog biopsijom </t>
  </si>
  <si>
    <t>L028662</t>
  </si>
  <si>
    <t xml:space="preserve">Pregled tumora vulve odnosno vagine </t>
  </si>
  <si>
    <t>L028670</t>
  </si>
  <si>
    <t xml:space="preserve">Pregled uzorka cerviksa dobijena biopsijom </t>
  </si>
  <si>
    <t>L028688</t>
  </si>
  <si>
    <t xml:space="preserve">Pregled kiretmana cervikalnog kanala </t>
  </si>
  <si>
    <t>L028696</t>
  </si>
  <si>
    <t xml:space="preserve">Pregled tumora cerviksa </t>
  </si>
  <si>
    <t>L028712</t>
  </si>
  <si>
    <t xml:space="preserve">Pregled dela cerviksa sa parametrijama i delom vagine </t>
  </si>
  <si>
    <t xml:space="preserve">Pregled konizata cerviksa </t>
  </si>
  <si>
    <t>L028746</t>
  </si>
  <si>
    <t xml:space="preserve">Pregled kiretmana endometrijuma </t>
  </si>
  <si>
    <t>L028753</t>
  </si>
  <si>
    <t xml:space="preserve">Pregled kiretmana endocerviksa i endometrijuma </t>
  </si>
  <si>
    <t>L028761</t>
  </si>
  <si>
    <t xml:space="preserve">Pregled tumora uterusa </t>
  </si>
  <si>
    <t>L028787</t>
  </si>
  <si>
    <t xml:space="preserve">Pregled materice i cerviksa (bez adneksa) </t>
  </si>
  <si>
    <t>L028803</t>
  </si>
  <si>
    <t xml:space="preserve">Pregled materice, cerviksa, oba jajnika i pripadajućih jajovoda </t>
  </si>
  <si>
    <t>L028811</t>
  </si>
  <si>
    <t xml:space="preserve">Pregled materice, cerviksa, jednog jajnika, pripadajućeg jajovoda i parametrijuma </t>
  </si>
  <si>
    <t>L028829</t>
  </si>
  <si>
    <t xml:space="preserve">Pregled materice, cerviksa, oba jajnika, pripadajućih jajovoda i parametrijuma </t>
  </si>
  <si>
    <t>L028837</t>
  </si>
  <si>
    <t xml:space="preserve">Pregled uzorka jajnika dobijena biopsijom </t>
  </si>
  <si>
    <t>L028845</t>
  </si>
  <si>
    <t xml:space="preserve">Pregled dela jajnika </t>
  </si>
  <si>
    <t>L028860</t>
  </si>
  <si>
    <t xml:space="preserve">Pregled celog jajnika </t>
  </si>
  <si>
    <t>L028886</t>
  </si>
  <si>
    <t xml:space="preserve">Pregled dela jajovoda </t>
  </si>
  <si>
    <t>L028894</t>
  </si>
  <si>
    <t xml:space="preserve">Pregled celog jajovoda </t>
  </si>
  <si>
    <t>L028902</t>
  </si>
  <si>
    <t xml:space="preserve">Pregled dela omentuma </t>
  </si>
  <si>
    <t>L028936</t>
  </si>
  <si>
    <t xml:space="preserve">Pregled posteljice sa ovojnicama i pupčanikom odnosno analiza abortnog materijala </t>
  </si>
  <si>
    <t>L029413</t>
  </si>
  <si>
    <t>Citološki pregled ostalih razmaza</t>
  </si>
  <si>
    <t>Eksfolijativna citologija tkiva reproduktivnih organa žene - neautomatizovana priprema i automatizovano bojenje</t>
  </si>
  <si>
    <t>L029454</t>
  </si>
  <si>
    <t>Eksfolijativna citologija tkiva reproduktivnih organa žene - neautomatizovana priprema i neautomatizovano bojenje</t>
  </si>
  <si>
    <t>L029512</t>
  </si>
  <si>
    <t>Pregled razmaza punktata</t>
  </si>
  <si>
    <t>L029520</t>
  </si>
  <si>
    <t>Pregled razmaza sputuma</t>
  </si>
  <si>
    <t>L029546</t>
  </si>
  <si>
    <t>Pregled sedimenta mokraće</t>
  </si>
  <si>
    <t>L029686</t>
  </si>
  <si>
    <t>Dokazivanje Helicobacter Pylori u tkivu</t>
  </si>
  <si>
    <t>L029835</t>
  </si>
  <si>
    <t xml:space="preserve">Obrada i analiza tkiva primenom dekalcinacije (Dekalcinat) </t>
  </si>
  <si>
    <t>L029843</t>
  </si>
  <si>
    <t xml:space="preserve">Fetalna obdukcija </t>
  </si>
  <si>
    <t>L029850</t>
  </si>
  <si>
    <t xml:space="preserve">Klinička obdukcija </t>
  </si>
  <si>
    <t>L030221</t>
  </si>
  <si>
    <t>Detekcijа Streptococcus agalactiae (GBS) kod trudnicа od 35–37. gn u vаginаlnom i rektаlnom brisu</t>
  </si>
  <si>
    <t>L030361</t>
  </si>
  <si>
    <t>Detekcijа Clostridium difficilae GDH Ag u stolici ELISA/ELFA testom</t>
  </si>
  <si>
    <t>L030379</t>
  </si>
  <si>
    <t>Detekcijа Clostridium difficilae toksinа A i B u stolici ELISA/ELFAtestom</t>
  </si>
  <si>
    <t>L030486</t>
  </si>
  <si>
    <t>Ispitivаnje osetljivosti bаkterijа nа аntibiotike (pojedinаčno) i određivаnje vrednosti MIK bujon mikrodilucionom metodom</t>
  </si>
  <si>
    <t>L030502</t>
  </si>
  <si>
    <t>Detekcijа grаm negаtivnih bаkterijа rezistentnih nа betа lаktаmаze proširenog spektrа nа selektivnoj podlozi /skrining zа prijem u bolnicu</t>
  </si>
  <si>
    <t>U8183200</t>
  </si>
  <si>
    <t>U8183210</t>
  </si>
  <si>
    <t>Procena deformacije centralnog vidnog polja na Amsler mreži</t>
  </si>
  <si>
    <t>U8183211</t>
  </si>
  <si>
    <t>Procena vidnog polja, konfrontacijom</t>
  </si>
  <si>
    <t>U8183220</t>
  </si>
  <si>
    <t>U8183225</t>
  </si>
  <si>
    <t>U8183226</t>
  </si>
  <si>
    <t>U8183230</t>
  </si>
  <si>
    <t>Procena opšteg izgleda oka i adneksa</t>
  </si>
  <si>
    <t>U8183231</t>
  </si>
  <si>
    <t>Procena usklađenosti pravaca vidnih osovina između očiju</t>
  </si>
  <si>
    <t>U8183233</t>
  </si>
  <si>
    <t>U8183235</t>
  </si>
  <si>
    <t>U8183239</t>
  </si>
  <si>
    <t>U8183252</t>
  </si>
  <si>
    <t>U8183260</t>
  </si>
  <si>
    <t>U8183264</t>
  </si>
  <si>
    <t>U8183270</t>
  </si>
  <si>
    <t>U8183271</t>
  </si>
  <si>
    <t>Pregled/procena zadnjeg segmenta</t>
  </si>
  <si>
    <t>U8183272</t>
  </si>
  <si>
    <t>U8183274</t>
  </si>
  <si>
    <t>Pregled/procena zenice, reakcije</t>
  </si>
  <si>
    <t>U8183300</t>
  </si>
  <si>
    <t>U8183301</t>
  </si>
  <si>
    <t>U8183308</t>
  </si>
  <si>
    <t>U8183320</t>
  </si>
  <si>
    <t>U8183327</t>
  </si>
  <si>
    <t>U8183342</t>
  </si>
  <si>
    <t>U8183500</t>
  </si>
  <si>
    <t>U8184504</t>
  </si>
  <si>
    <t>U8184505</t>
  </si>
  <si>
    <t>U8184506</t>
  </si>
  <si>
    <t>Vestibulookularni testovi: „head impulse“ i „head shaking“ test</t>
  </si>
  <si>
    <t>U8184601</t>
  </si>
  <si>
    <t>Rinoalergološko ispitivanje standardnim respiratornim alergenima</t>
  </si>
  <si>
    <t>U8184602</t>
  </si>
  <si>
    <t>Rinoalergološko ispitivanje specifičnim respiratornim alergenom</t>
  </si>
  <si>
    <t>U8184901</t>
  </si>
  <si>
    <t>U8188000</t>
  </si>
  <si>
    <t>U8188702</t>
  </si>
  <si>
    <t>U8188704</t>
  </si>
  <si>
    <t>U8188705</t>
  </si>
  <si>
    <t>U8188706</t>
  </si>
  <si>
    <t>U9011802</t>
  </si>
  <si>
    <t>Repozicioni manevar za lečenje benignog paroksizmalnog vertiga</t>
  </si>
  <si>
    <t>13882-01</t>
  </si>
  <si>
    <t>Postupak odžavanja kontinuirane ventilatorne podrške,24-96 sata</t>
  </si>
  <si>
    <t>13882-02</t>
  </si>
  <si>
    <t>Postupak odžavanja kontinuirane ventilatorne podrške,više od 96sata</t>
  </si>
  <si>
    <t>30186-01</t>
  </si>
  <si>
    <t>Uklanjanje bradavice sa dlana</t>
  </si>
  <si>
    <t>30224-00</t>
  </si>
  <si>
    <t>Perkutana drenaža apscesa mekog tkiva</t>
  </si>
  <si>
    <t>30224-01</t>
  </si>
  <si>
    <t>Perkutana drenaža intra-abdominalnog apscesa, hematoma ili ciste</t>
  </si>
  <si>
    <t>30225-00</t>
  </si>
  <si>
    <t>Ponovna insercija drena za drenažu apscesa mekog tkiva</t>
  </si>
  <si>
    <t>30332-00</t>
  </si>
  <si>
    <t>Ekscizija limfnog čvora aksile</t>
  </si>
  <si>
    <t>30335-00</t>
  </si>
  <si>
    <t>Regioalna ekscizija limfnog čvora aksile</t>
  </si>
  <si>
    <t>30375-09</t>
  </si>
  <si>
    <t>Ekscizija Mekelovog divertikuluma</t>
  </si>
  <si>
    <t>30375-14</t>
  </si>
  <si>
    <t>Incizija i drenaža pankreasa</t>
  </si>
  <si>
    <t>30375-17</t>
  </si>
  <si>
    <t>Redukcija volvulusa debelog creva</t>
  </si>
  <si>
    <t>30402-00</t>
  </si>
  <si>
    <t>Drenaža retroperitonealnog apscesa</t>
  </si>
  <si>
    <t>30405-05</t>
  </si>
  <si>
    <t>Reparacija ostalih kila trbušnog zida sa resekcijom stranguliranih vijuga creva</t>
  </si>
  <si>
    <t>30666-00</t>
  </si>
  <si>
    <t>Redukcija parafimoze</t>
  </si>
  <si>
    <t>30676-00</t>
  </si>
  <si>
    <t>Incizija pilonidalnog sinusa ili ciste</t>
  </si>
  <si>
    <t>31230-04</t>
  </si>
  <si>
    <t>Ekscizija lezije(a) na koži i potkožnom tkivu prsta šake</t>
  </si>
  <si>
    <t>31235-03</t>
  </si>
  <si>
    <t>Ekscizija lezije(a) na koži i potkožnom tkivu noge</t>
  </si>
  <si>
    <t>31235-04</t>
  </si>
  <si>
    <t>Ekscizija lezije(a) na koži i potkožnom tkivu stopala</t>
  </si>
  <si>
    <t>31518-01</t>
  </si>
  <si>
    <t>Jednostavna mastektomija, obostrana</t>
  </si>
  <si>
    <t>31563-00</t>
  </si>
  <si>
    <t>Hirurška everzija uvučene bradavice</t>
  </si>
  <si>
    <t>Fiberoptička kolono do coecuma bez biopsije</t>
  </si>
  <si>
    <t>32090-01</t>
  </si>
  <si>
    <t>Fiberoptička kolono do coecuma sa biopsijom</t>
  </si>
  <si>
    <t>32120-00</t>
  </si>
  <si>
    <t>Insercija analnog šava zbog anorektalnog prolapsa</t>
  </si>
  <si>
    <t>32511-00</t>
  </si>
  <si>
    <t>Prekid safeno-femoralnog i safeno-poplitealnog spoja varikoznih vena</t>
  </si>
  <si>
    <t>35533-00</t>
  </si>
  <si>
    <t>Razdvajanje intrauterinih priraslica</t>
  </si>
  <si>
    <t>35622-00</t>
  </si>
  <si>
    <t>Endoskopska ablacija endometrijuma</t>
  </si>
  <si>
    <t>35633-00</t>
  </si>
  <si>
    <t>35634-00</t>
  </si>
  <si>
    <t>Resekcija septuma uterusa histeroskopijom</t>
  </si>
  <si>
    <t>35637-04</t>
  </si>
  <si>
    <t>Laparoskopska ventrosuspenzija</t>
  </si>
  <si>
    <t>35637-08</t>
  </si>
  <si>
    <t>Laparoskopska elektrokauterizacija jajnika, driling ovarijuma</t>
  </si>
  <si>
    <t>46366-00</t>
  </si>
  <si>
    <t>Subkutana fasciotomija zbog Dipitrenove kontrakture</t>
  </si>
  <si>
    <t>47315-01</t>
  </si>
  <si>
    <t>Zatvorena repozicija unutrazglobnog preloma srednjeg članka prsta na ruci sa unutrašnjom fiksacijom</t>
  </si>
  <si>
    <t>47624-01</t>
  </si>
  <si>
    <t>Otvorena repozicija preloma tarzometatarzalnog zgloba sa unutrašnjom fiksacijom</t>
  </si>
  <si>
    <t>49557-02</t>
  </si>
  <si>
    <t>artroskopska ekscizija ruba ili nabora meniskusa kolena</t>
  </si>
  <si>
    <t>49558-00</t>
  </si>
  <si>
    <t>artroskopska toaleta zgloba kolena</t>
  </si>
  <si>
    <t>49560-00</t>
  </si>
  <si>
    <t xml:space="preserve">artroskopsko odstranjenje slobodnih/labavih tela iz kolena </t>
  </si>
  <si>
    <t>49561-02</t>
  </si>
  <si>
    <t>artroskopsko odrstranjenje slobodnih zglobnih tela iz zgloba kolena sa debridmanom, osteoplastikom ili hidroplastikom</t>
  </si>
  <si>
    <t>49542-00</t>
  </si>
  <si>
    <t>artroskopska rekonstrukcija ukrštenih ligamenata kolena sa reparacijom meniskusa</t>
  </si>
  <si>
    <t>49542-01</t>
  </si>
  <si>
    <t xml:space="preserve">rekonstrukcija ukrštenih ligamenata kolena sa reparacijom meniskusa </t>
  </si>
  <si>
    <t>L001867</t>
  </si>
  <si>
    <t>Tipizacija antigena Lea - mikroepruveta</t>
  </si>
  <si>
    <t>L004325</t>
  </si>
  <si>
    <t>Kreatinin u serumu-enzimskom metodom</t>
  </si>
  <si>
    <t>L012484</t>
  </si>
  <si>
    <t>Koprokultura</t>
  </si>
  <si>
    <t>L019240</t>
  </si>
  <si>
    <t>CVK</t>
  </si>
  <si>
    <t>L020248</t>
  </si>
  <si>
    <t>MIK</t>
  </si>
  <si>
    <t>11221-00</t>
  </si>
  <si>
    <t>Kvantitativna kompjuterizovana perimetrija, obostrana</t>
  </si>
  <si>
    <t>11224-00</t>
  </si>
  <si>
    <t>Kvantitativna kompjuterizovana perimetrija, jednostrana</t>
  </si>
  <si>
    <t xml:space="preserve">Ostale procene, konsultacije i evaluacije </t>
  </si>
  <si>
    <t>U8183501</t>
  </si>
  <si>
    <t>Aberometrija celokupnog optičkog sistema oka</t>
  </si>
  <si>
    <t>A57506-00</t>
  </si>
  <si>
    <t>A57506-01</t>
  </si>
  <si>
    <t>A57506-02</t>
  </si>
  <si>
    <t>A57506-03</t>
  </si>
  <si>
    <t>A57506-04</t>
  </si>
  <si>
    <t>A57518-00</t>
  </si>
  <si>
    <t>A57518-01</t>
  </si>
  <si>
    <t>A57518-02</t>
  </si>
  <si>
    <t>A57518-03</t>
  </si>
  <si>
    <t>A57518-04</t>
  </si>
  <si>
    <t>A57700-00</t>
  </si>
  <si>
    <t>A57712-00</t>
  </si>
  <si>
    <t>A57715-00</t>
  </si>
  <si>
    <t>A57901-00</t>
  </si>
  <si>
    <t>A57903-00</t>
  </si>
  <si>
    <t>A57921-00</t>
  </si>
  <si>
    <t>A58100-00</t>
  </si>
  <si>
    <t>A58103-00</t>
  </si>
  <si>
    <t>A58106-00</t>
  </si>
  <si>
    <t>A58109-00</t>
  </si>
  <si>
    <t>A58500-00</t>
  </si>
  <si>
    <t>A58521-00</t>
  </si>
  <si>
    <t>A58524-00</t>
  </si>
  <si>
    <t>A58700-00</t>
  </si>
  <si>
    <t>A58900-00</t>
  </si>
  <si>
    <r>
      <t>Напомена:</t>
    </r>
    <r>
      <rPr>
        <sz val="7"/>
        <rFont val="Times New Roman"/>
        <family val="1"/>
      </rPr>
      <t xml:space="preserve">   </t>
    </r>
    <r>
      <rPr>
        <sz val="12"/>
        <rFont val="Times New Roman"/>
        <family val="1"/>
      </rPr>
      <t>У складу са чланом 31. Правилника о листама чекања, Општа болница Сента не утврђује листе чекања за прегледе на ЦТ, из разлога што се исти пружају у року од 30 дана.</t>
    </r>
  </si>
  <si>
    <t>UM000004</t>
  </si>
  <si>
    <t>STAPLERI</t>
  </si>
  <si>
    <t>UM000008</t>
  </si>
  <si>
    <t>PUNJENJE ZA STAPLERE</t>
  </si>
  <si>
    <t>UM000009</t>
  </si>
  <si>
    <t>MREŽICE ZA HERNIJE</t>
  </si>
  <si>
    <t>UM000023</t>
  </si>
  <si>
    <t>UM000024</t>
  </si>
  <si>
    <t>KLIPSEVI</t>
  </si>
  <si>
    <t>UM000062</t>
  </si>
  <si>
    <t>UM000072</t>
  </si>
  <si>
    <t>OR000013</t>
  </si>
  <si>
    <t>KIRŠNER IGLA</t>
  </si>
  <si>
    <t>OR000022</t>
  </si>
  <si>
    <t>T PLOČA</t>
  </si>
  <si>
    <t>OR000025</t>
  </si>
  <si>
    <t>RAVNA PLOČA</t>
  </si>
  <si>
    <t>OR000029</t>
  </si>
  <si>
    <t>ŽICA</t>
  </si>
  <si>
    <t>OR000030</t>
  </si>
  <si>
    <t>KOŠTANI ZAVRTNJI</t>
  </si>
  <si>
    <t>OR000031</t>
  </si>
  <si>
    <t>KLINOVI ZA FIKSACIJU KOSTIJU</t>
  </si>
  <si>
    <t>OR000118</t>
  </si>
  <si>
    <t>ANATOMSKE PLOČE</t>
  </si>
  <si>
    <t>OR000120</t>
  </si>
  <si>
    <t>Specifične zaključavajuće anatomske ploče sa zaključavajućim zavrtnjima (LCP)</t>
  </si>
  <si>
    <t>OR000124</t>
  </si>
  <si>
    <t>Tubularne ploče</t>
  </si>
  <si>
    <t>OR000127</t>
  </si>
  <si>
    <t>MEDICINSKA ŽICA</t>
  </si>
  <si>
    <t>OR000128</t>
  </si>
  <si>
    <t>KANULIRANI ZAVRTANJ</t>
  </si>
  <si>
    <t>OR000129</t>
  </si>
  <si>
    <t>OR000130</t>
  </si>
  <si>
    <t xml:space="preserve">ZAVRTNJI </t>
  </si>
  <si>
    <t>BP20008</t>
  </si>
  <si>
    <t>Intramedularni titanijumski klin</t>
  </si>
  <si>
    <t>BP20009</t>
  </si>
  <si>
    <t>Završna titanijumska kapa</t>
  </si>
  <si>
    <t>BP20010</t>
  </si>
  <si>
    <t>Kanulirani titanijumski zavrtanj</t>
  </si>
  <si>
    <t>BP20012</t>
  </si>
  <si>
    <t>Titanijumski zavrtanj za distalno zaključivanje klina</t>
  </si>
  <si>
    <t>BP20041</t>
  </si>
  <si>
    <t>Anatomski titanijumski klin</t>
  </si>
  <si>
    <t>BP20042</t>
  </si>
  <si>
    <t>BP20044</t>
  </si>
  <si>
    <t>BP20066</t>
  </si>
  <si>
    <t>Zaključavajuća ploča za distalni femur</t>
  </si>
  <si>
    <t>BP20067</t>
  </si>
  <si>
    <t>Šrafovi</t>
  </si>
  <si>
    <t>BP20068</t>
  </si>
  <si>
    <t>Kortikalni zavrtanj</t>
  </si>
  <si>
    <t>BP20070</t>
  </si>
  <si>
    <t>Šrafovi sa zaključavajućom glavom 3,5 mm različitih dužina, 7S/WASTON</t>
  </si>
  <si>
    <t>BP20071</t>
  </si>
  <si>
    <t>Kortikalni zavrtanj samorezujući</t>
  </si>
  <si>
    <t>BP20072</t>
  </si>
  <si>
    <t>Zaključavajuća kompresivna ploča za proksimalnu lateralnu tibiju 4,5-5,0; lateralna ploča; leva ili desna različitih dužina , 7S/WASTON</t>
  </si>
  <si>
    <t>BP20073</t>
  </si>
  <si>
    <t>Zaključavajuća ploča za proks.tibiju</t>
  </si>
  <si>
    <t>BP20124</t>
  </si>
  <si>
    <t>Dinamička čelična klin ploča za prelome proksimalnog femura sa 2 do 14 otvora, Dinamička klin ploča</t>
  </si>
  <si>
    <t>BP20125</t>
  </si>
  <si>
    <t xml:space="preserve">Glaveno-vratni zavrtanj dužine 70 do 125 mm - 2 komada po ploči, Glavenovratni zavrtanj    </t>
  </si>
  <si>
    <t>BP20126</t>
  </si>
  <si>
    <t xml:space="preserve">DHS ploča 2-24 otvora, ugao 135, materijal medicinski čelik, DHS ploča </t>
  </si>
  <si>
    <t>BP20127</t>
  </si>
  <si>
    <t xml:space="preserve">DCS ploča 4-24 otvora, ugao 95, materijal medicinski čelik, DCS ploča </t>
  </si>
  <si>
    <t>BP20128</t>
  </si>
  <si>
    <t xml:space="preserve">DHS, DCS klin, dužina 50 - 125mm, DHS-DCS klin </t>
  </si>
  <si>
    <t>BP20129</t>
  </si>
  <si>
    <t>Kopresivni zavrtanj</t>
  </si>
  <si>
    <t>BP20130</t>
  </si>
  <si>
    <t xml:space="preserve">Kortikalni zavrtnji različitih dužina, Kortikalni zavrtnji       </t>
  </si>
  <si>
    <t>BP21014</t>
  </si>
  <si>
    <t>Интрамедуларни тит. клин дуж 170,200и240mm или 300-480мм,130степ,пром 9-12mm у дист.делу, 17mm у АП и 15.8mm у МЛ,са импл мех закљ. сечива или завртња. Клин дуж 240mm избор левог-десног.Стат или динам закљ у дист делу,HeraclesProximalFemulNail,7S/WASTON</t>
  </si>
  <si>
    <t>BP21015</t>
  </si>
  <si>
    <t>Завршна титанијумска капа са избором статичког или динамичког закључавања сечива или завртња (опција "sliding"), Heracles and cup, 7S/WASTON</t>
  </si>
  <si>
    <t>BP21016</t>
  </si>
  <si>
    <t>Канулирани титанијумски завртањ  дужине 75-140 mm, промера 10,5mm са опцијом закључавања у  4 позиције, Heracles Lag screw, 7S/WASTON</t>
  </si>
  <si>
    <t>BP21018</t>
  </si>
  <si>
    <t>Припадајући титанијумски завртањ за дистално закључавање клина промера 4,9 mm различитих дужина, 4.9mm Lockig screw, 7S/WASTON</t>
  </si>
  <si>
    <t>BP21063</t>
  </si>
  <si>
    <t>Anatomski titan. zakrivljen,kanulirani,intramedularni klin duž. 255-375mm,promera 8-12mm u distalnom delu.Mogućnost multiplanarnog zaklj. Tehnika sa rimovanjem kanala i bez rimovanja,insercija preko ž</t>
  </si>
  <si>
    <t>BP21064</t>
  </si>
  <si>
    <t>Završna titanijumska kapa za zatvaranje proksimalnog kanala klina sa izborom dužina, Socrates III End Cup, 7S/WASTON</t>
  </si>
  <si>
    <t>BP21065</t>
  </si>
  <si>
    <t>Pripadajući unikortikalni titanijumski zavrtanj sa dvostepenim navojem za proksimalno zaključavanje klina promera 4,8 mm,  različitih dužina  , Socrates III 4.8 Cancellous locking screw, 7S/WASTON</t>
  </si>
  <si>
    <t>BP21099</t>
  </si>
  <si>
    <t>Šrafovi sa zaključavajućom glavom 5,0 mm različitih dužina, 7S/WASTON</t>
  </si>
  <si>
    <t>BP21102</t>
  </si>
  <si>
    <t>Шрафови са закључавајућом главом 3,5мм</t>
  </si>
  <si>
    <t>BP21104</t>
  </si>
  <si>
    <t>BP21156</t>
  </si>
  <si>
    <t>Динамичка челична клин плоча за преломе проксим.фемура са 2 до 14 отвора</t>
  </si>
  <si>
    <t>BP21157</t>
  </si>
  <si>
    <t>BP21158</t>
  </si>
  <si>
    <t>ДХС плоча 2-24 отвора, угао 135, материјал медицински челик, DHS ploča, "NARCISSUS" D.O.O. SRBIJA</t>
  </si>
  <si>
    <t>BP21159</t>
  </si>
  <si>
    <t>ДХС плоча 2-24 отвора, угао 95, материјал медицински челик, DHS ploča, "NARCISSUS" D.O.O. SRBIJA</t>
  </si>
  <si>
    <t>BP21160</t>
  </si>
  <si>
    <t>ДХС, ДЦС клин, дужина 50 - 125mm, DHS-DCS klin, "NARCISSUS" D.O.O. SRBIJA</t>
  </si>
  <si>
    <t>BP21161</t>
  </si>
  <si>
    <t>Kompresivni zavrtanj, 25, 30 mm, Kompresivni zavrtanj, "NARCISSUS" D.O.O. SRBIJA</t>
  </si>
  <si>
    <t>BP21162</t>
  </si>
  <si>
    <t>Кортикални завртњи различитих дужина, Kortikalni zavrtanj, samonarezujući, "NARCISSUS" D.O.O. SRBIJA</t>
  </si>
  <si>
    <t>BP21164</t>
  </si>
  <si>
    <t>Spoljašnji fiksator</t>
  </si>
  <si>
    <t>BP21165</t>
  </si>
  <si>
    <t>Спољашњи фиксатор за примарну стабилизацију натколенице - сет: носећа шипка, 6 носеће спојнице, 6 спојнице са клик механизмом, 4 шанц клина промера 6мм и дужине 150мм, 2 шанц клина промера 6мм и дужине 170мм, Спољњи фиксатор по Митковићу, ОРТОКОН ДОО НИШ</t>
  </si>
  <si>
    <t>BP21166</t>
  </si>
  <si>
    <t>Спољашњи фиксатор за примарну стабилизацију поттколенице - сет: носећа шипка, 6 носеће спојнице, 6 спојнице са клик механизмом, 4 шанц клина промера 6мм и дужине 150мм, 2 шанц клина промера 6мм и дужине 170мм, Спољњи фиксатор по Митковићу, ОРТОКОН ДОО НИШ</t>
  </si>
  <si>
    <t>Austin Moor parcijalna proteza kuka</t>
  </si>
  <si>
    <t>KK21050</t>
  </si>
  <si>
    <t>KK21115</t>
  </si>
  <si>
    <t>Koštani cement</t>
  </si>
  <si>
    <t>KK21039</t>
  </si>
  <si>
    <t>Hibridna cementna endoproteza - stem</t>
  </si>
  <si>
    <t>KK21021</t>
  </si>
  <si>
    <t>Hibridna endoproteza kuka - glava</t>
  </si>
  <si>
    <t>KK21047</t>
  </si>
  <si>
    <t>KK21002</t>
  </si>
  <si>
    <t>Bescementna endoproteza kuka - acetabulum</t>
  </si>
  <si>
    <t>KK21001</t>
  </si>
  <si>
    <t>Bescementna endoproteza kuka - stem</t>
  </si>
  <si>
    <t>KK21004</t>
  </si>
  <si>
    <t>Bescementna endoproteza kuka - glava</t>
  </si>
  <si>
    <t>KK21003</t>
  </si>
  <si>
    <t>Bescementna endoproteza kuka - insert</t>
  </si>
  <si>
    <t>KK21005</t>
  </si>
  <si>
    <t>Bescementna endoproteza kuka - zavrtanj</t>
  </si>
  <si>
    <t>UM000180</t>
  </si>
  <si>
    <t>UM000194</t>
  </si>
  <si>
    <t>OR000111</t>
  </si>
  <si>
    <t>BP21100</t>
  </si>
  <si>
    <t>Zavrtanj</t>
  </si>
  <si>
    <t>0030040</t>
  </si>
  <si>
    <t>VINCRISTINE PFIZER, rastvor za injekciju/infuziju, 5 po 1 ml (1mg/ml)</t>
  </si>
  <si>
    <t>0030111</t>
  </si>
  <si>
    <t>ETOPOSIDE-EBEWE ,1 po 5ml (100mg/5ml)</t>
  </si>
  <si>
    <t>0030121</t>
  </si>
  <si>
    <t>ETOPOSIDE-TEVA ,1 po 5ml (100mg/5ml)</t>
  </si>
  <si>
    <t>0030122</t>
  </si>
  <si>
    <t>SINTOPOZID, 1 po 5ml (100mg/5ml)</t>
  </si>
  <si>
    <t>0030241</t>
  </si>
  <si>
    <t>VINORELSIN, koncentrat za rastvor za infuziju,1 po 5ml</t>
  </si>
  <si>
    <t>0030242</t>
  </si>
  <si>
    <t>VINORELBIN "Ebewe", 1 po 5ml (50mg/5ml)</t>
  </si>
  <si>
    <t>0031051</t>
  </si>
  <si>
    <t>HOLOXAN, 1 po 1g</t>
  </si>
  <si>
    <t>0031223</t>
  </si>
  <si>
    <t>SINPLATIN, 1 po 10ml (10mg/10ml)</t>
  </si>
  <si>
    <t>0031224</t>
  </si>
  <si>
    <t>SINPLATIN, 1 po 50ml (50mg/50ml)</t>
  </si>
  <si>
    <t>0031251</t>
  </si>
  <si>
    <t>CISPLATIN PFIZER, rastvor za infuziju, 1 po 50 ml (1 mg/ml)</t>
  </si>
  <si>
    <t>0031306</t>
  </si>
  <si>
    <t>CARBOPLASIN, 1 po 15ml (10mg/1ml)</t>
  </si>
  <si>
    <t>0031307</t>
  </si>
  <si>
    <t>CARBOPLASIN, 1 po 45ml (10mg/1ml)</t>
  </si>
  <si>
    <t>0031312</t>
  </si>
  <si>
    <t>CARBOPLATIN EBEWE, koncentrat za rastvor za infuziju, 1 po 15 ml (150mg/15ml)</t>
  </si>
  <si>
    <t>0031330</t>
  </si>
  <si>
    <t>CISPLATIN "Ebewe", rastvor za infuziju, 1 po 10 mg/20 ml</t>
  </si>
  <si>
    <t>0031332</t>
  </si>
  <si>
    <t>CISPLATIN "Ebewe", rastvor za infuziju, 1 po 50 mg/100 ml</t>
  </si>
  <si>
    <t>0031364</t>
  </si>
  <si>
    <t>OXALIPLATIN-PLIVA, bočica, 1 po 10ml( 5mg/ml )</t>
  </si>
  <si>
    <t>0031365</t>
  </si>
  <si>
    <t>OXALIPLATIN-PLIVA, bočica, 1 po 20ml( 5mg/ml )</t>
  </si>
  <si>
    <t>0031367</t>
  </si>
  <si>
    <t>SINOXAL ◊,bočica, 1 po 10 ml (50 mg/10 ml)</t>
  </si>
  <si>
    <t>0031368</t>
  </si>
  <si>
    <t>SINOXAL ◊,bočica, 1 po 20 ml (100 mg/20 ml)</t>
  </si>
  <si>
    <t>0031382</t>
  </si>
  <si>
    <t>OXALIPLATIN RTU , 1 po 20ml</t>
  </si>
  <si>
    <t>0031383</t>
  </si>
  <si>
    <t>OXALIPLATIN RTU , 1 po 10ml</t>
  </si>
  <si>
    <t>0031402</t>
  </si>
  <si>
    <t>OXALIPLATIN-EBEWE, bočica, 1 po 10ml( 5mg/ml )</t>
  </si>
  <si>
    <t>0031403</t>
  </si>
  <si>
    <t>OXALIPLATIN-EBEWE, bočica, 1 po 20ml( 5mg/ml )</t>
  </si>
  <si>
    <t>0031500</t>
  </si>
  <si>
    <t>ENDOXAN,prašak za rastvor za injekciju,1 po 500 mg</t>
  </si>
  <si>
    <t>0031501</t>
  </si>
  <si>
    <t>ENDOXAN,prašak za rastvor za injekciju,1 po 1g</t>
  </si>
  <si>
    <t>0033051</t>
  </si>
  <si>
    <t>SINDROXOCIN,prašak za rastvor za injekciju/infuziju,1 po 50 mg</t>
  </si>
  <si>
    <t>ENDOXAN,prašak za rastvor za injekciju,1 po 1 g</t>
  </si>
  <si>
    <t>0033112</t>
  </si>
  <si>
    <t>FARMORUBICIN R.D.,injekcija,1 po 10 mg sa rastv.</t>
  </si>
  <si>
    <t>0033113</t>
  </si>
  <si>
    <t>FARMORUBICIN R.D.,injekcija, 1 po 50 mg sa rastv.</t>
  </si>
  <si>
    <t>0033121</t>
  </si>
  <si>
    <t>EPIRUBICIN, 1 po 10m ( 2mg/ml )</t>
  </si>
  <si>
    <t>0033122</t>
  </si>
  <si>
    <t>EPIRUBICIN, 1 po 50ml(2mg/ml )</t>
  </si>
  <si>
    <t>0033171</t>
  </si>
  <si>
    <t>DOXORUBICIN - TEVA, 1 po 50mg</t>
  </si>
  <si>
    <t>0033190</t>
  </si>
  <si>
    <t>DOXORUBICIN EBEWE, 1 po 5ml( 10mg/5ml )</t>
  </si>
  <si>
    <t>0033191</t>
  </si>
  <si>
    <t>DOXORUBICIN "Ebewe", injekcija, 1 po 25 ml (50 mg/25ml)</t>
  </si>
  <si>
    <t>0033220</t>
  </si>
  <si>
    <t>BLEOCIN-S,injekcija,1 po 15000 i.j.</t>
  </si>
  <si>
    <t>0034007</t>
  </si>
  <si>
    <t>GEMCITABIN, 1 po 1000mg</t>
  </si>
  <si>
    <t>0034019</t>
  </si>
  <si>
    <t>FLUDARABIN EBEWE ◊,bočica staklena, 1 po 2 ml (50 mg/2 ml)</t>
  </si>
  <si>
    <t>0034023</t>
  </si>
  <si>
    <t>FLUOROURACIL-TEVA, 1 po 5ml ( 50mg/1ml)</t>
  </si>
  <si>
    <t>0034024</t>
  </si>
  <si>
    <t>FLUOROURACIL-TEVA, 1 po 10ml ( 50mg/1ml)</t>
  </si>
  <si>
    <t>0034166</t>
  </si>
  <si>
    <t>FLUOROURACIL, 1 po 100ml (50mg/1ml)</t>
  </si>
  <si>
    <t>0034180</t>
  </si>
  <si>
    <t>METHOTREXATE PFIZER, rastvor za injekciju,  5 po 2 ml (50 mg/2 ml)</t>
  </si>
  <si>
    <t>0034329</t>
  </si>
  <si>
    <t>5-FLUOROURACIL "Ebewe" ,  1 po 100 ml (5000mg/100ml)</t>
  </si>
  <si>
    <t>0034343</t>
  </si>
  <si>
    <t>FLUOROURACIL ACCORD</t>
  </si>
  <si>
    <t>0034425</t>
  </si>
  <si>
    <t>GEMCITABIN EBEWE,bočica staklena, 1 po 1000 mg/100 ml</t>
  </si>
  <si>
    <t>0034426</t>
  </si>
  <si>
    <t>GEMCITABIN EBEWE,bočica staklena, 1 po 200 mg/20 ml</t>
  </si>
  <si>
    <t>0034431</t>
  </si>
  <si>
    <t>GEMCITABIN EBEWE ◊ ,1 po 25ml (40mg/ml)</t>
  </si>
  <si>
    <t>0034432</t>
  </si>
  <si>
    <t>GEMCITABIN EBEWE ◊ , koncentrat za rastvor za infuziju , staklena bočica, 1 po 5ml (40mg/ml)</t>
  </si>
  <si>
    <t>0034550</t>
  </si>
  <si>
    <t>GEMNIL ◊, bočica staklena, 1 po 1000 mg</t>
  </si>
  <si>
    <t>0034551</t>
  </si>
  <si>
    <t>GEMNIL ◊, bočica staklena, 1 po 200 mg</t>
  </si>
  <si>
    <t>0034800</t>
  </si>
  <si>
    <t>FLUDARABINE PLIVA  ?, 1 po 2 ml (25 mg/ml)</t>
  </si>
  <si>
    <t>0037020</t>
  </si>
  <si>
    <t>LUPRON, 1 po 1 ml (11,25 mg/ml)</t>
  </si>
  <si>
    <t>0037021</t>
  </si>
  <si>
    <t>LUPRON, 1 po 1 ml (3,75 mg/ml)</t>
  </si>
  <si>
    <t>0037022</t>
  </si>
  <si>
    <t>ELIGARD , prašak i rastvarač za rastvor za injekciju , napunjen injekcioni špric sa praškom i napunjen injekcioni špric sa rastvaračem, 1 po 45 mg</t>
  </si>
  <si>
    <t>0037023</t>
  </si>
  <si>
    <t>LUTRATE DEPO, prašak i rastvarač za suspenziju za injekciju sa produženim oslobađanjem, 1 po 3,75 mg</t>
  </si>
  <si>
    <t>0037070</t>
  </si>
  <si>
    <t>ZOLADEX, implant u napunjenom injekcionom špricu, 1 po 3,6 mg</t>
  </si>
  <si>
    <t>0037091</t>
  </si>
  <si>
    <t>DIPHERELINE,liofilizat za rastvor za injekciju,1 po 3,75mg i 2ml rastvarača</t>
  </si>
  <si>
    <t>0037092</t>
  </si>
  <si>
    <t>DIPHERELINE,liofilizat za rastvor za injekciju,1 po 11,25mg i  2ml rastvarača</t>
  </si>
  <si>
    <t>0039020</t>
  </si>
  <si>
    <t>SINDAXEL,koncentrat za rastvor za infuziju,1 po 30 mg/ 5 ml</t>
  </si>
  <si>
    <t>0039021</t>
  </si>
  <si>
    <t>SINDAXEL,koncentrat za rastvor za infuziju,1 po 100 mg/ 16,67 ml</t>
  </si>
  <si>
    <t>0039031</t>
  </si>
  <si>
    <t>DAKARBAZIN, 1 po 500mg</t>
  </si>
  <si>
    <t>0039032</t>
  </si>
  <si>
    <t>DAKARBAZIN, 10 po 100mg</t>
  </si>
  <si>
    <t>0039033</t>
  </si>
  <si>
    <t>DAKARBAZIN, 10 po 200mg</t>
  </si>
  <si>
    <t>0039100</t>
  </si>
  <si>
    <t>VELCADE, 1 po 3,5 mg</t>
  </si>
  <si>
    <t>0039101</t>
  </si>
  <si>
    <t>VELCADE ◊,bočica staklena, 1 po 1 mg</t>
  </si>
  <si>
    <t>0039114</t>
  </si>
  <si>
    <t>VORTEMYEL, 1 po 1mg</t>
  </si>
  <si>
    <t>0039115</t>
  </si>
  <si>
    <t>VORTEMYEL, 1 po 3,5 mg</t>
  </si>
  <si>
    <t>0039294</t>
  </si>
  <si>
    <t>IRINOTESIN, 1 po 5ml (100mg/5ml)</t>
  </si>
  <si>
    <t>0039295</t>
  </si>
  <si>
    <t>IRINOTESIN, 1 po 2ml (40mg/2ml)</t>
  </si>
  <si>
    <t>0039297</t>
  </si>
  <si>
    <t>IRINOTECAN, koncentrat za rastvor za infuziju, 1 po 2 ml (40mg/2ml)</t>
  </si>
  <si>
    <t>0039298</t>
  </si>
  <si>
    <t>IRINOTECAN, koncentrat za rastvor za infuziju, 1 po 5 ml (100mg/5ml)</t>
  </si>
  <si>
    <t>0039314</t>
  </si>
  <si>
    <t>VIARITEC ◊,bočica staklena, 1 po 5 ml (100 mg/5 ml)</t>
  </si>
  <si>
    <t>0039350</t>
  </si>
  <si>
    <t>PACLITAXEL EBEWE,koncentrat za rastvor za infuziju,1 po 5 ml (30mg/5 ml)</t>
  </si>
  <si>
    <t>0039351</t>
  </si>
  <si>
    <t>PACLITAXEL EBEWE,koncentrat za rastvor za infuziju,1 po 100 mg/16,7 ml</t>
  </si>
  <si>
    <t>0039601</t>
  </si>
  <si>
    <t>BORTEZOMIB PHARMAS, prašak za rastvor za injekciju, 1 po 3,5 mg</t>
  </si>
  <si>
    <t>0039715</t>
  </si>
  <si>
    <t>FASLODEX, napunjen špric sa iglom 2 po 250mg/5ml</t>
  </si>
  <si>
    <t>0039727</t>
  </si>
  <si>
    <t>DOCETAXEL ◊,bočica staklena, 1 po 1 ml (20 mg/1 ml)</t>
  </si>
  <si>
    <t>0039728</t>
  </si>
  <si>
    <t>DOCETAXEL ◊,bočica staklena, 1 po 4 ml (80 mg/4 ml)</t>
  </si>
  <si>
    <t>0184027</t>
  </si>
  <si>
    <t>LEUCOVORIN Kalcijum, ampula, 10 po 50 mg/5 ml</t>
  </si>
  <si>
    <t>0189100</t>
  </si>
  <si>
    <t>ANEXATE, ampula, 5 po 5 ml</t>
  </si>
  <si>
    <t>0189101</t>
  </si>
  <si>
    <t>ANEXATE, ampula, 5 po 10 ml</t>
  </si>
  <si>
    <t>0189102</t>
  </si>
  <si>
    <t>FLUMAZENIL B. BRAUN, rastvor za injekciju/infuziju, 5 po 5 ml (0,1mg/ml)</t>
  </si>
  <si>
    <t>0189103</t>
  </si>
  <si>
    <t>FLUMAZENIL B. BRAUN, rastvor za injekciju/infuziju, 5 po 10 ml (0,1mg/ml)</t>
  </si>
  <si>
    <t>1034343</t>
  </si>
  <si>
    <t>CAPECITABINE PHARMASWISS ◊,120 po 500mg</t>
  </si>
  <si>
    <t>1034442</t>
  </si>
  <si>
    <t>KAPETRAL◊ blister, 120 po 500 mg</t>
  </si>
  <si>
    <t>1034445</t>
  </si>
  <si>
    <t>XALVOBIN ◊,blister, 120 po 500 mg</t>
  </si>
  <si>
    <t>1037076</t>
  </si>
  <si>
    <t>BICADEX,28 po 50 mg</t>
  </si>
  <si>
    <t>MEAXIN, blister, 120 po 100mg</t>
  </si>
  <si>
    <t>1039010</t>
  </si>
  <si>
    <t>NOLVADEX 30 po 10 mg</t>
  </si>
  <si>
    <t>1039325</t>
  </si>
  <si>
    <t>ARIMIDEX,tableta, 28 po 1 mg</t>
  </si>
  <si>
    <t>1039394</t>
  </si>
  <si>
    <t>ALVOTINIB ◊,blister, 120 po 100 mg</t>
  </si>
  <si>
    <t>1039397</t>
  </si>
  <si>
    <t>ALVOTINIB ◊,blister, 30 po 400 mg</t>
  </si>
  <si>
    <t>1039413</t>
  </si>
  <si>
    <t>GLITAMIN, 60 po100mg</t>
  </si>
  <si>
    <t>1039414</t>
  </si>
  <si>
    <t>GLITAMIN, 30po400mg</t>
  </si>
  <si>
    <t>1039850</t>
  </si>
  <si>
    <t>PATAXEL ◊, bočica, staklena, 1 po 16,7 ml, 100 mg/16,7 ml</t>
  </si>
  <si>
    <t>1039852</t>
  </si>
  <si>
    <t>PATAXEL ◊, bočica, staklena, 1 po 5 ml, 30 mg/5 ml</t>
  </si>
  <si>
    <t>PACLITAXEL, 1po 5ml( 6mg/ml )</t>
  </si>
  <si>
    <t>PACLITAXEL, 1po 16,7ml( 6mg/ml )</t>
  </si>
  <si>
    <t>1048913</t>
  </si>
  <si>
    <t>MEGACE, 30 po 160mg</t>
  </si>
  <si>
    <t>3048912</t>
  </si>
  <si>
    <t>MEGACE 1 po 240 ml (40 mg / 1 ml)</t>
  </si>
  <si>
    <t>N003608</t>
  </si>
  <si>
    <t xml:space="preserve">atenuirani bacili Mycobacterium bovis, soj BCG, 1x12,5mg/2-8x108 CFU </t>
  </si>
  <si>
    <t>N003848</t>
  </si>
  <si>
    <t xml:space="preserve">VINBLASTIN, prašak i rastvarač za rastvor za injekciju, 10 mg/5 ml </t>
  </si>
  <si>
    <t>UKUPNO:</t>
  </si>
  <si>
    <t>0</t>
  </si>
  <si>
    <t>310,53</t>
  </si>
  <si>
    <t>0069145</t>
  </si>
  <si>
    <t>BINOCRIT, 6 po 1ml ( 2000i.j./1ml )</t>
  </si>
  <si>
    <t>0069152</t>
  </si>
  <si>
    <t>EPREX ,rastvor za injekciju, špric, 6 po 2000 i.j./0,5 ml</t>
  </si>
  <si>
    <t>0069165</t>
  </si>
  <si>
    <t>RECORMON ,rastvor za injekciju, špric, 6 brizg. po 2000 i.j./0,3 ml</t>
  </si>
  <si>
    <t>0069205</t>
  </si>
  <si>
    <t>MIRCERA, 1 po 75 mcg / 0,3 ml</t>
  </si>
  <si>
    <t>0069227</t>
  </si>
  <si>
    <t>EQRALYS, 6 po 0.6 ml (2000i.j./0.6ml)</t>
  </si>
  <si>
    <t>0069924</t>
  </si>
  <si>
    <t>ARANESP, rastvor za injekciju, napunjen injekcioni špric 1 po 0,5 ml (20 mcg/0,5 ml)</t>
  </si>
  <si>
    <t>0069939</t>
  </si>
  <si>
    <t>ARANESP, rastvor za injekciju, napunjen injekcioni špric 1 po 0,4 ml (10 mcg/0,4 ml)</t>
  </si>
  <si>
    <t>СМ19001</t>
  </si>
  <si>
    <t>Филтери за еритроците филтрирани накнадно</t>
  </si>
  <si>
    <t>комад</t>
  </si>
  <si>
    <t>СМ200020</t>
  </si>
  <si>
    <t>0002</t>
  </si>
  <si>
    <t xml:space="preserve">Служба за интерну </t>
  </si>
  <si>
    <t>медицину</t>
  </si>
  <si>
    <t>0008</t>
  </si>
  <si>
    <t>Одељење за</t>
  </si>
  <si>
    <t xml:space="preserve"> пнеумофтизиологију</t>
  </si>
  <si>
    <t>0009</t>
  </si>
  <si>
    <t>Служба за хирургију</t>
  </si>
  <si>
    <t>0010</t>
  </si>
  <si>
    <t xml:space="preserve">Одељење за ортопедску </t>
  </si>
  <si>
    <t xml:space="preserve">хирургију  </t>
  </si>
  <si>
    <t>и трауматологију</t>
  </si>
  <si>
    <t>0011</t>
  </si>
  <si>
    <t>Одсек за урологију</t>
  </si>
  <si>
    <t>0014</t>
  </si>
  <si>
    <t xml:space="preserve">Одељење за </t>
  </si>
  <si>
    <t>оториноларингологију</t>
  </si>
  <si>
    <t>0017</t>
  </si>
  <si>
    <t>Одељење за педијатрију</t>
  </si>
  <si>
    <t>0019</t>
  </si>
  <si>
    <t>Служба за гинекологију и</t>
  </si>
  <si>
    <t>акушерство</t>
  </si>
  <si>
    <t>0022</t>
  </si>
  <si>
    <t>Одељење зa психијатрију</t>
  </si>
  <si>
    <t>0023</t>
  </si>
  <si>
    <t>Одељење за неурологију</t>
  </si>
  <si>
    <t>0025</t>
  </si>
  <si>
    <t xml:space="preserve">Служба за продужено </t>
  </si>
  <si>
    <t>лечење</t>
  </si>
  <si>
    <t>Гинекологија и акушерство</t>
  </si>
  <si>
    <t>АНЕСТЕЗИЈА</t>
  </si>
  <si>
    <t>11600-02</t>
  </si>
  <si>
    <t>Praćenje centralnog venskog pritiska</t>
  </si>
  <si>
    <t>13815-00</t>
  </si>
  <si>
    <t xml:space="preserve"> Centralna venska kateterizacija </t>
  </si>
  <si>
    <t>Perkutana centralna venska kateterizacija</t>
  </si>
  <si>
    <t>13842-00</t>
  </si>
  <si>
    <t>intraarterijska kanilacija za gasnu analizu krvi</t>
  </si>
  <si>
    <t>Postupak održavanja kont.vent.podrške&lt; 24 sata</t>
  </si>
  <si>
    <t>Postupak održavanja kont.vent.podrške&gt;24 sati i &lt; 96 sati</t>
  </si>
  <si>
    <t>Postupak održavanja kont.vent.podrške&gt; 96 sati</t>
  </si>
  <si>
    <t xml:space="preserve">Endotrahealna intubacija, jednolumenski tubus </t>
  </si>
  <si>
    <t>Oržavanje endotrahealne intubacije,jednol.tub.</t>
  </si>
  <si>
    <t>34530-01</t>
  </si>
  <si>
    <t>uklanjanje arterijskog katetera</t>
  </si>
  <si>
    <t>92209-00</t>
  </si>
  <si>
    <t>Postupak održavanja neinvazivne ventilatorne podrške, ≤ 24 sata</t>
  </si>
  <si>
    <t>92209-01</t>
  </si>
  <si>
    <t>Postupak održavanja neinvazivne ventilatorne podrške, &gt; 24 sati i &lt; 96 sati</t>
  </si>
  <si>
    <t>92209-02</t>
  </si>
  <si>
    <t>Postupak održavanja neinvazivne ventilatorne podrške, ≥ 96 sati</t>
  </si>
  <si>
    <t>92508-20</t>
  </si>
  <si>
    <t>Neuraksijalna blokada, ASA 20</t>
  </si>
  <si>
    <t>92508-39</t>
  </si>
  <si>
    <t>Neuraksijalna blokada, ASA 39</t>
  </si>
  <si>
    <t>Intravensko davanje farmakološkog sredstva, drugo neklasif.</t>
  </si>
  <si>
    <t>НЕОНАТОЛОГИЈА</t>
  </si>
  <si>
    <t>ОФТАЛМОЛОГИЈА</t>
  </si>
  <si>
    <t>030138</t>
  </si>
  <si>
    <t>Procena volumena i kvaliteta testisa manuelnom metodom</t>
  </si>
  <si>
    <t>Uzimanje materijala sa kože i sluzok.</t>
  </si>
  <si>
    <t>243008</t>
  </si>
  <si>
    <t>Izrada infuzije do 500 ml, jedna doza</t>
  </si>
  <si>
    <t>Izrada individualnih izveštaja</t>
  </si>
  <si>
    <t>Vađenje krvi novorođenčeta u dijagnostičke svrhe</t>
  </si>
  <si>
    <t>Transuzija gamaglobulina</t>
  </si>
  <si>
    <t>Abdominalna paracenteza</t>
  </si>
  <si>
    <t>Pregled testisa</t>
  </si>
  <si>
    <t>90721-00</t>
  </si>
  <si>
    <t>Manuelni pregled dojke</t>
  </si>
  <si>
    <t>96199-04</t>
  </si>
  <si>
    <t>Intravensko davanje farmakološkog sredstva, antidot</t>
  </si>
  <si>
    <t>Intravensko davanje farmakološkog sredstva , elektrolit</t>
  </si>
  <si>
    <t>Intravensko davanje farm.sredstva,drugo i neklasifik.f.</t>
  </si>
  <si>
    <t>96200-01</t>
  </si>
  <si>
    <t>Subkutano davanje farmakološkog sredstva, trombolitičko sredstvo</t>
  </si>
  <si>
    <t>Oralno davanje farmakološkog sredstva, antineoplastično sredstvo</t>
  </si>
  <si>
    <t>96206-00</t>
  </si>
  <si>
    <t>Nenaznačen način davanja farmakološkog sredstva, antineoplastično sredstvo</t>
  </si>
  <si>
    <t>L020770</t>
  </si>
  <si>
    <t>Uzimanje nazofaring.i/ili orofaring.brisa za pregled i prisustvo SARS-CoV virusa u transp.podl.-PCR</t>
  </si>
  <si>
    <t>L020787</t>
  </si>
  <si>
    <t>Uzimanje materijala ( nazofar.bris, saliva i dr.)-brzi Ag test</t>
  </si>
  <si>
    <t>13300-00</t>
  </si>
  <si>
    <t>Kateterizacija/kanilacija ostalih vena novorođenčeta</t>
  </si>
  <si>
    <t>13300-02</t>
  </si>
  <si>
    <t>Umbilikalna venska kateterizacija/kanilacija kod novorođenčeta</t>
  </si>
  <si>
    <t>92203-00</t>
  </si>
  <si>
    <t>Ekstrakcija mleka iz dojke u laktaciji</t>
  </si>
  <si>
    <t>96203-07</t>
  </si>
  <si>
    <t>Oralno davanje farmakološkog sredstva , hranljiva supstanca</t>
  </si>
  <si>
    <t>97141-00</t>
  </si>
  <si>
    <t>Davanje uputstva za održavanje oralne higijene</t>
  </si>
  <si>
    <t>Uzimanje materijala ( nazofar.bris, saliva i dr.)-Ag test</t>
  </si>
  <si>
    <t>Uzimanje materijala sa kože i vidljivih sluzokoža za mikrološki, bakteriološki i citološki pregled</t>
  </si>
  <si>
    <t>Praćenje terapijskog delovanja leka</t>
  </si>
  <si>
    <t>Otvaranje medicinske dokumentacije ili upisivanje u zdrastvenu dokumentaciju</t>
  </si>
  <si>
    <t>260050</t>
  </si>
  <si>
    <t>Donošenje zaključaka i izdavanje potvrda o utvrđenoj težoj neželjenoj reakciji ili trajnoj kontraindikaciji</t>
  </si>
  <si>
    <t>260067</t>
  </si>
  <si>
    <t>Analiza dokumentacije i davanje stručnog mišljenja na zahtev iz delokruga rada epidemiologa</t>
  </si>
  <si>
    <t>11503-00</t>
  </si>
  <si>
    <t>Merenje snage disajnih mišića uključujući transdijafragmalne ili ezofagealne pritiske</t>
  </si>
  <si>
    <t xml:space="preserve"> Snimanje prosečnog signala EKG-a</t>
  </si>
  <si>
    <t>Intraarterijska kanilacija za gasnu analizu</t>
  </si>
  <si>
    <t>Uklanjanje stalnog urinarnog katetera</t>
  </si>
  <si>
    <t>Plasiranje drena kroz međurebarni prostor</t>
  </si>
  <si>
    <t>90344-00</t>
  </si>
  <si>
    <t>Primena drugog terapeutskog sredstva u anorektalnom području</t>
  </si>
  <si>
    <t>Plasiranje nazogastrične sonde</t>
  </si>
  <si>
    <t>Primena leka za respiratorni sistem pomoću nebulizatora</t>
  </si>
  <si>
    <t>Ostale terapije obogaćivanja kiseonika/om</t>
  </si>
  <si>
    <t>Kardiopulmonalna reanimacija</t>
  </si>
  <si>
    <t>Zatvorena masaža srca</t>
  </si>
  <si>
    <t>Transfuzija plazma ekspandera</t>
  </si>
  <si>
    <t>92064-00</t>
  </si>
  <si>
    <t>Transfuzija ostalih krvnih derivata</t>
  </si>
  <si>
    <t>92073-00</t>
  </si>
  <si>
    <t>Ispiranje gastrostome ili enterostome</t>
  </si>
  <si>
    <t>92101-00</t>
  </si>
  <si>
    <t>Ispiranje ostalih trajnih katetera mokraćne bešike</t>
  </si>
  <si>
    <t>Uklanjanje ostalih drenažnih sistema urinarnog sistema</t>
  </si>
  <si>
    <t>92121-00</t>
  </si>
  <si>
    <t>Uklanjanje katetera cistostome</t>
  </si>
  <si>
    <t>92195-00</t>
  </si>
  <si>
    <t>Ispiranje katetera, neklasifikovano na drugom mestu</t>
  </si>
  <si>
    <t>Neurolška procena</t>
  </si>
  <si>
    <t xml:space="preserve">Procena uzimanja propisanih lekova </t>
  </si>
  <si>
    <t>Ostale procene, konsultacije</t>
  </si>
  <si>
    <t>Uvežbanje veštine korišćenja uređaja ili opreme za pomoć</t>
  </si>
  <si>
    <t>Pratnja ili prevoz klijenta</t>
  </si>
  <si>
    <t>96202-07</t>
  </si>
  <si>
    <t>Enteralno davanje farmakološkog sredstva, hranljiva supstanca</t>
  </si>
  <si>
    <t>96202-03</t>
  </si>
  <si>
    <t>Enteralno davanje farmakološkog sredstva, steroid</t>
  </si>
  <si>
    <t xml:space="preserve">Enteralno davanje farmakološkog sredstva, drugo i neklasifikovano farmakološko sredstvo </t>
  </si>
  <si>
    <t>Uzimanje nazofaringealnog i/ili orofaringealnog brisa za pregled na prisustvo SARS-CoV-2 virusa u transportnu podlogu, u ambulanti</t>
  </si>
  <si>
    <t>Uzimanje materijala ( nazofaringealni bris, saliva i dr. )</t>
  </si>
  <si>
    <t>UKUPNO</t>
  </si>
  <si>
    <t>Praćenje terapijskog delovanja leka (uslugu obavlja specijalista )</t>
  </si>
  <si>
    <t xml:space="preserve">Izrada individualnih izveštaja </t>
  </si>
  <si>
    <t>11615-00</t>
  </si>
  <si>
    <t>Merenje periferne temperature (na prstu)</t>
  </si>
  <si>
    <t>Ambulatorno kontinuirano EKG snimanje</t>
  </si>
  <si>
    <t>11921-00</t>
  </si>
  <si>
    <t>Test ispiranja mokraćne bešike</t>
  </si>
  <si>
    <t>Primena leka zs respiratorni sistem pomoću nebulizatora</t>
  </si>
  <si>
    <t>95550-00</t>
  </si>
  <si>
    <t>Udržene zdrastvene procedure, fizioterapija</t>
  </si>
  <si>
    <t>96022-00</t>
  </si>
  <si>
    <t>Procena održavanja zdravlja ili oporavka</t>
  </si>
  <si>
    <t xml:space="preserve">Savetovanje ili podučavanje o održavanju zdravlja i oporavku </t>
  </si>
  <si>
    <t>Uvežbavanje veština korišćenja uređaja ili opreme za pomoć</t>
  </si>
  <si>
    <t>IM steroid</t>
  </si>
  <si>
    <t>96202-02</t>
  </si>
  <si>
    <t>Enteralno davanje farmakološkog sredstva, anti-infektivno sredstvo</t>
  </si>
  <si>
    <t>L020771</t>
  </si>
  <si>
    <t>Uzimanje nazofaringealnog i/ili orofaringealnog brisa za pregled na prisustvo SARS-CoV-2 virusa u transportnu podlogu, na terenu</t>
  </si>
  <si>
    <t>243016</t>
  </si>
  <si>
    <t>Priprema,sušenje i sterilizacija pribora i posuđa</t>
  </si>
  <si>
    <t>30010-00</t>
  </si>
  <si>
    <t>Previjanje opekotine, manje od 10% površine tela je previjeno</t>
  </si>
  <si>
    <t>92003-00</t>
  </si>
  <si>
    <t>Detoksikacija od alkohola</t>
  </si>
  <si>
    <t>Kombinovana rehabilitacija i detoksikacija od alkohola i droga</t>
  </si>
  <si>
    <t>96090-00</t>
  </si>
  <si>
    <t>Ostala savetovanja ili podučavanja</t>
  </si>
  <si>
    <t>96205-00</t>
  </si>
  <si>
    <t>Neki drugi način davanja farmakološkog sredstva, antineoplastično sredstvo</t>
  </si>
  <si>
    <t>U8184600</t>
  </si>
  <si>
    <t>039364</t>
  </si>
  <si>
    <t>Procena snage mišića (MRC)</t>
  </si>
  <si>
    <t>Primena sredstva u zglob ili neku drugu sinovijsku šupljinu, neklasifikovana na drugom mestu</t>
  </si>
  <si>
    <t>Ostale procene, konsultacije ili evaluacije</t>
  </si>
  <si>
    <t>96129-00</t>
  </si>
  <si>
    <t>Terapija celog tela vežbanjem</t>
  </si>
  <si>
    <t>96158-00</t>
  </si>
  <si>
    <t>Ponovno uvežbavanje kontrole mokrenja</t>
  </si>
  <si>
    <t>Uzimanje materijala (nazofaringealni bris, saliva i dr.) u cilju dokazivanja virusnog Ag SARS – CoV-2</t>
  </si>
  <si>
    <t>090045</t>
  </si>
  <si>
    <t>Socijoterapijski rad sa članovima porodice ili kolektiva</t>
  </si>
  <si>
    <t>Uzimanje materijala sa kože i vidljivih sluzokoža za mikrobiološki pregled</t>
  </si>
  <si>
    <t xml:space="preserve">Izrada invidualnih izveštaja </t>
  </si>
  <si>
    <t>Transfuzija krvi</t>
  </si>
  <si>
    <t>Procena ishrane / dnevnog unosa hrane</t>
  </si>
  <si>
    <t xml:space="preserve">Procena uzimanja alkohola i ostalih droga (lekova) </t>
  </si>
  <si>
    <t>Savetovanje ili podučavanje o štetnosti supstanci koje uzrokuje zavisnosti</t>
  </si>
  <si>
    <t>96082-00</t>
  </si>
  <si>
    <t>Savetovanje u kriznim situacijama</t>
  </si>
  <si>
    <t xml:space="preserve">Bihejvioralna terapija </t>
  </si>
  <si>
    <t>Ostale psihoterapije ili psihosocijane terapije</t>
  </si>
  <si>
    <t>Oralno davanje farmakološkog sredstva, anti - infektivno sredstvo</t>
  </si>
  <si>
    <t>030132</t>
  </si>
  <si>
    <t>Procena egzoftalmusau potrebom egzoftalmometra</t>
  </si>
  <si>
    <t>241020</t>
  </si>
  <si>
    <t>Analiza i provera terapije sa kojom pacijent dolazi u bolnicu (interakcije, potencijalna neželjena dejstva lekova koja su mogla dovesti do hospitalizacije, biljni lekovi, suplementi, homeopatski lekov</t>
  </si>
  <si>
    <t>Tamponada spoljašnjeg slušnog kanala</t>
  </si>
  <si>
    <t>96025-00</t>
  </si>
  <si>
    <t>Revizija uređaja ili opreme koja služi kao pomoć</t>
  </si>
  <si>
    <t>96039-00</t>
  </si>
  <si>
    <t>Test kontrastne osetljivosti</t>
  </si>
  <si>
    <t>Ostali psihoakustički testovi</t>
  </si>
  <si>
    <t>96066-00</t>
  </si>
  <si>
    <t>Preventivno savetovanje ili podučavanje</t>
  </si>
  <si>
    <t>Savetovanje ili podučavanje o gubitku sluha ili poremaćajima sluha</t>
  </si>
  <si>
    <t>Savetovanje ili podučavanje o održavanju zdravlja i oporavku</t>
  </si>
  <si>
    <t>U8023800</t>
  </si>
  <si>
    <t>U8183202</t>
  </si>
  <si>
    <t>U8183215</t>
  </si>
  <si>
    <t>U8183218</t>
  </si>
  <si>
    <t>U8183222</t>
  </si>
  <si>
    <t>U8183223</t>
  </si>
  <si>
    <t>Procena akomodacije, druge vrste</t>
  </si>
  <si>
    <t>U8183224</t>
  </si>
  <si>
    <t>Procena refrakcije, objektivna, automatizovana</t>
  </si>
  <si>
    <t>U8183236</t>
  </si>
  <si>
    <t>Procena konvergencije, proksimalna</t>
  </si>
  <si>
    <t>U8183237</t>
  </si>
  <si>
    <t>U8183242</t>
  </si>
  <si>
    <t>U8183245</t>
  </si>
  <si>
    <t>U8183248</t>
  </si>
  <si>
    <t>U8183251</t>
  </si>
  <si>
    <t>U8183261</t>
  </si>
  <si>
    <t>U8183262</t>
  </si>
  <si>
    <t>U8183263</t>
  </si>
  <si>
    <t>U8183265</t>
  </si>
  <si>
    <t>U8183266</t>
  </si>
  <si>
    <t>U8183267</t>
  </si>
  <si>
    <t>U8183268</t>
  </si>
  <si>
    <t>U8183269</t>
  </si>
  <si>
    <t>U8183273</t>
  </si>
  <si>
    <t>Pregled/procena zenice, izgled</t>
  </si>
  <si>
    <t>U8183278</t>
  </si>
  <si>
    <t>Procenjivanje okularne fotografije, druge (npr. optička koherentna tomografija - OCT)</t>
  </si>
  <si>
    <t>U8183297</t>
  </si>
  <si>
    <t>Druge vrste procene funkcije oka</t>
  </si>
  <si>
    <t>U8183302</t>
  </si>
  <si>
    <t>U8183303</t>
  </si>
  <si>
    <t>U8183304</t>
  </si>
  <si>
    <t>U8183322</t>
  </si>
  <si>
    <t>Vežba fuzione amplitude</t>
  </si>
  <si>
    <t>U8183328</t>
  </si>
  <si>
    <t>Oftalmološka okluzija, u cilju oslobođanja od subjektivnih tegoba</t>
  </si>
  <si>
    <t>U8183341</t>
  </si>
  <si>
    <t>Druge intervencije rehabilitacijom ili treningom</t>
  </si>
  <si>
    <t>U8183502</t>
  </si>
  <si>
    <t>Pupilometrija</t>
  </si>
  <si>
    <t>30375-04</t>
  </si>
  <si>
    <t>Druga kolostoma</t>
  </si>
  <si>
    <t>30375-06</t>
  </si>
  <si>
    <t>Gastrotomija</t>
  </si>
  <si>
    <t>30375-20</t>
  </si>
  <si>
    <t>Splenotomija</t>
  </si>
  <si>
    <t>30375-25</t>
  </si>
  <si>
    <t>Šav laceracije debelog creva</t>
  </si>
  <si>
    <t xml:space="preserve">Postoperativno ponovno otvaranje mesta laparotomije </t>
  </si>
  <si>
    <t>Reparacija incizione kile, mrežicom</t>
  </si>
  <si>
    <t>30416-00</t>
  </si>
  <si>
    <t>Laparoskopska marsupijalizacija ciste jetre</t>
  </si>
  <si>
    <t>30431-00</t>
  </si>
  <si>
    <t>Abdominalna drenaža apscesa jetre</t>
  </si>
  <si>
    <t>30446-00</t>
  </si>
  <si>
    <t>Laparoskopska holecistektomija koja prethodi otvorenoj holecistektomiji</t>
  </si>
  <si>
    <t>30449-00</t>
  </si>
  <si>
    <t>Laparoskopska holecistektomija sa odstranjenjem kalkulusa iz glavnog žučnog kanala kroz laparoskopsku holedohotomiju</t>
  </si>
  <si>
    <t>30450-00</t>
  </si>
  <si>
    <t>Ekstrakcija žučnih kamenaca pomoću metoda vizuelizacije</t>
  </si>
  <si>
    <t>30454-01</t>
  </si>
  <si>
    <t>Holecistektomija sa holedohotomijom</t>
  </si>
  <si>
    <t>30460-00</t>
  </si>
  <si>
    <t>Holecistoduodenostomija</t>
  </si>
  <si>
    <t>30460-03</t>
  </si>
  <si>
    <t xml:space="preserve">Holedohoduodenostomija </t>
  </si>
  <si>
    <t>30472-01</t>
  </si>
  <si>
    <t>Reparacija zajedničkog žučnog voda</t>
  </si>
  <si>
    <t>30515-02</t>
  </si>
  <si>
    <t>Enteroenteroanastomoza</t>
  </si>
  <si>
    <t>30517-01</t>
  </si>
  <si>
    <t>Rekonstrukcija gastro-enterostomije</t>
  </si>
  <si>
    <t>30520-00</t>
  </si>
  <si>
    <t xml:space="preserve">Lokalna ekscizija lezije želuca </t>
  </si>
  <si>
    <t>30562-00</t>
  </si>
  <si>
    <t>Zatvaranje bipolarne ileostome</t>
  </si>
  <si>
    <t>30562-01</t>
  </si>
  <si>
    <t>Zatvaranje ileostome sa uspostavljanjem kontinuiteta creva, bez resekcije</t>
  </si>
  <si>
    <t>30562-03</t>
  </si>
  <si>
    <t xml:space="preserve">Zatvaranje kolonostome sa uspostavljanjem kontinuiteta creva </t>
  </si>
  <si>
    <t>30563-01</t>
  </si>
  <si>
    <t>Revizija stome debelog creva</t>
  </si>
  <si>
    <t>30563-02</t>
  </si>
  <si>
    <t>Reparacija parastomalne kile</t>
  </si>
  <si>
    <t xml:space="preserve">Resekcija tankog creva sa anastomozom </t>
  </si>
  <si>
    <t xml:space="preserve">Apendektomija </t>
  </si>
  <si>
    <t>30581-01</t>
  </si>
  <si>
    <t>Eksploracija duodenuma</t>
  </si>
  <si>
    <t>30597-00</t>
  </si>
  <si>
    <t>Splenektomija</t>
  </si>
  <si>
    <t>30614-01</t>
  </si>
  <si>
    <t>Reparacija femoralne hernije, obostrano</t>
  </si>
  <si>
    <t>Reparacija epigastrične hernije</t>
  </si>
  <si>
    <t>31462-00</t>
  </si>
  <si>
    <t>Ugradnja katetera za „ feeding“ jejunostomiju</t>
  </si>
  <si>
    <t>31551-00</t>
  </si>
  <si>
    <t>Incizija i drenaža dojke</t>
  </si>
  <si>
    <t>32000-01</t>
  </si>
  <si>
    <t>Desna hemikolektomija sa formiranjem stome</t>
  </si>
  <si>
    <t>Parcijalna resekcija debelog creva sa anastomozom</t>
  </si>
  <si>
    <t>32004-00</t>
  </si>
  <si>
    <t>Subtotalna kolektomija sa formiranjem stome</t>
  </si>
  <si>
    <t>32006-01</t>
  </si>
  <si>
    <t>Leva hemikolektomija sa formiranjem stome</t>
  </si>
  <si>
    <t>32009-00</t>
  </si>
  <si>
    <t xml:space="preserve">Totalna kolektomija sa ileostomom </t>
  </si>
  <si>
    <t xml:space="preserve">Visoka restorativna prednja resekcija rektuma </t>
  </si>
  <si>
    <t xml:space="preserve">Niska restorativna prednja resekcija rektuma </t>
  </si>
  <si>
    <t xml:space="preserve">Vrlo niska restorativna prednja resekcija rektuma </t>
  </si>
  <si>
    <t>32033-00</t>
  </si>
  <si>
    <t xml:space="preserve">Uspostavljanje kontinuiteta creva nakon Hartmanove (Hartmann) operacije </t>
  </si>
  <si>
    <t>32069-00</t>
  </si>
  <si>
    <t>Formiranje rezervoara ileostome</t>
  </si>
  <si>
    <t>32094-00</t>
  </si>
  <si>
    <t xml:space="preserve">Endoskopska dilatacija kolorektalnih striktura </t>
  </si>
  <si>
    <t>32105-00</t>
  </si>
  <si>
    <t xml:space="preserve">Perianalna ekscizija pune debljine anorektalne lezije ili tkiva </t>
  </si>
  <si>
    <t>32159-01</t>
  </si>
  <si>
    <t xml:space="preserve">Ugradnja setona za analnu fistulu koja zahvata donju polovinu analnog sfinktera </t>
  </si>
  <si>
    <t>32159-02</t>
  </si>
  <si>
    <t>Ugradnja setona i ekscizija analne fistule koji zahvataju donju polovinu analnog sfinktera</t>
  </si>
  <si>
    <t>32166-00</t>
  </si>
  <si>
    <t xml:space="preserve">Ugradnja analnog setona </t>
  </si>
  <si>
    <t>32174-02</t>
  </si>
  <si>
    <t>Drenaža ishiorektalniog apscesa</t>
  </si>
  <si>
    <t>32186-00</t>
  </si>
  <si>
    <t xml:space="preserve">Intraoperativna lavaža kolona </t>
  </si>
  <si>
    <t>32504-01</t>
  </si>
  <si>
    <t xml:space="preserve">Prekid višestrukih pritoka varikoznih vena </t>
  </si>
  <si>
    <t>33818-02</t>
  </si>
  <si>
    <t>Reparacija radijalne arterije direktnom anastomozom</t>
  </si>
  <si>
    <t>34106-04</t>
  </si>
  <si>
    <t>Eksploracija ostalih arterija</t>
  </si>
  <si>
    <t>34106-09</t>
  </si>
  <si>
    <t>Eksploracija ostalih vena</t>
  </si>
  <si>
    <t>35620-00</t>
  </si>
  <si>
    <t>Biopsija endometrija</t>
  </si>
  <si>
    <t xml:space="preserve">Laparoskopska ovarijalna cistektomija, jednostrana </t>
  </si>
  <si>
    <t xml:space="preserve">Salpingektomija, jednostrana </t>
  </si>
  <si>
    <t>Perkutana cistotomija</t>
  </si>
  <si>
    <t>38438-02</t>
  </si>
  <si>
    <t>Pneumonektomija</t>
  </si>
  <si>
    <t>39312-00</t>
  </si>
  <si>
    <t>Otvorena neuroliza perifernog interfascikularnog nerva</t>
  </si>
  <si>
    <t>39324-01</t>
  </si>
  <si>
    <t>Otvorena neurotomija površinski smeštenog perifernog nerva</t>
  </si>
  <si>
    <t>39330-00</t>
  </si>
  <si>
    <t>Otvorena neuroliza perifernog nerva, nije navedena na drugom mestu</t>
  </si>
  <si>
    <t>43810-01</t>
  </si>
  <si>
    <t>Reparacija tankog creva sa multiplim anastomozama</t>
  </si>
  <si>
    <t>45530-02</t>
  </si>
  <si>
    <t>Rekonstrukcija dojke korišćenjem režnja</t>
  </si>
  <si>
    <t>45533-00</t>
  </si>
  <si>
    <t xml:space="preserve">Rekonstrukcija dojke tehnikom deljenja dojke, prvi stadijum </t>
  </si>
  <si>
    <t>46465-00</t>
  </si>
  <si>
    <t>Amputacija prsta</t>
  </si>
  <si>
    <t>90173-00</t>
  </si>
  <si>
    <t>Ostale reparacije pluća ili pleure</t>
  </si>
  <si>
    <t>90305-00</t>
  </si>
  <si>
    <t>Ostale procedure na želucu</t>
  </si>
  <si>
    <t>90342-03</t>
  </si>
  <si>
    <t>Reparacija laceracije žučne kese</t>
  </si>
  <si>
    <t>96189-00</t>
  </si>
  <si>
    <t>Omentektomija</t>
  </si>
  <si>
    <t>УКУПНО:</t>
  </si>
  <si>
    <t>600345</t>
  </si>
  <si>
    <t xml:space="preserve">Preoperativni i rani rehabilitacioni tretman bolesnika sa malignom bolešću   </t>
  </si>
  <si>
    <t>30058-01</t>
  </si>
  <si>
    <t xml:space="preserve">Kontrola postoperativne hemoragije, neklasifikovana na drugom mestu </t>
  </si>
  <si>
    <t>30075-17</t>
  </si>
  <si>
    <t>Biopsija trbušnog zida ili pupka</t>
  </si>
  <si>
    <t>30094-00</t>
  </si>
  <si>
    <t>Perkutana biopsija mekih tkiva (iglom)</t>
  </si>
  <si>
    <t>30099-00</t>
  </si>
  <si>
    <t>Ekscizija sinusa na koži i potkožom tkivu</t>
  </si>
  <si>
    <t>30114-00</t>
  </si>
  <si>
    <t>Ekscizija Bekerove (Baker) ciste</t>
  </si>
  <si>
    <t>30165-00</t>
  </si>
  <si>
    <t>Lipektomija prednjeg trbušnog zid</t>
  </si>
  <si>
    <t>30178-00</t>
  </si>
  <si>
    <t>Zatvaranje sekundarne disrupcije trbušnog zida sa rekonstrukcijom pupka</t>
  </si>
  <si>
    <t>30300-00</t>
  </si>
  <si>
    <t>Biopsija sentinel limfnog čvora</t>
  </si>
  <si>
    <t>30330-00</t>
  </si>
  <si>
    <t>Radikalna ekscizija limfnih čvorova prepone</t>
  </si>
  <si>
    <t>Radikalna ekscizija limfnih čvorova aksile</t>
  </si>
  <si>
    <t>30505-00</t>
  </si>
  <si>
    <t>Kontrola krvarenja čira na želucu</t>
  </si>
  <si>
    <t>ultrazvukom vođena ( Core ) biopsija dojke iglom</t>
  </si>
  <si>
    <t>46486-00</t>
  </si>
  <si>
    <t>Primarna reparacija nokta ili ležišta nokta</t>
  </si>
  <si>
    <t>Kateterizacija mokraćne bešike – kroz uretru</t>
  </si>
  <si>
    <t>Zamena stalnog urinarnog katetera – kroz uretru (endoskopski)</t>
  </si>
  <si>
    <t>47423-00</t>
  </si>
  <si>
    <t>Imobilizacija preloma proksimalnog dela humerusa</t>
  </si>
  <si>
    <t>47453-00</t>
  </si>
  <si>
    <t>Imobilizacija preloma distalnog dela humerusa</t>
  </si>
  <si>
    <t>47576-00</t>
  </si>
  <si>
    <t>Imobilizacija preloma fibule</t>
  </si>
  <si>
    <t>47579-00</t>
  </si>
  <si>
    <t>Imobilizacija preloma patele</t>
  </si>
  <si>
    <t>47606-00</t>
  </si>
  <si>
    <t>Imobilizacija preloma petne kosti</t>
  </si>
  <si>
    <t>47915-00</t>
  </si>
  <si>
    <t>Klinasta resekcija uraslog nokta na prstu stopala</t>
  </si>
  <si>
    <t>47916-00</t>
  </si>
  <si>
    <t>Parcijalna resekcija uraslog nokta na prstu stopala</t>
  </si>
  <si>
    <t>47933-02</t>
  </si>
  <si>
    <t>Ablacija egzostoze male kosti, neklasifikovana na drugom mestu</t>
  </si>
  <si>
    <t xml:space="preserve">Odstranjenje sredstva za imobilizaciju </t>
  </si>
  <si>
    <t>90328-01</t>
  </si>
  <si>
    <t>Ekscizija lezije peritonealnog tkiva sa resekcijom creva</t>
  </si>
  <si>
    <t>90331-00</t>
  </si>
  <si>
    <t>Ostale procedure na abdomenu, peritoneumu i omentumu</t>
  </si>
  <si>
    <t>90338-00</t>
  </si>
  <si>
    <t>Incizija rektuma ili anusa</t>
  </si>
  <si>
    <t>90341-001</t>
  </si>
  <si>
    <t>Drenaža pararektalnog i retrorektalnog apscesa</t>
  </si>
  <si>
    <t>90568-02</t>
  </si>
  <si>
    <t>Incizija mekog tkiva, neklasifikovana na drugom mestu</t>
  </si>
  <si>
    <t>92090-00</t>
  </si>
  <si>
    <t>Uklanjanje stranog tela iz rektuma ili anusa bez incizije</t>
  </si>
  <si>
    <t>92201-00</t>
  </si>
  <si>
    <t>Uklanjanje stranog tela bez incizije, neklasifikovano na drugom mestu</t>
  </si>
  <si>
    <t>Udružene zdravstvene procedure, dijetetika</t>
  </si>
  <si>
    <t>Pomoć u aktivnostima vezanim za samonegu/samoodržavanje</t>
  </si>
  <si>
    <t xml:space="preserve">Ekscizijski debridman mekog tkiva </t>
  </si>
  <si>
    <t>30023-01</t>
  </si>
  <si>
    <t>Ekscizijski debridman mekog tkiva koji zahvata kost ili hrskavicu</t>
  </si>
  <si>
    <t>30226-00</t>
  </si>
  <si>
    <t>Fasciotomija</t>
  </si>
  <si>
    <t>30241-00</t>
  </si>
  <si>
    <t>Ekscizija lezije kosti, neklasifikovana na drugom mestu</t>
  </si>
  <si>
    <t>Amputacija ispod kolena</t>
  </si>
  <si>
    <t>46339-00</t>
  </si>
  <si>
    <t>Sinovijektomija</t>
  </si>
  <si>
    <t>46348-00</t>
  </si>
  <si>
    <t>Sinovijektomija ovojice tetive</t>
  </si>
  <si>
    <t>Palmarna fasciektomija zbog Dipitrenove kontrakture koja zahvata 2 prsta</t>
  </si>
  <si>
    <t>46399-01</t>
  </si>
  <si>
    <t>Osteotomija metakarpalne kosti sa unutrašnjom fiksacijom</t>
  </si>
  <si>
    <t>46519-00</t>
  </si>
  <si>
    <t>Incizija i drenaža šake</t>
  </si>
  <si>
    <t>46522-00</t>
  </si>
  <si>
    <t>Incizija i drenaža tetivne ovojnice fleksora prsta na ruci</t>
  </si>
  <si>
    <t>47027-01</t>
  </si>
  <si>
    <t>Otvorena repozicija preloma proksimalnog radio-ulnarnog zgloba sa unutrašnjom fiksacijom</t>
  </si>
  <si>
    <t>47066-01</t>
  </si>
  <si>
    <t>Otvorena repozicija iščašenja skočnog zgloba sa unutrašnjom fiksacijom</t>
  </si>
  <si>
    <t>Otvorena repozicija preloma distalnog dela radijusa sa cpoljašnjom fiksacijom</t>
  </si>
  <si>
    <t>47381-02</t>
  </si>
  <si>
    <t>Zatvorena repozicija preloma tela radijusa sa unutrašnjom fiksacijom</t>
  </si>
  <si>
    <t>47384-02</t>
  </si>
  <si>
    <t>Otvorena repozicija preloma tela radijusa sa unutrašnjom fiksacijom</t>
  </si>
  <si>
    <t>47385-02</t>
  </si>
  <si>
    <t>Zatvorena repozicija preloma tela radijusa sa iščašenjem i unutrašnjom fiksacijom</t>
  </si>
  <si>
    <t>47386-03</t>
  </si>
  <si>
    <t>Otvorena repozicija preloma tela ulne sa iščašenjem i unutrašnjom fiksacijom</t>
  </si>
  <si>
    <t>47393-01</t>
  </si>
  <si>
    <t>Otvorena repozicija preloma tela radijusa i ulne sa unutrašnjom fiksacijom</t>
  </si>
  <si>
    <t>47405-01</t>
  </si>
  <si>
    <t>Zatvorena repozicija preloma glave ili vrata radijusa sa unutrašnjom fiksacijom</t>
  </si>
  <si>
    <t>47408-01</t>
  </si>
  <si>
    <t>Otvorena repozicija preloma glave ili vrata radijusa sa unutrašnjom fiksacijom</t>
  </si>
  <si>
    <t>47429-01</t>
  </si>
  <si>
    <t>Otvorena repozicija preloma proksimalnog dela humerusa sa unutrašnjom fiksacijom</t>
  </si>
  <si>
    <t>Otvorena repozicija preloma tela humerusa</t>
  </si>
  <si>
    <t>47528-00</t>
  </si>
  <si>
    <t>Otvorena repozicija preloma femura</t>
  </si>
  <si>
    <t>47549-00</t>
  </si>
  <si>
    <t>Otvorena repozicija preloma medijalnog ili lateralnog kondila tibije</t>
  </si>
  <si>
    <t>47549-01</t>
  </si>
  <si>
    <t>Otvorena repozicija preloma medijalnog ili lateralnog kondila tibije sa unutrašnjom fiksacijom</t>
  </si>
  <si>
    <t>47558-01</t>
  </si>
  <si>
    <t>otvorena  repozicija preloma medijalnog i lateralnog kondila tibie sa unutrašnjom fiksacijom</t>
  </si>
  <si>
    <t>47566-00</t>
  </si>
  <si>
    <t>Zatvorena repozicija preloma tela tibije sa unutrašnjom fiksacijom</t>
  </si>
  <si>
    <t>otvorena repozicija preloma tela tibije sa unutrašnjom fiksacijom</t>
  </si>
  <si>
    <t>47566-02</t>
  </si>
  <si>
    <t>Zatvorena repozicija unutarzglobnog preloma tela tibije sa unutrašnjom fiksacijom</t>
  </si>
  <si>
    <t>47566-03</t>
  </si>
  <si>
    <t>Otvorena repozicija unutarzglobnog preloma tela tibije sa unutrašnjom fiksacijom</t>
  </si>
  <si>
    <t>47566-05</t>
  </si>
  <si>
    <t>Otvorena repozicija frakture fibule sa unutrašnjom fiksacijom</t>
  </si>
  <si>
    <t>Zatvorena repozicija unutarzglobnog preloma tela tibije</t>
  </si>
  <si>
    <t>47600-00</t>
  </si>
  <si>
    <t>Zatvorena repozicija preloma skočnog zgloba sa unutrašnjom fiksacijom razmaknuća fibule ili maleolusa</t>
  </si>
  <si>
    <t>47609-05</t>
  </si>
  <si>
    <t>Zatvorena repozicija iščašenja talusa</t>
  </si>
  <si>
    <t>47630-01</t>
  </si>
  <si>
    <t>Otvorena repozicija preloma tarzusa sa unutrašnjom fiksacijom</t>
  </si>
  <si>
    <t>47639-01</t>
  </si>
  <si>
    <t>Otvorena repozicija preloma metatarzusa sa unutrašnjom fiksacijom</t>
  </si>
  <si>
    <t>47927-00</t>
  </si>
  <si>
    <t>Odstranjenje klina, zavrtnja ili žice, neklasifikovano na drugom mestu</t>
  </si>
  <si>
    <t>Odstranjenje klina, zavrtnja ili žice iz kosti</t>
  </si>
  <si>
    <t>47930-00</t>
  </si>
  <si>
    <t>Odstranjenje ploče, šipke ili klina, neklasifikovano na drugom mestu</t>
  </si>
  <si>
    <t>48400-03</t>
  </si>
  <si>
    <t>Osteotomija kosti prsta na nozi</t>
  </si>
  <si>
    <t>48406-15</t>
  </si>
  <si>
    <t>Osteotomija kosti tarzusa</t>
  </si>
  <si>
    <t>48427-06</t>
  </si>
  <si>
    <t>Osteotomija distalnog dela femura sa unutrašnjom fiksacijom</t>
  </si>
  <si>
    <t>49503-03</t>
  </si>
  <si>
    <t>Transfer tetive ili ligamenta kolena, neklasifikovano na drugom mestu</t>
  </si>
  <si>
    <t>49833-00</t>
  </si>
  <si>
    <t>Ispravljanje halux valgus-a osteotomijom prve metatarzalne kosti, jednostrano</t>
  </si>
  <si>
    <t xml:space="preserve">UKUPNO: </t>
  </si>
  <si>
    <t>30029-00</t>
  </si>
  <si>
    <t>Reparacija rane na koži i potkožnom tkivu ostalih oblasti, koja uključuje meko tkivo</t>
  </si>
  <si>
    <t xml:space="preserve">Odstranjenje stranog tela iz mekog tkiva, neklasifikovano na drugom mestu </t>
  </si>
  <si>
    <t>30205-00</t>
  </si>
  <si>
    <t>Krioterapija lezija koje zahvataju kožu i hrskavicu, pojedinačna lezija</t>
  </si>
  <si>
    <t>47636-01</t>
  </si>
  <si>
    <t>Zatvorena repozicija preloma metatarzusa sa unutrašnjom fiksacijom</t>
  </si>
  <si>
    <t>47981-02</t>
  </si>
  <si>
    <t>Dekompresiona fasciotomija šake</t>
  </si>
  <si>
    <t>50130-00</t>
  </si>
  <si>
    <t>Primena spoljašnjeg fiksatora</t>
  </si>
  <si>
    <t>50206-03</t>
  </si>
  <si>
    <t>Marginalna ekscizija tumora kosti sa cementiranjem defekta</t>
  </si>
  <si>
    <t>90568-01</t>
  </si>
  <si>
    <t>Incizija burze, neklasifikovana na drugom mestu</t>
  </si>
  <si>
    <t>90582-01</t>
  </si>
  <si>
    <t>Ušivanje tetive, neklasifikovano na drugom mestu</t>
  </si>
  <si>
    <t>90584-01</t>
  </si>
  <si>
    <t>Ponovno učvršćenje tetive, neklasifikovano na drugom mestu</t>
  </si>
  <si>
    <t>Tretman bioptron lampom</t>
  </si>
  <si>
    <t>Biopsija testisa, jednostrana</t>
  </si>
  <si>
    <t>Cirkumcizija ( obrezivanje) muškarca</t>
  </si>
  <si>
    <t>35523-00</t>
  </si>
  <si>
    <t>Ekscizija karunkula uretre</t>
  </si>
  <si>
    <t>Kateterizacija mokraćne bešike -kroz uretru</t>
  </si>
  <si>
    <t>36811-01</t>
  </si>
  <si>
    <t>Endoskopsko plasiranje stenta uretre</t>
  </si>
  <si>
    <t>36833-00</t>
  </si>
  <si>
    <t>Endoskopsko uklanjanje stranog tela iz mokraćne bešike</t>
  </si>
  <si>
    <t>36840-02</t>
  </si>
  <si>
    <t>Endoskopska resekcija pojedinačne lezije mokraćne bešike ≤ 2 cm ili tkiva mokraćne bešike</t>
  </si>
  <si>
    <t>36840-03</t>
  </si>
  <si>
    <t>Endoskopska destrukcija jedne promene mokraćne bešike ≤ 2 cm</t>
  </si>
  <si>
    <t>36845-04</t>
  </si>
  <si>
    <t>Endoskopska resekcija pojedinačne lezije  mokraćne bešike promera &gt;2 cm</t>
  </si>
  <si>
    <t>36854-02</t>
  </si>
  <si>
    <t>Endoskopska resekcija vrata mokraćne bešike</t>
  </si>
  <si>
    <t>36860-00</t>
  </si>
  <si>
    <t>Endoskopski pregled intestinalnog konduita</t>
  </si>
  <si>
    <t>Transrektalna biopsija prostateiglom ( TRUS ) vođena</t>
  </si>
  <si>
    <t>37224-01</t>
  </si>
  <si>
    <t>Endoskopska resekcija lezije prostate</t>
  </si>
  <si>
    <t xml:space="preserve">Plastika frenulima ( frenulektomija ) </t>
  </si>
  <si>
    <t>30075-27</t>
  </si>
  <si>
    <t>Biopsija promene na penisu</t>
  </si>
  <si>
    <t>31230-05</t>
  </si>
  <si>
    <t>Ekscizija lezije(a) na koži i potkožnom tkivu genitalija</t>
  </si>
  <si>
    <t>Davanje epirubicina</t>
  </si>
  <si>
    <t>37300-00</t>
  </si>
  <si>
    <t>Plasiranje uretralne sonde</t>
  </si>
  <si>
    <t>37601-00</t>
  </si>
  <si>
    <t>Ekscizija spermatocele, jednostrana</t>
  </si>
  <si>
    <t>Eksploracija skrotalnog sadržaja, jednostrano</t>
  </si>
  <si>
    <t>Uklanjanje  urinarnog katetera</t>
  </si>
  <si>
    <t>Uklanjanje šavova , neklasifikovano na drugom mestu</t>
  </si>
  <si>
    <t>41671-02</t>
  </si>
  <si>
    <t>Septoplastika</t>
  </si>
  <si>
    <t>41881-00</t>
  </si>
  <si>
    <t>Otvorena traheostomija, privremena</t>
  </si>
  <si>
    <t>Ukupno:</t>
  </si>
  <si>
    <t>030120</t>
  </si>
  <si>
    <t>Skidanje podataka sa aparata za samokontrolu glikemija preko elektronskog čitača</t>
  </si>
  <si>
    <t>241012</t>
  </si>
  <si>
    <t>Izdavanje lekova na Nalog za propisivanje i izdavanje lekova sa Liste lekova pod posebnim režimom izdavanja ina Nalog za propisivanje i izdavanje lekova koji se ne nalaze na Listi lekova- Obrazac N1 i</t>
  </si>
  <si>
    <t>250107-00</t>
  </si>
  <si>
    <t>Izrada indiv. Izveštaja</t>
  </si>
  <si>
    <t>Ekscizija čira na koži</t>
  </si>
  <si>
    <t>45206-09</t>
  </si>
  <si>
    <t>Lokalni režanj kože ostalih oblasti lica</t>
  </si>
  <si>
    <t>90022-00</t>
  </si>
  <si>
    <t>Davanje anestetičkog sredstva oko drugih perifernih nerava</t>
  </si>
  <si>
    <t>90138-00</t>
  </si>
  <si>
    <t>Ekscizija lezija na pljuvačnoj žlezdi</t>
  </si>
  <si>
    <t>90147-00</t>
  </si>
  <si>
    <t>Ostaleprocedure na farinksu</t>
  </si>
  <si>
    <t>Infiltracija lokalnog anestetika, ASA 19</t>
  </si>
  <si>
    <t>Infiltracija lokalnog anestetika, ASA 29</t>
  </si>
  <si>
    <t>96197-07</t>
  </si>
  <si>
    <t>Intramuskularno davanje farmakološkog sredstva, hranljiva supstanca</t>
  </si>
  <si>
    <t>97399-00</t>
  </si>
  <si>
    <t>Kontrola postoperativne hemoragije</t>
  </si>
  <si>
    <t>97455-00</t>
  </si>
  <si>
    <t>Ispiranje i zavoj kanala korena zuba, po zubu</t>
  </si>
  <si>
    <t>U8183601</t>
  </si>
  <si>
    <t>Primena serklaž na grlić materice</t>
  </si>
  <si>
    <t>16520-00</t>
  </si>
  <si>
    <t>Elektivni klasični carski rez</t>
  </si>
  <si>
    <t>Fasciotomija, neklasifikovana na drugom mestu</t>
  </si>
  <si>
    <t>Laparoskopska drenaža intra-abdominalnog apscesa,hematoma ili ciste</t>
  </si>
  <si>
    <t>Lečenje apscesa Bartolinijeve žlezde</t>
  </si>
  <si>
    <t>Vulvoplastika</t>
  </si>
  <si>
    <t>35557-00</t>
  </si>
  <si>
    <t>Ekscizija lezije vagine</t>
  </si>
  <si>
    <t>Reparacija zadnjeg vaginalnog kompartmana, vaginalni pristup</t>
  </si>
  <si>
    <t>35618-03</t>
  </si>
  <si>
    <t>Ostale procedure na grliću materice</t>
  </si>
  <si>
    <t>Dijagnostička histereskopija</t>
  </si>
  <si>
    <t xml:space="preserve">Laparoskopska incizija ciste ili apscesa jajnika </t>
  </si>
  <si>
    <t>35638-00</t>
  </si>
  <si>
    <t>Laparoskopska klinasta resekcija jajnika</t>
  </si>
  <si>
    <t>35638-02</t>
  </si>
  <si>
    <t>Laparoskopska ovariektomija, jednostrana</t>
  </si>
  <si>
    <t>35638-06</t>
  </si>
  <si>
    <t>LC salpingotomija</t>
  </si>
  <si>
    <t>35638-12</t>
  </si>
  <si>
    <t>Laparoskopska salpingoovariektomija, obostrana</t>
  </si>
  <si>
    <t>35653-00</t>
  </si>
  <si>
    <t>Subtotalna abdominalna histerektomija</t>
  </si>
  <si>
    <t>35688-03</t>
  </si>
  <si>
    <t>Laparoskopska elektrodestrukcija jajovoda</t>
  </si>
  <si>
    <t>35688-04</t>
  </si>
  <si>
    <t>Elektrodestrukcija jajovoda</t>
  </si>
  <si>
    <t>35713-03</t>
  </si>
  <si>
    <t>Elektrokauterizacija jajnika (driling)</t>
  </si>
  <si>
    <t>35713-12</t>
  </si>
  <si>
    <t>Salpingotomija</t>
  </si>
  <si>
    <t>35717-00</t>
  </si>
  <si>
    <t>Ovarijalna cistektomija, obostrana</t>
  </si>
  <si>
    <t>35717-04</t>
  </si>
  <si>
    <t>Salpingoovariektomija, obostrana</t>
  </si>
  <si>
    <t>35720-00</t>
  </si>
  <si>
    <t>Hirurška redukcija tumorskog tkiva karlice</t>
  </si>
  <si>
    <t>Izdavanje medicinske dok</t>
  </si>
  <si>
    <t>Snimanje prosečnog signala EKG</t>
  </si>
  <si>
    <t>Postpartalna evakuacija sadržaja materice kiretažom i dilatacijom cervikalnog kanala</t>
  </si>
  <si>
    <t>35506-00</t>
  </si>
  <si>
    <t>Zamena intrauterinog uređaja</t>
  </si>
  <si>
    <t>Uklanjanje intrauterinog uređaja</t>
  </si>
  <si>
    <t xml:space="preserve">Sukciona kiretaža materice </t>
  </si>
  <si>
    <t>90438-00</t>
  </si>
  <si>
    <t>Ostale procedure na vagini</t>
  </si>
  <si>
    <t>90442-00</t>
  </si>
  <si>
    <t>Ostale procedure na ženskim genitalnim organima</t>
  </si>
  <si>
    <t>90443-00</t>
  </si>
  <si>
    <t>Ostale ekscizije promena materice</t>
  </si>
  <si>
    <t xml:space="preserve">Indukcija porođaja prekidanjem plodovih ovojaka </t>
  </si>
  <si>
    <t>90476-00</t>
  </si>
  <si>
    <t>Procedure na plodu radi završavanja porođaja</t>
  </si>
  <si>
    <t>90477-00</t>
  </si>
  <si>
    <t>Ostale procedure u porođaju</t>
  </si>
  <si>
    <t xml:space="preserve">Uklanjanje štrajfne vagine ili vulve </t>
  </si>
  <si>
    <t>Davanje injekcije u terapijske/dijagnostičke svrhe</t>
  </si>
  <si>
    <t>Izdavanje medicinskog sredstava za lečenje na bolničko trebovanje po vrsti med sredstava</t>
  </si>
  <si>
    <t>Intraarterijska kanilacija za gasnu analizu krvi</t>
  </si>
  <si>
    <t xml:space="preserve">Fiberoptička kolonoskopija do cekuma </t>
  </si>
  <si>
    <t>Fiberoptička kolonoskopija do cekuma sa biopsijom</t>
  </si>
  <si>
    <t>Fiberoptička kolonoskopija do cekuma  sa polipektomiom</t>
  </si>
  <si>
    <t>Ispiranje nasogastrične sonde</t>
  </si>
  <si>
    <t>Ostale procene, konsultacijeili evaulacije</t>
  </si>
  <si>
    <t>Oralna nutritivna podrška</t>
  </si>
  <si>
    <t>Oralno davanje farmakološkog sredstva, hranljiva supstanca</t>
  </si>
  <si>
    <t>96205-03</t>
  </si>
  <si>
    <t>Neki drugi način davanja farmakološkog sredstva, steroid</t>
  </si>
  <si>
    <t>96206-02</t>
  </si>
  <si>
    <t>Nenaznačen način davanja farmakološkog sredstva, anti-infektivno sredstvo</t>
  </si>
  <si>
    <t>L000695</t>
  </si>
  <si>
    <t>O2 saturacija u krvi</t>
  </si>
  <si>
    <t>L008532</t>
  </si>
  <si>
    <t>Troponin TI u krvi, POCT</t>
  </si>
  <si>
    <t>A12309-00</t>
  </si>
  <si>
    <t>Denzitometrija kostiju upotrebom kvantitativne kompjuterizovane tomografije</t>
  </si>
  <si>
    <t>A57512-00</t>
  </si>
  <si>
    <t>A57512-01</t>
  </si>
  <si>
    <t>Radiografsko snimanje lakta i podlaktice</t>
  </si>
  <si>
    <t>A57512-03</t>
  </si>
  <si>
    <t>Radiografsko snimanje šake i ručnog zgloba</t>
  </si>
  <si>
    <t>A57524-00</t>
  </si>
  <si>
    <t>A57524-01</t>
  </si>
  <si>
    <t>A57524-02</t>
  </si>
  <si>
    <t>A57524-04</t>
  </si>
  <si>
    <t>A57706-00</t>
  </si>
  <si>
    <t>A57906-00</t>
  </si>
  <si>
    <t>Radiografsko snimanje mastoidne kosti</t>
  </si>
  <si>
    <t>A57912-00</t>
  </si>
  <si>
    <t>A57915-00</t>
  </si>
  <si>
    <t>A58509-00</t>
  </si>
  <si>
    <t>A58521-01</t>
  </si>
  <si>
    <t>A58524-01</t>
  </si>
  <si>
    <t>A58718-00</t>
  </si>
  <si>
    <t>Retrogradna cistografija</t>
  </si>
  <si>
    <t>A59300-00</t>
  </si>
  <si>
    <t>A59303-00</t>
  </si>
  <si>
    <t>Ултразвучна дијагностика (у загради уписати број апарата: 3 и број смена. 2)</t>
  </si>
  <si>
    <t>55032001</t>
  </si>
  <si>
    <t>Ultrazvučni pregled štitaste žlezde</t>
  </si>
  <si>
    <t>55832-00</t>
  </si>
  <si>
    <t>Ultrazvučni pregled potkolenice</t>
  </si>
  <si>
    <t>90725-00</t>
  </si>
  <si>
    <t>Aspiracija dojke</t>
  </si>
  <si>
    <t>90908-00</t>
  </si>
  <si>
    <t>Ultrazvučni pregled ostalih oblasti</t>
  </si>
  <si>
    <t>ЦТ Скенер (у загради уписати број апарата:1 и број смена.2)</t>
  </si>
  <si>
    <t>56022-01</t>
  </si>
  <si>
    <t>Kompjuterizovana tomografija paranazalnog sinusa</t>
  </si>
  <si>
    <t>56107-00</t>
  </si>
  <si>
    <t>Kompjuterizovana tomografija mekih tkiva vrata sa intravenskom primenom kontrastnog sredstva</t>
  </si>
  <si>
    <t>56220-00</t>
  </si>
  <si>
    <t>Kompjuterizovana tomografija kičme, cervikalne regije</t>
  </si>
  <si>
    <t>56221-00</t>
  </si>
  <si>
    <t>Kompjuterizovana tomografija kičme, torakalne regije</t>
  </si>
  <si>
    <t>56223-00</t>
  </si>
  <si>
    <t>CT kičme</t>
  </si>
  <si>
    <t>56407001</t>
  </si>
  <si>
    <t>Kompjuterizovana tomografija abdomena sa intravenskom primenom kontrastnog sredstva - snimanje</t>
  </si>
  <si>
    <t>56412001</t>
  </si>
  <si>
    <t>Kompjuterizovana tomografija karlice sa intravenskom primenom kontrastnog sredstva - snimanje</t>
  </si>
  <si>
    <t xml:space="preserve">Kompjuterizovana tomografija abdomena i karlice </t>
  </si>
  <si>
    <t>56619001</t>
  </si>
  <si>
    <t>Kompjuterizovana tomografija ekstremiteta - snimanje</t>
  </si>
  <si>
    <t>56625003</t>
  </si>
  <si>
    <t>Kompjuterizovana tomografija ciljanog zgloba ekstremiteta nativno</t>
  </si>
  <si>
    <t>Рендген дијагностика (у загради уписати број апарата. 5  и број смена: 3)</t>
  </si>
  <si>
    <t>L000034</t>
  </si>
  <si>
    <t>Uzorkovanje drugih bioloških materijala u laboratoriji</t>
  </si>
  <si>
    <t>C–reaktivni protein (CRP) u krvi/serumu/plazmi, POCT</t>
  </si>
  <si>
    <t>Glukoza u kapilarnoj krvi,POCT</t>
  </si>
  <si>
    <t>L000356</t>
  </si>
  <si>
    <t>Glukoza u krvi/serumu/plazmi,POCT</t>
  </si>
  <si>
    <t>L000570</t>
  </si>
  <si>
    <t>Kalcijum u krvi/serumu/plazmi, POCT</t>
  </si>
  <si>
    <t>L001248</t>
  </si>
  <si>
    <t>Alkalna fosfataza (ALP) u krvi/serumu/plazmi, POCT</t>
  </si>
  <si>
    <t>L001800</t>
  </si>
  <si>
    <t>Beta–horiogonadotropin, ukupan (beta–hCG, fβhCG) u serumu/plazmi, CMIA/ECLIA/CLIA/TRACE</t>
  </si>
  <si>
    <t>L002380</t>
  </si>
  <si>
    <t>Feritin u serumu, imunoturbidimetrija</t>
  </si>
  <si>
    <t>L003848</t>
  </si>
  <si>
    <t>Karcinoma antigen CA125 u serumu</t>
  </si>
  <si>
    <t>L003855</t>
  </si>
  <si>
    <t>Karcinoma antigen CA15-3 u serumu</t>
  </si>
  <si>
    <t>L003863</t>
  </si>
  <si>
    <t>Karcinoma antigen CA19-9 u serumu</t>
  </si>
  <si>
    <t>L011916</t>
  </si>
  <si>
    <t>Procena zrelosti pluća fetusa u amnionskoj tečnosti, turbidimetrija</t>
  </si>
  <si>
    <t>L012039</t>
  </si>
  <si>
    <t>Alfa–glukozidaza u seminalnoj tečnosti, spektrofotometrija</t>
  </si>
  <si>
    <t>L014084</t>
  </si>
  <si>
    <t>Krvna slika sa trodelnom leukocitarnom formulom</t>
  </si>
  <si>
    <t>L020788</t>
  </si>
  <si>
    <t xml:space="preserve">Detekcija virusnog Ag SARS - CoV-2 kvalitativnom metodom </t>
  </si>
  <si>
    <t>UKUPNO LABORATORIJA:</t>
  </si>
  <si>
    <t>241001</t>
  </si>
  <si>
    <t>Izrada godišnjeg plana nabavke lekova i medicinskih sredstava</t>
  </si>
  <si>
    <t>13750-02</t>
  </si>
  <si>
    <t>Terapijska eritrofereza</t>
  </si>
  <si>
    <t>Krioglobulini u serumu</t>
  </si>
  <si>
    <t>L018770</t>
  </si>
  <si>
    <t>Tipizacija antigena s - epruveta</t>
  </si>
  <si>
    <t>L018820</t>
  </si>
  <si>
    <t>Tipizacija pojedinačnih specifičnosti Rh fenotipa (C,c,E,e) - mikroepruveta</t>
  </si>
  <si>
    <t>L019018</t>
  </si>
  <si>
    <t>Identifikacija eritrocitnih antitela u svim medijima – mikroepruveta</t>
  </si>
  <si>
    <t>UKUPNO TRANSFUZIJA:</t>
  </si>
  <si>
    <t>Makroskopski nalaz fecesa</t>
  </si>
  <si>
    <t>L019711</t>
  </si>
  <si>
    <t>Detekcija beta-laktamaza proširenog spektra za Gram negativne bakterije (fenotipska)</t>
  </si>
  <si>
    <t>L020008</t>
  </si>
  <si>
    <t>Ispitivanje osetljivosti bakterija na antibiotike, disk – difuzionom metodom na prvu liniju</t>
  </si>
  <si>
    <t>L020778</t>
  </si>
  <si>
    <t>Kvalitativno određivanje IgM antitela na virus SARS-CoV-2  imunoenzimskim testom (ELISA i dr)</t>
  </si>
  <si>
    <t>L020780</t>
  </si>
  <si>
    <t>Kvalitativno određivanje IgG antitela na virus SARS-CoV-2  imunoenzimskim testom (ELISA i dr)</t>
  </si>
  <si>
    <t xml:space="preserve">Detekcija streptococcus agalactiae ( GBS ) kod trudnica od 35-37.gn u vaginalnom  i rektalnom brisu </t>
  </si>
  <si>
    <t>L030296</t>
  </si>
  <si>
    <t>Određivаnje titrа kаrdiolipinskih аntitelа u serumu RPR testom</t>
  </si>
  <si>
    <t xml:space="preserve">UKUPNO MIKROBIOLOGIJA: </t>
  </si>
  <si>
    <t>L026781</t>
  </si>
  <si>
    <t>Pregled uklonjenog tumora larinksa</t>
  </si>
  <si>
    <t>L027417</t>
  </si>
  <si>
    <t xml:space="preserve">Pregled ležišta tumora dojke </t>
  </si>
  <si>
    <t>L027706</t>
  </si>
  <si>
    <t>Pregleda dela želuca sa delom pankreasa</t>
  </si>
  <si>
    <t>L027771</t>
  </si>
  <si>
    <t xml:space="preserve">Pregled biopsije zida creva kod megakolona </t>
  </si>
  <si>
    <t>L027862</t>
  </si>
  <si>
    <t xml:space="preserve">Pregled ekstrahepatičnih žučnih puteva </t>
  </si>
  <si>
    <t>L027888</t>
  </si>
  <si>
    <t xml:space="preserve">Pregled uzorka pankreasa dobijenog tankom iglom </t>
  </si>
  <si>
    <t>L027920</t>
  </si>
  <si>
    <t>Pregled slezine</t>
  </si>
  <si>
    <t>L027995</t>
  </si>
  <si>
    <t xml:space="preserve">Pregled tumora mekih tkiva bez određivanja granica </t>
  </si>
  <si>
    <t>L028019</t>
  </si>
  <si>
    <t xml:space="preserve">Pregled dela tumora mekih tkiva </t>
  </si>
  <si>
    <t>L028084</t>
  </si>
  <si>
    <t xml:space="preserve">Pregled sekvestra kosti </t>
  </si>
  <si>
    <t>L028100</t>
  </si>
  <si>
    <t>Pregled resekovane kost sa tumorom bez određivanja granica resekcije</t>
  </si>
  <si>
    <t>L028217</t>
  </si>
  <si>
    <t xml:space="preserve">Pregled sinovije dobijene biopsijom </t>
  </si>
  <si>
    <t>L028258</t>
  </si>
  <si>
    <t>Pegled tumora tetive bez određivanja granica resekcije</t>
  </si>
  <si>
    <t>L028324</t>
  </si>
  <si>
    <t xml:space="preserve">Pregled prepucijuma </t>
  </si>
  <si>
    <t>L028332</t>
  </si>
  <si>
    <t xml:space="preserve">Pregled dela penisa </t>
  </si>
  <si>
    <t>L028357</t>
  </si>
  <si>
    <t xml:space="preserve">Pregled uzorka uretre dobijenog biopsijom </t>
  </si>
  <si>
    <t>L028381</t>
  </si>
  <si>
    <t xml:space="preserve">Pregled ovojnice testisa dobijene biopsijom </t>
  </si>
  <si>
    <t>L028506</t>
  </si>
  <si>
    <t xml:space="preserve">Pregled dela mokraćne bešike </t>
  </si>
  <si>
    <t>L028647</t>
  </si>
  <si>
    <t xml:space="preserve">Pregled uklonjene vulve </t>
  </si>
  <si>
    <t>L028779</t>
  </si>
  <si>
    <t xml:space="preserve">Pregled tela materice (bez cerviksa i adneksa) </t>
  </si>
  <si>
    <t>L028795</t>
  </si>
  <si>
    <t xml:space="preserve">Pregled materice, cerviksa, jednog jajnika i pripadajućeg jajovoda </t>
  </si>
  <si>
    <t>L028852</t>
  </si>
  <si>
    <t>Pregled tumora jajnika</t>
  </si>
  <si>
    <t xml:space="preserve">UKUPNO PATOLOGIJA: </t>
  </si>
  <si>
    <t>250105</t>
  </si>
  <si>
    <t>Izrada izveštaja o obaveznim imunizacijama protiv zaraznih bolesti</t>
  </si>
  <si>
    <t>600169</t>
  </si>
  <si>
    <t>Funkcionalna radna terapija - grupna</t>
  </si>
  <si>
    <t>Terapija stimulacijom, neklasifikovana na drugom mestu</t>
  </si>
  <si>
    <t>U1102101</t>
  </si>
  <si>
    <t>Određivanje motorne tačke mišića i primena botulinskog toksina kroz koncentričnu iglenu elektrodu za aplikaciju leka</t>
  </si>
  <si>
    <t>90086-00</t>
  </si>
  <si>
    <t>Ostale procedure na očnom kapku</t>
  </si>
  <si>
    <t>90089-00</t>
  </si>
  <si>
    <t>Ostale procedure na konjunktivi</t>
  </si>
  <si>
    <t>U8182000</t>
  </si>
  <si>
    <t>Dermoskopski pregled kože, jedna lezija</t>
  </si>
  <si>
    <t>U8183221</t>
  </si>
  <si>
    <t>Procena akomodacije, opseg, amplituda i druge vrste procene</t>
  </si>
  <si>
    <t>U8183305</t>
  </si>
  <si>
    <t>Oftalmološka optička intervencija, podešavanje, naočare</t>
  </si>
  <si>
    <t>U8183324</t>
  </si>
  <si>
    <t>Vežba fuzije, ostalo</t>
  </si>
  <si>
    <t>57512-02</t>
  </si>
  <si>
    <t>Radiografsko snimanje šake, ručnog zgloba i podlaktice</t>
  </si>
  <si>
    <t>57512-03</t>
  </si>
  <si>
    <t>A57927-00</t>
  </si>
  <si>
    <t>L003830</t>
  </si>
  <si>
    <t>Karcinoembrioni antigen (CEA) u serumu/plazmi, CMIA/ECLIA/CLIA/TRACE</t>
  </si>
  <si>
    <t>L004176</t>
  </si>
  <si>
    <t>Kortizol u serumu/plazmi, CMIA/ECLIA/CLIA/TRACE</t>
  </si>
  <si>
    <t>L006171</t>
  </si>
  <si>
    <t>Troponin I u serumu/plazmi, CMIA/CLIA/LOCI</t>
  </si>
  <si>
    <t>241010</t>
  </si>
  <si>
    <t>Izdavanje gotovih lekova za bolničko trebovanje po vrsti leka</t>
  </si>
  <si>
    <t>L020305</t>
  </si>
  <si>
    <t xml:space="preserve">Serološka identifikacija beta - hemolitičnog streptokoka komercijalnim testom </t>
  </si>
  <si>
    <t xml:space="preserve">Pregled bioptata tumora dojke </t>
  </si>
  <si>
    <t>L027672</t>
  </si>
  <si>
    <t xml:space="preserve">Pregled uklonjenog dela želuca sa delom duodenuma </t>
  </si>
  <si>
    <t>L027896</t>
  </si>
  <si>
    <t xml:space="preserve">Pregled dela pankreasa </t>
  </si>
  <si>
    <t>L028910</t>
  </si>
  <si>
    <t xml:space="preserve">Pregled celog omentuma </t>
  </si>
  <si>
    <t>L028969</t>
  </si>
  <si>
    <t xml:space="preserve">Pregled tumora moždanica </t>
  </si>
  <si>
    <t>90344-01</t>
  </si>
  <si>
    <t>92041-00</t>
  </si>
  <si>
    <t>Kontinuirana ventilacija negativnim pritiskom [KVNP]</t>
  </si>
  <si>
    <t>96197-01</t>
  </si>
  <si>
    <t>Intramuskularno davanje farmakološkog sredstva, trombolitičko sredstvo</t>
  </si>
  <si>
    <t>90437-00</t>
  </si>
  <si>
    <t>Ostale destrukcije lezija vagine</t>
  </si>
  <si>
    <t>41810-01</t>
  </si>
  <si>
    <t>Uvulektomija</t>
  </si>
  <si>
    <t>36803-01</t>
  </si>
  <si>
    <t>Endoskopska dilatacija uretera</t>
  </si>
  <si>
    <t>36836-00</t>
  </si>
  <si>
    <t>Endoskopska biopsija mokraćne bešike</t>
  </si>
  <si>
    <t>37315-00</t>
  </si>
  <si>
    <t>Uretroskopija</t>
  </si>
  <si>
    <t>47030-02</t>
  </si>
  <si>
    <t>Zatvorena repozicija iščašenja karpometakarpalnog zgloba</t>
  </si>
  <si>
    <t>50206-01</t>
  </si>
  <si>
    <t>Marginalna ekscizija tumora kosti sa primenom autografta za defekt</t>
  </si>
  <si>
    <t>Savetovanje ili podučavanje o brizi o samom sebi</t>
  </si>
  <si>
    <t>Uvežbavanje veština u aktivnostima povezanim sa položajem tela/mobilnošću/pokretom</t>
  </si>
  <si>
    <t>48409-00</t>
  </si>
  <si>
    <t>Osteotomija fibule sa unutrašnjom fiksacijom</t>
  </si>
  <si>
    <t>49315-00</t>
  </si>
  <si>
    <t>Delimična artroplastika zgloba kuka</t>
  </si>
  <si>
    <t>49509-00</t>
  </si>
  <si>
    <t>Sinovijektomija zgloba kolena</t>
  </si>
  <si>
    <t>49557-00</t>
  </si>
  <si>
    <t>Artroskopija kolena</t>
  </si>
  <si>
    <t>49560-03</t>
  </si>
  <si>
    <t>Artroskopska meniscektomija zgloba kolena</t>
  </si>
  <si>
    <t>49566-00</t>
  </si>
  <si>
    <t>Artroskopska sinovijektomija zgloba kolena</t>
  </si>
  <si>
    <t>49827-00</t>
  </si>
  <si>
    <t>Ispravljanje halux valgus-a prenošenjem tetive mišića primicača palca (m.adductor hallucis), jednostrano</t>
  </si>
  <si>
    <t>49836-00</t>
  </si>
  <si>
    <t>Ispravljanje halux valgus-a osteotomijom prve metatarzalne kosti, obostrano</t>
  </si>
  <si>
    <t>49838-00</t>
  </si>
  <si>
    <t>Ispravljanje halux valgus-a osteotomijom prve metatarzalne kosti i prenošenjem tetive mišića primicača palca (m.adductor hallucis), obostrano</t>
  </si>
  <si>
    <t>30382-00</t>
  </si>
  <si>
    <t>Radikalna reparacija enterokutane fistule tankog creva</t>
  </si>
  <si>
    <t>30405-03</t>
  </si>
  <si>
    <t>Reparacija ostalih kila trbušnog zida sa transpozicijom mišića</t>
  </si>
  <si>
    <t>30405-04</t>
  </si>
  <si>
    <t>Reparacija ostalih kila trbušnog zida sa protezom</t>
  </si>
  <si>
    <t>31566-00</t>
  </si>
  <si>
    <t>Ekscizija prekobrojne bradavice</t>
  </si>
  <si>
    <t>30075-16</t>
  </si>
  <si>
    <t>Biopsija pankreasa</t>
  </si>
  <si>
    <t>47906-00</t>
  </si>
  <si>
    <t>Obrada nokta na prstu stopala</t>
  </si>
  <si>
    <t>Служба за интерну медицину</t>
  </si>
  <si>
    <t>Одељење за пнеумофтизиологију</t>
  </si>
  <si>
    <t>Одељење за ортопедску хирургију и трауматологију</t>
  </si>
  <si>
    <t>Одељење за оториноларингологију</t>
  </si>
  <si>
    <t>Кабинет за офталмологију</t>
  </si>
  <si>
    <t>Служба за педијатрију</t>
  </si>
  <si>
    <t>Служба за гинекологију и акушерство</t>
  </si>
  <si>
    <t>Одељење за неонатологију</t>
  </si>
  <si>
    <t>Служба за психијатрију</t>
  </si>
  <si>
    <t>Одељење за продужено лечење и негу</t>
  </si>
  <si>
    <t>Дневна болница за терапијски третман у онкологији</t>
  </si>
  <si>
    <t>Хируршка дневна болница</t>
  </si>
  <si>
    <t>Служба за правне и економско-финансијске послове</t>
  </si>
  <si>
    <t>Служба за техничке и друге сличне послове</t>
  </si>
  <si>
    <r>
      <t>Континуирана амбулаторна перитонеумска дијализа-</t>
    </r>
    <r>
      <rPr>
        <i/>
        <sz val="9"/>
        <color indexed="8"/>
        <rFont val="Arial"/>
        <family val="2"/>
      </rPr>
      <t>CAPD</t>
    </r>
  </si>
  <si>
    <r>
      <t>Аутоматска перитонеумска дијализа -</t>
    </r>
    <r>
      <rPr>
        <i/>
        <sz val="9"/>
        <color indexed="8"/>
        <rFont val="Arial"/>
        <family val="2"/>
      </rPr>
      <t>APD</t>
    </r>
  </si>
  <si>
    <r>
      <t>Интермитентна перитонеумска дијализа -</t>
    </r>
    <r>
      <rPr>
        <i/>
        <sz val="9"/>
        <color indexed="8"/>
        <rFont val="Arial"/>
        <family val="2"/>
      </rPr>
      <t>IPD</t>
    </r>
    <r>
      <rPr>
        <sz val="9"/>
        <color indexed="8"/>
        <rFont val="Arial"/>
        <family val="2"/>
      </rPr>
      <t xml:space="preserve"> (болнички вид хроничног лечења)</t>
    </r>
  </si>
  <si>
    <t>13942-02</t>
  </si>
  <si>
    <t>Održavanje uređaja za davanje leka</t>
  </si>
  <si>
    <t>Visoko izvršenje. Nakon pandemije Covid-19, osim hitnih slučajeva primaju se i ostali bolesnici na lečenje.</t>
  </si>
  <si>
    <t>96114-00</t>
  </si>
  <si>
    <t>Uvežbavanje veština u aktivnostima povezanim sa izvršnim veštinama</t>
  </si>
  <si>
    <t>96196-09</t>
  </si>
  <si>
    <t>Intra-arterijsko davanje farmakološkog sredstva, drugo i neklasifikovano sredstvo</t>
  </si>
  <si>
    <t>96035-00</t>
  </si>
  <si>
    <t>Genetska procena</t>
  </si>
  <si>
    <t>13100-06</t>
  </si>
  <si>
    <t>Peritonealna dijaliza, kratkoročna</t>
  </si>
  <si>
    <t>96209-01</t>
  </si>
  <si>
    <t>Punjenje uređaja za davanje leka, trombolitičko sredstvo</t>
  </si>
  <si>
    <t>47300-01</t>
  </si>
  <si>
    <t>Zatvorena repozicija preloma distalnog članka prsta na ruci sa unutrašnjom fiksacijom</t>
  </si>
  <si>
    <t>47366-00</t>
  </si>
  <si>
    <t>Otvorena repozicija preloma distalnog dela radijusa</t>
  </si>
  <si>
    <t>47384-03</t>
  </si>
  <si>
    <t>Otvorena repozicija preloma tela ulne sa unutrašnjom fiksacijom</t>
  </si>
  <si>
    <t>47963-00</t>
  </si>
  <si>
    <t>Otvorena tenotomija, neklasifikovana na drugom mestu</t>
  </si>
  <si>
    <t>48400-02</t>
  </si>
  <si>
    <t>Osteotomija kosti metatarzusa</t>
  </si>
  <si>
    <t>48403-00</t>
  </si>
  <si>
    <t>Osteotomija kosti metatarzusa sa unutrašnjom fiksacijom</t>
  </si>
  <si>
    <t>48406-02</t>
  </si>
  <si>
    <t>Osteotomija radijusa</t>
  </si>
  <si>
    <t>49724-00</t>
  </si>
  <si>
    <t>Sekundarna (odložena) reparacija Ahilove tetive</t>
  </si>
  <si>
    <t>49830-00</t>
  </si>
  <si>
    <t>Ispravljanje halux valgus-a prenošenjem tetive mišića primicača palca (m.adductor hallucis), obostrano</t>
  </si>
  <si>
    <t>90552-00</t>
  </si>
  <si>
    <t>Ostale reparacije kuka</t>
  </si>
  <si>
    <t>90607-00</t>
  </si>
  <si>
    <t>Remodelacija  zglobnih površina zgloba kuka, jednostrano</t>
  </si>
  <si>
    <t>Ekscizija limfnog čvora vrata</t>
  </si>
  <si>
    <t>30464-00</t>
  </si>
  <si>
    <t>Radikalna resekcija hepatičnih žučnih puteva sa resekcijom segmenta jetre</t>
  </si>
  <si>
    <t>90329-03</t>
  </si>
  <si>
    <t>Ostale reparacije na mezenterijumu</t>
  </si>
  <si>
    <t>90570-00</t>
  </si>
  <si>
    <t>Opuštanje kapsule zgloba, ligamenta ili hrskavice, neklasifikovano na drugom mestu</t>
  </si>
  <si>
    <t>Biopsija peritoneuma</t>
  </si>
  <si>
    <t>90465-04</t>
  </si>
  <si>
    <t>Ostale vrste indukcije porođaja hirurškim putem</t>
  </si>
  <si>
    <t>92514-49</t>
  </si>
  <si>
    <t>Opšta anestezija, ASA 49</t>
  </si>
  <si>
    <t>57512-01</t>
  </si>
  <si>
    <t>56301001</t>
  </si>
  <si>
    <t>Kompjuterizovana tomografija grudnog koša - snimanje</t>
  </si>
  <si>
    <t>56401001</t>
  </si>
  <si>
    <t>Kompjuterizovana tomografija abdomena - snimanje</t>
  </si>
  <si>
    <t>L000851</t>
  </si>
  <si>
    <t>Vitamin B12 (kobalamin, cijankobalamin) u serumu/plazmi, CMIA/ECLIA/CLIA/TRACE</t>
  </si>
  <si>
    <t>L005298</t>
  </si>
  <si>
    <t>Prokalcitonin (PCT) u serumu/plazmi, CMIA/ECLIA/CLIA/TRACE/ELFA</t>
  </si>
  <si>
    <t>L011932</t>
  </si>
  <si>
    <t>Prolaktin (PRL) u amnionskoj tečnosti, CMIA/ECLIA/CLIA/TRACE</t>
  </si>
  <si>
    <t>L017293</t>
  </si>
  <si>
    <t>Antitela na tireoidnu peroksidazu (anti–TPO) u serumu – FPIA, MEIA, CMIA i ECLIA</t>
  </si>
  <si>
    <t>L020198</t>
  </si>
  <si>
    <t>Kvantitativno određivanje nivoa komplement – vezujućih antitela za pojedine bakterije (Mycoplasma pneumoniae, Chlamydia psittaci, Coxiella burnetii) ili rikecije – RVK</t>
  </si>
  <si>
    <t>L020503</t>
  </si>
  <si>
    <t>Genotipizacija DNK virusa (HBV, HPV i dr.) – metod sekvenciranja</t>
  </si>
  <si>
    <t>L027615</t>
  </si>
  <si>
    <t xml:space="preserve">Pregled delimično resekovanog jednjaka </t>
  </si>
  <si>
    <t>BP21066</t>
  </si>
  <si>
    <t>Просечна дневна заузетост постеља на дан 30.06. 2023. (%)</t>
  </si>
  <si>
    <t>KK230224</t>
  </si>
  <si>
    <t xml:space="preserve">Напомена: </t>
  </si>
  <si>
    <t>Одсек за урологију. Установа нема уролога, два су на специјализацији. На основу уговора о допунском раду један уролог долази из друге установе једном недељно.</t>
  </si>
  <si>
    <t xml:space="preserve">ОРЛ. Један доктор је на субспецијализацији, не ради у установи. </t>
  </si>
  <si>
    <t>Visoko izvršenje. Nakon pandemije Covid-19, osim hitnih slučajeva primaju se i ostali bolesnici na preglede.</t>
  </si>
  <si>
    <t>9119001</t>
  </si>
  <si>
    <t>Medicinski kiseonik, medicinski gas, delimično tečni; 100% v/v; kontejner, 1x180 l</t>
  </si>
  <si>
    <t>Medicinski kiseonik, medicinski gas, komprimovani; 100% v/v; boca, 1x50 l-200 bar</t>
  </si>
  <si>
    <t>Medicinski kiseonik, medicinski gas, komprimovani; 100% v/v; boca, 1x40 l</t>
  </si>
  <si>
    <t>Medicinski kiseonik, medicinski gas, komprimovani; 100% v/v; boca, 1x10</t>
  </si>
  <si>
    <t>Medicinski kiseonik, medicinski gas, komprimovani; 100% v/v; boca, 1x3 l-150 bar</t>
  </si>
  <si>
    <t>Medicinski ugljendioksid, medicinski gas,delimično tečni; 100% v/v; 7 ,5kg, boca</t>
  </si>
  <si>
    <t>9119020</t>
  </si>
  <si>
    <t>9119021</t>
  </si>
  <si>
    <t>9119023</t>
  </si>
  <si>
    <t>9119026</t>
  </si>
  <si>
    <t>9119306</t>
  </si>
  <si>
    <t>7777004</t>
  </si>
  <si>
    <t>ADOZIN,rastvor za injekciju/infuziju,10mg/2mL</t>
  </si>
  <si>
    <t>7777021</t>
  </si>
  <si>
    <t>Efedrina cloridato Monico, rastvor za injekciju,25mg/ml</t>
  </si>
  <si>
    <t>9080003</t>
  </si>
  <si>
    <t>Azot suboksid, medicinski gas, delimično tečni; 100% v/v, boca za gas, 1x6kg</t>
  </si>
  <si>
    <t>ОСТАЛО:ЛЕКОВИ ВАН УГОВОРА</t>
  </si>
  <si>
    <t>Укупан број процедура за које се воде листе чекања 1.1.-30.9.2023.</t>
  </si>
  <si>
    <t>Број процедура за пацијенте који су на листи чекања  1.1.-30.9.2023.</t>
  </si>
  <si>
    <t>UM000223</t>
  </si>
  <si>
    <t>UM000226</t>
  </si>
  <si>
    <t>UM000071</t>
  </si>
  <si>
    <t>Шрафови са закључавајућом главом 5мм</t>
  </si>
  <si>
    <t>BP22003</t>
  </si>
  <si>
    <t>KK230002-8</t>
  </si>
  <si>
    <t>KK230061-70</t>
  </si>
  <si>
    <t>KK230190-92</t>
  </si>
  <si>
    <t>KK230074-94</t>
  </si>
  <si>
    <t>KK230224-25</t>
  </si>
  <si>
    <t>Hibridna cementna prot.kuka-  Acetabulum</t>
  </si>
  <si>
    <t>KK230542-45</t>
  </si>
  <si>
    <t>KK230630-42</t>
  </si>
  <si>
    <t>KK230677-81</t>
  </si>
  <si>
    <t>Напомена за мало извршење. Део материјала ( рукавице, каљаче, капе, аквахлор ) je  до септембра месеца добијено  из централног магацина УКЦ Војводине на сваке две недеље, без обавезе плаћања.</t>
  </si>
  <si>
    <t>Сетови за донорске аферезне поступке( тромбоците )</t>
  </si>
  <si>
    <t>СМ200011</t>
  </si>
  <si>
    <t>СВЕГА:</t>
  </si>
  <si>
    <t>0039153</t>
  </si>
  <si>
    <t>0039401</t>
  </si>
  <si>
    <t>ERBITUX®, 1 po 20ml (5mg/ml)</t>
  </si>
  <si>
    <t>AVASTIN, 1 po 4 ml (100mg/4ml)</t>
  </si>
  <si>
    <t>DAKTANOL 1 po 40 g 2%</t>
  </si>
  <si>
    <t>Услуга остварено у 2023</t>
  </si>
  <si>
    <t xml:space="preserve">Напомена. Мало извршење: Онкологија. Лекар се налази на субспецијализацији. Пулмологија. Установа има 2 специјалисте, од којих је један пензионер. </t>
  </si>
  <si>
    <t>Високо извршење:</t>
  </si>
  <si>
    <t>Високо извршење: План је сачињен за време Covid-а. На ортопедији Covid планирање није утицало на извршење.</t>
  </si>
  <si>
    <t xml:space="preserve">Урологија. Установа нема специјалисту, једном недељно ординира лекар из друге установе. </t>
  </si>
  <si>
    <t>Мало извршење:</t>
  </si>
  <si>
    <t>90762-01</t>
  </si>
  <si>
    <t>Planiranje lečenja farmakoterapijom, druga kura</t>
  </si>
  <si>
    <t>Свега:</t>
  </si>
  <si>
    <t>600348</t>
  </si>
  <si>
    <t>Elektroforeza leka</t>
  </si>
  <si>
    <t>42509-00</t>
  </si>
  <si>
    <t>Enukleacija očne jabučice sa integrisanim implantatom</t>
  </si>
  <si>
    <t>U8183240</t>
  </si>
  <si>
    <t>Procena pokreta očiju, sakadični - trzajni pokreti</t>
  </si>
  <si>
    <t>56224-00</t>
  </si>
  <si>
    <t>Kompjuterizovana tomografija kičme sa intravenskom primenom kontrastnog sredstva, cervikalne regije</t>
  </si>
  <si>
    <t>30460-07</t>
  </si>
  <si>
    <t>Hepatikoenterostomija</t>
  </si>
  <si>
    <t>43810-00</t>
  </si>
  <si>
    <t>Reparacija tankog creva sa jednom anastomozom</t>
  </si>
  <si>
    <t>44376-00</t>
  </si>
  <si>
    <t>Reamputacija amputacijskog patrljka</t>
  </si>
  <si>
    <t>45515-00</t>
  </si>
  <si>
    <t>Revizija ožiljka na ostalim oblastima dužine 7 cm i manje</t>
  </si>
  <si>
    <t>11715-00</t>
  </si>
  <si>
    <t>Bojenje krvi – dilucijski indikatorski test</t>
  </si>
  <si>
    <t>13112-00</t>
  </si>
  <si>
    <t>Uspostavljanje peritonealne dijalize pomoću punkcije abdomena i insercije privremenog katetera</t>
  </si>
  <si>
    <t>90579-00</t>
  </si>
  <si>
    <t>Fasciektomija, neklasifikovana na drugom mestu</t>
  </si>
  <si>
    <t>92011-00</t>
  </si>
  <si>
    <t>Video i radiotelemetrijsko prikazivanje  (EEG)</t>
  </si>
  <si>
    <t>95550-01</t>
  </si>
  <si>
    <t>Udružene zdravstvene procedure, socijalni rad</t>
  </si>
  <si>
    <t>95550-05</t>
  </si>
  <si>
    <t>Udružene zdravstvene procedure, patologija govora</t>
  </si>
  <si>
    <t>96196-08</t>
  </si>
  <si>
    <t>Intra-arterijsko davanje farmakološkog sredstva, elektrolit</t>
  </si>
  <si>
    <t>90398-01</t>
  </si>
  <si>
    <t>Ostale procedure na skrotumu ili tuniki vaginalis</t>
  </si>
  <si>
    <t>92132-00</t>
  </si>
  <si>
    <t>Prevlačenje prepucijuma</t>
  </si>
  <si>
    <t>49106-00</t>
  </si>
  <si>
    <t>Artrodeza lakta</t>
  </si>
  <si>
    <t>47063-01</t>
  </si>
  <si>
    <t>Zatvorena repozicija iščašenja skočnog zgloba sa unutrašnjom fiksacijom</t>
  </si>
  <si>
    <t>41626-01</t>
  </si>
  <si>
    <t>Miringotomija, obostrana</t>
  </si>
  <si>
    <t>92513-90</t>
  </si>
  <si>
    <t>Infiltracija lokalnog anestetika, ASA 90</t>
  </si>
  <si>
    <t>Reparacija ostalih kila trbušnog zida</t>
  </si>
  <si>
    <t>35713-06</t>
  </si>
  <si>
    <t>Parcijalna ovariektomija</t>
  </si>
  <si>
    <t>35713-08</t>
  </si>
  <si>
    <t>Parcijalna salpingektomija, jednostrana</t>
  </si>
  <si>
    <t>35717-02</t>
  </si>
  <si>
    <t>Parcijalna salpingektomija, obostrana</t>
  </si>
  <si>
    <t>16567-00</t>
  </si>
  <si>
    <t>Ostali postupci kod postpartalnog krvarenja</t>
  </si>
  <si>
    <t>90449-00</t>
  </si>
  <si>
    <t>Ostale reparacije vagine</t>
  </si>
  <si>
    <t>11718-00</t>
  </si>
  <si>
    <t>Testiranje ostalih ugrađenih pejsmejkera</t>
  </si>
  <si>
    <t>Video i radiotelemetrijsko prikazivanje elektroencefalograma (EEG)</t>
  </si>
  <si>
    <t>L014845</t>
  </si>
  <si>
    <t>Lupus antikoagulans u plazmi (LA2), konfirmacioni test, koagulometrija</t>
  </si>
  <si>
    <t>11721-03</t>
  </si>
  <si>
    <t>Testiranje atrioventrikularnog sekvencijalnog, visoko osetljivog ili antitahikardijalnog srčanog pejsmejkera</t>
  </si>
  <si>
    <t>L014050</t>
  </si>
  <si>
    <t>Ispitivanje funkcije neutrofilnih granulocita (test „oksidativnog praska”)</t>
  </si>
  <si>
    <t>Pregled polipa želuca, odnosno tankog creva odnosno debelog creva</t>
  </si>
  <si>
    <t>L029421</t>
  </si>
  <si>
    <t>Eksfolijativna citologija tkiva reproduktivnih organa žene - automatizovana priprema i automatizovano bojenje</t>
  </si>
  <si>
    <t>L029488</t>
  </si>
  <si>
    <t>Pregled materijala dobijenog punkcijom tankom iglom (FNA): štitnjače ili limfnog čvora ili potkožnih i drugih tumora</t>
  </si>
  <si>
    <t xml:space="preserve">Одељење за пнеумофтизиологију. Прошле године у план су урачунати и пацијенти који су били лечени у  Covid-у. </t>
  </si>
  <si>
    <t>Служба за продужено лечење. У току године се враћају постeље због реорганизације ( за време Covid-а неколико болесничких соба су биле преуређене у амбуланте  ).</t>
  </si>
  <si>
    <t>План је прављен за време Covid-а. 2023.г. осим хитних случајева  примају се и остали пацијенти на лечење.</t>
  </si>
  <si>
    <t>Одсек за урологију. Установа нема уролога, два лекара су на специјализацији. На основу уговора о допунском раду један уролог долази из друге установе једном недељно.</t>
  </si>
  <si>
    <t xml:space="preserve"> Установа нема уролога, два лекара су на специјализацији. </t>
  </si>
  <si>
    <t>međutim 2023.g. je bilo značajno manji broj pacijenata obolelih od Covid-19.</t>
  </si>
  <si>
    <t>Malo izvršenje. Prilikom planiranja usluga uzet je u obzir izvršenje 2022.g.( vreme pandemije zbog Covid-19 ), kada su  ti pacijenti tu fakturisani,</t>
  </si>
  <si>
    <t>ИЗВРШЕЊЕ ПЛАНА РАДА  2023.Г.</t>
  </si>
  <si>
    <t>31.12.2023.</t>
  </si>
  <si>
    <t>Број исписаних болесника 31.12.2023.</t>
  </si>
  <si>
    <t>Број бо  дана 31.12.2023.</t>
  </si>
  <si>
    <t>Извршено  2023.</t>
  </si>
  <si>
    <t>0031320</t>
  </si>
  <si>
    <t>CARBOPLATIN ACCORD, koncentrat za rastvor za infuziju, 1 po 15 ml (150mg/15ml)</t>
  </si>
  <si>
    <t>0039720</t>
  </si>
  <si>
    <t>FULVESTRANT SANDOZ ◊, rastvor za injekciju u napunjenom injekcionom špricu, napunjen injekcioni špric, 1 po 5 ml (250mg/5ml)</t>
  </si>
  <si>
    <t>0039780</t>
  </si>
  <si>
    <t>DOCETAXEL ACCORD ◊, koncentrat za rastvor za infuziju, bočica staklena, 1 po 1mL (20mg/mL)</t>
  </si>
  <si>
    <t>0039781</t>
  </si>
  <si>
    <t>DOCETAXEL ACCORD ◊, koncentrat za rastvor za infuziju, bočica staklena, 1 po 1mL (80mg/mL)</t>
  </si>
  <si>
    <t>0039400</t>
  </si>
  <si>
    <t>0039505</t>
  </si>
  <si>
    <t>VECTIBIX,inf., bočica staklena, 1 po 5ml( 20mg/ml)</t>
  </si>
  <si>
    <t>0059010</t>
  </si>
  <si>
    <t>ZITOMERA,bočica, 1 po 5 ml (4mg/5ml)</t>
  </si>
  <si>
    <t>ENDO GIA</t>
  </si>
  <si>
    <t>UM000074</t>
  </si>
  <si>
    <t xml:space="preserve">Укупан број пацијената на листи чекања на дан 31.12.2023. </t>
  </si>
  <si>
    <t>96200-04</t>
  </si>
  <si>
    <t>Subkutano davanje farmakološkog sredstva, antidot</t>
  </si>
  <si>
    <t>Високо извршење је последица неадекватног планирања.</t>
  </si>
  <si>
    <t>Ostale EKG</t>
  </si>
  <si>
    <t>U8183312</t>
  </si>
  <si>
    <t>Oftalmološka optička intervencija, izdavanje, prizme</t>
  </si>
  <si>
    <t>На основу уговора о допунском раду један уролог је долазио из друге установе једном недељно.</t>
  </si>
  <si>
    <t>37324-01</t>
  </si>
  <si>
    <t>Interna uretrotomija</t>
  </si>
  <si>
    <t>Incizija i drenaža apscesa kože i potkožnog tkiva</t>
  </si>
  <si>
    <t>30583-00</t>
  </si>
  <si>
    <t>Distalna pankreatektomija</t>
  </si>
  <si>
    <t>33815-04</t>
  </si>
  <si>
    <t>Direktno zatvaranje femoralne arterije</t>
  </si>
  <si>
    <t>36585-01</t>
  </si>
  <si>
    <t>Formiranje kutane ureterostomije (jednostrano)</t>
  </si>
  <si>
    <t>30177-00</t>
  </si>
  <si>
    <t>Lipektomija prednjeg trbušnog zida, radikalna</t>
  </si>
  <si>
    <t>47975-01</t>
  </si>
  <si>
    <t>Dekompresijska fasciotomija lista zbog akutnog kompartman sindroma</t>
  </si>
  <si>
    <t>95550-09</t>
  </si>
  <si>
    <t>Udružene zdravstvene procedure, farmacija</t>
  </si>
  <si>
    <t>46354-00</t>
  </si>
  <si>
    <t>Sinovijektomija ovojnice tetive fleksora, 3 prsta na ruci</t>
  </si>
  <si>
    <t>46372-00</t>
  </si>
  <si>
    <t>Palmarna fasciektomija zbog Dipitrenove kontrakture koja zahvata 1 prst</t>
  </si>
  <si>
    <t>47009-00</t>
  </si>
  <si>
    <t>Zatvorena repozicija iščašenja ramena</t>
  </si>
  <si>
    <t>47330-01</t>
  </si>
  <si>
    <t>Otvorena repozicija preloma proksimalnog članka prsta na ruci sa unutrašnjom fiksacijom</t>
  </si>
  <si>
    <t>47336-01</t>
  </si>
  <si>
    <t>Zatvorena repozicija preloma metakarpusa sa unutrašnjom fiksacijom</t>
  </si>
  <si>
    <t>47339-01</t>
  </si>
  <si>
    <t>Zatvorena repozicija intra-artikularnog preloma metakarpusa sa unutrašnjom fiksacijom</t>
  </si>
  <si>
    <t>47366-03</t>
  </si>
  <si>
    <t>Otvorena repozicija preloma distalnog dela ulne sa unutrašnjom fiksacijom</t>
  </si>
  <si>
    <t>90590-00</t>
  </si>
  <si>
    <t>Rekonstrukcija vezivne ovojnice tetive ili puleja, neklasifikovana na drugom mestu</t>
  </si>
  <si>
    <t>45665-00</t>
  </si>
  <si>
    <t>Klinasta ekscizija usne pune debljine</t>
  </si>
  <si>
    <t>U8184615</t>
  </si>
  <si>
    <t>Određivanje eozinofila u sekretu nosa</t>
  </si>
  <si>
    <t>Visoko izvršenje. Nakon pandemije Covid-19, osim hitnih slučajeva primaju se i ostali bolesnici.</t>
  </si>
  <si>
    <t>Primena biološkog lepka u anorektalnom području</t>
  </si>
  <si>
    <t>96001-00</t>
  </si>
  <si>
    <t>Obuka psiholoških veština</t>
  </si>
  <si>
    <t>L001214</t>
  </si>
  <si>
    <t>Alfa–fetoprotein (AFP) u serumu/plazmi, CMIA/ECLIA/CLIA/TRACE</t>
  </si>
  <si>
    <t>L002584</t>
  </si>
  <si>
    <t>Gentamicin u serumu/plazmi, CMIA/ECLIA/CLIA/TRACE</t>
  </si>
  <si>
    <t>Hloridi u serumu/plazmi, potenciometrija</t>
  </si>
  <si>
    <t>L019356</t>
  </si>
  <si>
    <t>Bakteriološki pregled stolice na Vibrio cholerae</t>
  </si>
  <si>
    <t>L028290</t>
  </si>
  <si>
    <t xml:space="preserve">Pregled tumora perifernog nerva sa određivanjem granica resekcije </t>
  </si>
  <si>
    <t>A57512-02</t>
  </si>
  <si>
    <t>A57524-03</t>
  </si>
</sst>
</file>

<file path=xl/styles.xml><?xml version="1.0" encoding="utf-8"?>
<styleSheet xmlns="http://schemas.openxmlformats.org/spreadsheetml/2006/main">
  <numFmts count="7">
    <numFmt numFmtId="164" formatCode="0.0"/>
    <numFmt numFmtId="165" formatCode="_)@"/>
    <numFmt numFmtId="166" formatCode="0;0;;@"/>
    <numFmt numFmtId="167" formatCode="#,##0.0"/>
    <numFmt numFmtId="168" formatCode="dd\-mmm"/>
    <numFmt numFmtId="169" formatCode="#,##0.000"/>
    <numFmt numFmtId="170" formatCode="0.000"/>
  </numFmts>
  <fonts count="102">
    <font>
      <sz val="10"/>
      <name val="HelveticaPlain"/>
    </font>
    <font>
      <u/>
      <sz val="10"/>
      <color indexed="12"/>
      <name val="HelveticaPlain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8"/>
      <name val="CHelvPlain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</font>
    <font>
      <sz val="8"/>
      <name val="HelveticaPlain"/>
    </font>
    <font>
      <b/>
      <sz val="11"/>
      <name val="Times New Roman"/>
      <family val="1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</font>
    <font>
      <b/>
      <sz val="11"/>
      <color indexed="12"/>
      <name val="Arial"/>
      <family val="2"/>
    </font>
    <font>
      <b/>
      <u/>
      <sz val="10"/>
      <color indexed="12"/>
      <name val="HelveticaPlain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sz val="10"/>
      <name val="Cambria"/>
      <family val="1"/>
    </font>
    <font>
      <b/>
      <sz val="14"/>
      <name val="Times New Roman"/>
      <family val="1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sz val="10"/>
      <name val="CHelvPlain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9"/>
      <color indexed="57"/>
      <name val="Cambria"/>
      <family val="1"/>
    </font>
    <font>
      <sz val="9"/>
      <name val="Cambria"/>
      <family val="1"/>
    </font>
    <font>
      <b/>
      <sz val="11"/>
      <name val="Cambria"/>
      <family val="1"/>
    </font>
    <font>
      <sz val="8"/>
      <color indexed="8"/>
      <name val="Verdana"/>
      <family val="2"/>
    </font>
    <font>
      <b/>
      <i/>
      <sz val="10"/>
      <name val="Calibri"/>
      <family val="2"/>
    </font>
    <font>
      <i/>
      <sz val="10"/>
      <name val="Calibri"/>
      <family val="2"/>
    </font>
    <font>
      <b/>
      <sz val="10"/>
      <name val="Calibri"/>
      <family val="2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0"/>
      <name val="HelveticaPlain"/>
      <charset val="238"/>
    </font>
    <font>
      <b/>
      <sz val="9"/>
      <color indexed="57"/>
      <name val="Cambria"/>
      <family val="1"/>
    </font>
    <font>
      <sz val="9"/>
      <name val="Cambria"/>
      <family val="1"/>
    </font>
    <font>
      <sz val="10"/>
      <name val="HelveticaPlain"/>
      <charset val="134"/>
    </font>
    <font>
      <b/>
      <sz val="11"/>
      <name val="Calibri"/>
      <family val="2"/>
    </font>
    <font>
      <b/>
      <sz val="11"/>
      <name val="Cambria"/>
      <family val="1"/>
    </font>
    <font>
      <sz val="11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sz val="7"/>
      <name val="Times New Roman"/>
      <family val="1"/>
    </font>
    <font>
      <sz val="8"/>
      <color indexed="64"/>
      <name val="Arial"/>
      <family val="2"/>
    </font>
    <font>
      <sz val="9"/>
      <name val="Tahoma"/>
      <family val="2"/>
    </font>
    <font>
      <sz val="9"/>
      <color indexed="64"/>
      <name val="Tahoma"/>
      <family val="2"/>
    </font>
    <font>
      <sz val="8"/>
      <color indexed="64"/>
      <name val="Tahoma"/>
      <family val="2"/>
    </font>
    <font>
      <b/>
      <sz val="9"/>
      <name val="Tahoma"/>
      <family val="2"/>
    </font>
    <font>
      <b/>
      <sz val="8"/>
      <name val="HelveticaPlain"/>
    </font>
    <font>
      <b/>
      <sz val="8"/>
      <name val="HelveticaPlain"/>
      <charset val="238"/>
    </font>
    <font>
      <b/>
      <sz val="8"/>
      <name val="CHelvPlain"/>
    </font>
    <font>
      <b/>
      <sz val="8"/>
      <name val="Times New Roman"/>
      <family val="1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8"/>
      <color indexed="57"/>
      <name val="Cambria"/>
      <family val="1"/>
    </font>
    <font>
      <b/>
      <sz val="8"/>
      <color indexed="57"/>
      <name val="Arial"/>
      <family val="2"/>
    </font>
    <font>
      <b/>
      <sz val="8"/>
      <color indexed="8"/>
      <name val="Arial"/>
      <family val="2"/>
    </font>
    <font>
      <sz val="9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 tint="0.14996795556505021"/>
      <name val="Calibri"/>
      <family val="1"/>
      <scheme val="minor"/>
    </font>
    <font>
      <sz val="8"/>
      <name val="Calibri"/>
      <family val="1"/>
      <scheme val="minor"/>
    </font>
    <font>
      <sz val="8"/>
      <name val="Calibri"/>
      <family val="2"/>
      <scheme val="minor"/>
    </font>
    <font>
      <b/>
      <sz val="8"/>
      <color theme="1" tint="0.14993743705557422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4" tint="-0.499984740745262"/>
      <name val="Cambria"/>
      <family val="1"/>
      <scheme val="major"/>
    </font>
    <font>
      <sz val="9"/>
      <name val="Cambria"/>
      <family val="1"/>
      <scheme val="major"/>
    </font>
    <font>
      <b/>
      <sz val="11"/>
      <name val="Cambria"/>
      <family val="1"/>
      <scheme val="maj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Arial"/>
      <family val="2"/>
    </font>
    <font>
      <sz val="9"/>
      <color rgb="FF000000"/>
      <name val="Tahoma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FF0000"/>
      <name val="HelveticaPlain"/>
    </font>
    <font>
      <b/>
      <sz val="10"/>
      <color rgb="FFFF0000"/>
      <name val="Times New Roman"/>
      <family val="1"/>
      <charset val="238"/>
    </font>
    <font>
      <sz val="10"/>
      <name val="HelveticaPlain"/>
    </font>
    <font>
      <b/>
      <sz val="9"/>
      <name val="Cambria"/>
      <family val="1"/>
      <scheme val="major"/>
    </font>
  </fonts>
  <fills count="2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lightUp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8D8D8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</patternFill>
    </fill>
    <fill>
      <patternFill patternType="lightUp">
        <bgColor rgb="FFFFFF00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4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44"/>
      </right>
      <top style="thin">
        <color indexed="4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4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/>
      <bottom style="double">
        <color theme="4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 style="thin">
        <color indexed="44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double">
        <color theme="4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double">
        <color theme="4"/>
      </bottom>
      <diagonal/>
    </border>
    <border>
      <left/>
      <right style="thin">
        <color indexed="64"/>
      </right>
      <top style="double">
        <color theme="4"/>
      </top>
      <bottom style="double">
        <color theme="4"/>
      </bottom>
      <diagonal/>
    </border>
    <border>
      <left/>
      <right style="thin">
        <color theme="0"/>
      </right>
      <top style="double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double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0"/>
      </bottom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indexed="64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6" fillId="0" borderId="0">
      <alignment horizontal="left" vertical="center" indent="1"/>
    </xf>
    <xf numFmtId="0" fontId="1" fillId="0" borderId="0" applyNumberFormat="0" applyFill="0" applyBorder="0" applyAlignment="0" applyProtection="0">
      <alignment vertical="top"/>
      <protection locked="0"/>
    </xf>
    <xf numFmtId="0" fontId="75" fillId="0" borderId="0"/>
    <xf numFmtId="0" fontId="10" fillId="0" borderId="0"/>
    <xf numFmtId="0" fontId="32" fillId="0" borderId="0"/>
    <xf numFmtId="0" fontId="75" fillId="0" borderId="0"/>
    <xf numFmtId="0" fontId="10" fillId="0" borderId="0"/>
    <xf numFmtId="0" fontId="76" fillId="0" borderId="0"/>
    <xf numFmtId="0" fontId="76" fillId="0" borderId="0"/>
    <xf numFmtId="0" fontId="75" fillId="0" borderId="0"/>
    <xf numFmtId="0" fontId="51" fillId="0" borderId="0"/>
    <xf numFmtId="0" fontId="75" fillId="0" borderId="0"/>
    <xf numFmtId="0" fontId="15" fillId="0" borderId="0"/>
    <xf numFmtId="0" fontId="15" fillId="0" borderId="0"/>
    <xf numFmtId="0" fontId="15" fillId="0" borderId="0"/>
    <xf numFmtId="0" fontId="77" fillId="8" borderId="58">
      <alignment vertical="center"/>
    </xf>
    <xf numFmtId="0" fontId="78" fillId="0" borderId="58">
      <alignment horizontal="left" vertical="center" wrapText="1"/>
      <protection locked="0"/>
    </xf>
    <xf numFmtId="0" fontId="79" fillId="0" borderId="58">
      <alignment horizontal="left" vertical="center" wrapText="1"/>
      <protection locked="0"/>
    </xf>
    <xf numFmtId="0" fontId="80" fillId="9" borderId="58">
      <alignment vertical="center"/>
    </xf>
    <xf numFmtId="0" fontId="81" fillId="0" borderId="59" applyNumberFormat="0" applyFill="0" applyAlignment="0" applyProtection="0"/>
  </cellStyleXfs>
  <cellXfs count="1237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Border="1"/>
    <xf numFmtId="0" fontId="6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5" fillId="0" borderId="0" xfId="0" applyFont="1"/>
    <xf numFmtId="0" fontId="6" fillId="0" borderId="0" xfId="0" applyFont="1"/>
    <xf numFmtId="0" fontId="13" fillId="0" borderId="0" xfId="4" applyFont="1" applyProtection="1"/>
    <xf numFmtId="0" fontId="9" fillId="0" borderId="0" xfId="4" applyFont="1" applyAlignment="1" applyProtection="1"/>
    <xf numFmtId="3" fontId="13" fillId="0" borderId="0" xfId="4" applyNumberFormat="1" applyFont="1" applyProtection="1"/>
    <xf numFmtId="0" fontId="13" fillId="0" borderId="0" xfId="4" applyFont="1" applyAlignment="1" applyProtection="1">
      <alignment horizontal="center" vertical="center" wrapText="1"/>
    </xf>
    <xf numFmtId="0" fontId="3" fillId="0" borderId="0" xfId="4" applyFont="1" applyProtection="1"/>
    <xf numFmtId="3" fontId="13" fillId="0" borderId="0" xfId="4" applyNumberFormat="1" applyFont="1" applyAlignment="1" applyProtection="1">
      <alignment horizontal="center" vertical="center" wrapText="1"/>
    </xf>
    <xf numFmtId="0" fontId="13" fillId="0" borderId="0" xfId="4" applyFont="1" applyAlignment="1" applyProtection="1">
      <alignment horizontal="left" wrapText="1"/>
    </xf>
    <xf numFmtId="0" fontId="13" fillId="0" borderId="0" xfId="4" applyFont="1" applyAlignment="1" applyProtection="1">
      <alignment wrapText="1"/>
    </xf>
    <xf numFmtId="3" fontId="13" fillId="0" borderId="0" xfId="4" applyNumberFormat="1" applyFont="1" applyAlignment="1" applyProtection="1">
      <alignment wrapText="1"/>
    </xf>
    <xf numFmtId="0" fontId="13" fillId="0" borderId="0" xfId="4" applyFont="1" applyAlignment="1" applyProtection="1">
      <alignment horizontal="left"/>
    </xf>
    <xf numFmtId="0" fontId="3" fillId="0" borderId="0" xfId="4" applyFont="1" applyAlignment="1" applyProtection="1">
      <alignment horizontal="center" wrapText="1"/>
    </xf>
    <xf numFmtId="0" fontId="3" fillId="0" borderId="0" xfId="4" applyFont="1" applyAlignment="1" applyProtection="1">
      <alignment wrapText="1"/>
    </xf>
    <xf numFmtId="0" fontId="13" fillId="0" borderId="0" xfId="4" applyFont="1" applyFill="1" applyProtection="1"/>
    <xf numFmtId="0" fontId="3" fillId="0" borderId="0" xfId="0" applyFont="1" applyFill="1" applyAlignment="1">
      <alignment wrapText="1"/>
    </xf>
    <xf numFmtId="0" fontId="2" fillId="0" borderId="0" xfId="0" applyFont="1"/>
    <xf numFmtId="0" fontId="2" fillId="0" borderId="0" xfId="0" applyFont="1" applyBorder="1"/>
    <xf numFmtId="0" fontId="3" fillId="0" borderId="0" xfId="4" applyFont="1" applyFill="1" applyProtection="1"/>
    <xf numFmtId="0" fontId="17" fillId="3" borderId="0" xfId="2" applyFont="1" applyFill="1" applyAlignment="1" applyProtection="1"/>
    <xf numFmtId="0" fontId="2" fillId="0" borderId="0" xfId="0" applyFont="1" applyFill="1"/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8" fillId="0" borderId="0" xfId="0" applyFont="1" applyFill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3" fontId="9" fillId="0" borderId="0" xfId="4" applyNumberFormat="1" applyFont="1" applyProtection="1"/>
    <xf numFmtId="0" fontId="9" fillId="0" borderId="0" xfId="4" applyFont="1" applyProtection="1"/>
    <xf numFmtId="3" fontId="9" fillId="0" borderId="0" xfId="4" applyNumberFormat="1" applyFont="1" applyAlignment="1" applyProtection="1">
      <alignment wrapText="1"/>
    </xf>
    <xf numFmtId="0" fontId="3" fillId="0" borderId="0" xfId="4" applyFont="1" applyAlignment="1" applyProtection="1">
      <alignment horizontal="right"/>
    </xf>
    <xf numFmtId="0" fontId="3" fillId="0" borderId="0" xfId="4" applyFont="1" applyAlignment="1" applyProtection="1">
      <alignment horizontal="center" vertical="center" wrapText="1"/>
    </xf>
    <xf numFmtId="0" fontId="12" fillId="0" borderId="0" xfId="4" applyFont="1" applyProtection="1"/>
    <xf numFmtId="0" fontId="13" fillId="0" borderId="0" xfId="4" applyFont="1" applyAlignment="1" applyProtection="1"/>
    <xf numFmtId="0" fontId="3" fillId="0" borderId="0" xfId="13" applyFont="1" applyProtection="1"/>
    <xf numFmtId="0" fontId="20" fillId="0" borderId="0" xfId="0" applyFont="1" applyBorder="1"/>
    <xf numFmtId="0" fontId="0" fillId="0" borderId="0" xfId="0" applyBorder="1"/>
    <xf numFmtId="0" fontId="81" fillId="0" borderId="59" xfId="20"/>
    <xf numFmtId="0" fontId="13" fillId="0" borderId="0" xfId="4" applyFont="1" applyFill="1" applyAlignment="1" applyProtection="1">
      <alignment horizontal="center" vertical="center"/>
    </xf>
    <xf numFmtId="0" fontId="18" fillId="0" borderId="0" xfId="0" applyFont="1" applyFill="1" applyAlignment="1">
      <alignment horizontal="center"/>
    </xf>
    <xf numFmtId="0" fontId="1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4" applyFont="1" applyAlignment="1" applyProtection="1">
      <alignment horizontal="center"/>
    </xf>
    <xf numFmtId="0" fontId="6" fillId="0" borderId="0" xfId="0" applyFont="1" applyBorder="1" applyAlignment="1">
      <alignment horizontal="right"/>
    </xf>
    <xf numFmtId="49" fontId="10" fillId="0" borderId="0" xfId="4" applyNumberFormat="1" applyFont="1" applyFill="1" applyProtection="1"/>
    <xf numFmtId="0" fontId="10" fillId="0" borderId="0" xfId="4" applyFont="1" applyAlignment="1" applyProtection="1">
      <alignment horizontal="left"/>
    </xf>
    <xf numFmtId="0" fontId="3" fillId="0" borderId="0" xfId="4" applyFont="1" applyBorder="1" applyAlignment="1" applyProtection="1">
      <alignment wrapText="1"/>
    </xf>
    <xf numFmtId="0" fontId="3" fillId="0" borderId="0" xfId="4" applyFont="1" applyBorder="1" applyAlignment="1" applyProtection="1">
      <alignment horizontal="center" wrapText="1"/>
    </xf>
    <xf numFmtId="0" fontId="24" fillId="3" borderId="1" xfId="4" applyFont="1" applyFill="1" applyBorder="1" applyAlignment="1" applyProtection="1">
      <alignment horizontal="center" vertical="center" textRotation="90" wrapText="1"/>
    </xf>
    <xf numFmtId="0" fontId="26" fillId="0" borderId="0" xfId="4" applyFont="1" applyFill="1" applyBorder="1" applyAlignment="1" applyProtection="1">
      <alignment horizontal="left" wrapText="1"/>
    </xf>
    <xf numFmtId="0" fontId="26" fillId="0" borderId="0" xfId="4" applyFont="1" applyFill="1" applyBorder="1" applyAlignment="1" applyProtection="1">
      <alignment horizontal="left"/>
    </xf>
    <xf numFmtId="0" fontId="24" fillId="0" borderId="0" xfId="4" applyFont="1" applyProtection="1"/>
    <xf numFmtId="0" fontId="24" fillId="0" borderId="0" xfId="4" applyFont="1" applyBorder="1" applyAlignment="1" applyProtection="1">
      <alignment vertical="center" wrapText="1"/>
    </xf>
    <xf numFmtId="0" fontId="24" fillId="0" borderId="0" xfId="4" applyFont="1" applyBorder="1" applyAlignment="1" applyProtection="1">
      <alignment vertical="center"/>
    </xf>
    <xf numFmtId="0" fontId="10" fillId="0" borderId="0" xfId="4" applyFont="1" applyProtection="1"/>
    <xf numFmtId="0" fontId="10" fillId="0" borderId="0" xfId="15" applyFont="1" applyAlignment="1" applyProtection="1">
      <alignment horizontal="right"/>
    </xf>
    <xf numFmtId="0" fontId="24" fillId="0" borderId="1" xfId="4" applyFont="1" applyBorder="1" applyAlignment="1" applyProtection="1">
      <alignment vertical="center" wrapText="1"/>
    </xf>
    <xf numFmtId="0" fontId="27" fillId="4" borderId="1" xfId="14" applyFont="1" applyFill="1" applyBorder="1" applyAlignment="1" applyProtection="1">
      <alignment horizontal="right"/>
    </xf>
    <xf numFmtId="3" fontId="81" fillId="0" borderId="59" xfId="20" applyNumberFormat="1"/>
    <xf numFmtId="0" fontId="10" fillId="0" borderId="0" xfId="4" applyNumberFormat="1" applyFont="1" applyFill="1" applyProtection="1"/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10" fillId="0" borderId="2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/>
    </xf>
    <xf numFmtId="0" fontId="24" fillId="0" borderId="3" xfId="0" applyFont="1" applyFill="1" applyBorder="1" applyAlignment="1">
      <alignment horizontal="right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Continuous" vertical="center"/>
    </xf>
    <xf numFmtId="0" fontId="24" fillId="0" borderId="5" xfId="0" applyFont="1" applyFill="1" applyBorder="1" applyAlignment="1">
      <alignment horizontal="right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right" vertical="center"/>
    </xf>
    <xf numFmtId="0" fontId="24" fillId="0" borderId="2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right" vertical="center"/>
    </xf>
    <xf numFmtId="0" fontId="30" fillId="0" borderId="6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14" xfId="0" applyFont="1" applyFill="1" applyBorder="1" applyAlignment="1">
      <alignment horizontal="right" vertical="center"/>
    </xf>
    <xf numFmtId="0" fontId="10" fillId="0" borderId="15" xfId="0" applyFont="1" applyFill="1" applyBorder="1" applyAlignment="1">
      <alignment horizontal="right" vertical="center"/>
    </xf>
    <xf numFmtId="0" fontId="10" fillId="0" borderId="16" xfId="0" applyFont="1" applyFill="1" applyBorder="1" applyAlignment="1">
      <alignment vertical="center"/>
    </xf>
    <xf numFmtId="0" fontId="10" fillId="0" borderId="11" xfId="0" applyFont="1" applyFill="1" applyBorder="1" applyAlignment="1">
      <alignment horizontal="right" vertical="center"/>
    </xf>
    <xf numFmtId="0" fontId="10" fillId="0" borderId="17" xfId="0" applyFont="1" applyFill="1" applyBorder="1" applyAlignment="1">
      <alignment vertical="center"/>
    </xf>
    <xf numFmtId="0" fontId="10" fillId="0" borderId="18" xfId="0" applyFont="1" applyFill="1" applyBorder="1" applyAlignment="1">
      <alignment horizontal="right" vertical="center"/>
    </xf>
    <xf numFmtId="0" fontId="10" fillId="0" borderId="19" xfId="0" applyFont="1" applyFill="1" applyBorder="1" applyAlignment="1">
      <alignment horizontal="right" vertical="center"/>
    </xf>
    <xf numFmtId="0" fontId="10" fillId="0" borderId="16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right" vertical="center"/>
    </xf>
    <xf numFmtId="0" fontId="10" fillId="0" borderId="21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/>
    </xf>
    <xf numFmtId="0" fontId="10" fillId="0" borderId="0" xfId="0" applyFont="1"/>
    <xf numFmtId="0" fontId="28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11" xfId="0" quotePrefix="1" applyFont="1" applyFill="1" applyBorder="1" applyAlignment="1">
      <alignment horizontal="left" vertical="center" wrapText="1"/>
    </xf>
    <xf numFmtId="0" fontId="10" fillId="0" borderId="11" xfId="0" quotePrefix="1" applyFont="1" applyFill="1" applyBorder="1" applyAlignment="1">
      <alignment horizontal="center" vertical="center"/>
    </xf>
    <xf numFmtId="0" fontId="10" fillId="0" borderId="1" xfId="0" quotePrefix="1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0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10" fillId="0" borderId="24" xfId="0" applyFont="1" applyBorder="1" applyAlignment="1">
      <alignment vertical="center"/>
    </xf>
    <xf numFmtId="0" fontId="26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4" fontId="37" fillId="0" borderId="1" xfId="0" applyNumberFormat="1" applyFont="1" applyBorder="1" applyAlignment="1">
      <alignment horizontal="center" vertical="center" wrapText="1"/>
    </xf>
    <xf numFmtId="0" fontId="26" fillId="0" borderId="0" xfId="4" applyFont="1" applyFill="1" applyBorder="1" applyAlignment="1" applyProtection="1">
      <alignment wrapText="1"/>
    </xf>
    <xf numFmtId="0" fontId="24" fillId="0" borderId="2" xfId="0" applyFont="1" applyFill="1" applyBorder="1" applyAlignment="1">
      <alignment horizontal="centerContinuous" vertical="center"/>
    </xf>
    <xf numFmtId="0" fontId="30" fillId="0" borderId="1" xfId="0" applyFont="1" applyFill="1" applyBorder="1" applyAlignment="1">
      <alignment horizontal="centerContinuous" vertical="center"/>
    </xf>
    <xf numFmtId="0" fontId="30" fillId="0" borderId="4" xfId="0" applyFont="1" applyFill="1" applyBorder="1" applyAlignment="1">
      <alignment horizontal="centerContinuous" vertical="center" wrapText="1"/>
    </xf>
    <xf numFmtId="0" fontId="24" fillId="0" borderId="3" xfId="0" applyFont="1" applyFill="1" applyBorder="1" applyAlignment="1">
      <alignment horizontal="centerContinuous" vertical="center"/>
    </xf>
    <xf numFmtId="0" fontId="24" fillId="0" borderId="8" xfId="0" applyFont="1" applyFill="1" applyBorder="1" applyAlignment="1">
      <alignment horizontal="centerContinuous" vertical="center"/>
    </xf>
    <xf numFmtId="0" fontId="28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23" fillId="0" borderId="0" xfId="0" applyFont="1" applyFill="1" applyBorder="1"/>
    <xf numFmtId="0" fontId="10" fillId="0" borderId="2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7" xfId="0" applyFont="1" applyBorder="1" applyAlignment="1"/>
    <xf numFmtId="0" fontId="10" fillId="0" borderId="11" xfId="0" applyFont="1" applyBorder="1" applyAlignment="1"/>
    <xf numFmtId="0" fontId="10" fillId="0" borderId="11" xfId="0" applyFont="1" applyFill="1" applyBorder="1" applyAlignment="1">
      <alignment horizontal="center" wrapText="1"/>
    </xf>
    <xf numFmtId="0" fontId="10" fillId="0" borderId="22" xfId="0" applyFont="1" applyFill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11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0" xfId="0" applyFont="1" applyBorder="1"/>
    <xf numFmtId="0" fontId="10" fillId="0" borderId="25" xfId="0" applyFont="1" applyFill="1" applyBorder="1" applyAlignment="1">
      <alignment vertical="center"/>
    </xf>
    <xf numFmtId="0" fontId="10" fillId="0" borderId="26" xfId="0" applyFont="1" applyFill="1" applyBorder="1" applyAlignment="1">
      <alignment vertical="center"/>
    </xf>
    <xf numFmtId="0" fontId="10" fillId="0" borderId="27" xfId="0" applyFont="1" applyFill="1" applyBorder="1" applyAlignment="1">
      <alignment vertical="center"/>
    </xf>
    <xf numFmtId="0" fontId="36" fillId="0" borderId="0" xfId="6" applyFont="1"/>
    <xf numFmtId="0" fontId="10" fillId="0" borderId="28" xfId="0" applyFont="1" applyBorder="1" applyAlignment="1">
      <alignment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/>
    <xf numFmtId="0" fontId="22" fillId="0" borderId="0" xfId="0" applyFont="1" applyFill="1" applyAlignment="1">
      <alignment vertical="center" wrapText="1"/>
    </xf>
    <xf numFmtId="0" fontId="38" fillId="0" borderId="1" xfId="6" applyFont="1" applyBorder="1"/>
    <xf numFmtId="49" fontId="32" fillId="0" borderId="1" xfId="6" applyNumberFormat="1" applyFont="1" applyBorder="1" applyAlignment="1"/>
    <xf numFmtId="0" fontId="10" fillId="0" borderId="1" xfId="0" applyFont="1" applyFill="1" applyBorder="1"/>
    <xf numFmtId="165" fontId="39" fillId="2" borderId="29" xfId="16" applyNumberFormat="1" applyFont="1" applyFill="1" applyBorder="1" applyProtection="1">
      <alignment vertical="center"/>
    </xf>
    <xf numFmtId="165" fontId="39" fillId="2" borderId="29" xfId="16" applyNumberFormat="1" applyFont="1" applyFill="1" applyBorder="1" applyAlignment="1" applyProtection="1">
      <alignment horizontal="right" vertical="center"/>
    </xf>
    <xf numFmtId="166" fontId="40" fillId="0" borderId="30" xfId="17" applyNumberFormat="1" applyFont="1" applyBorder="1" applyAlignment="1" applyProtection="1">
      <alignment horizontal="left" vertical="center" indent="1"/>
    </xf>
    <xf numFmtId="166" fontId="41" fillId="0" borderId="30" xfId="17" applyNumberFormat="1" applyFont="1" applyBorder="1" applyAlignment="1" applyProtection="1">
      <alignment horizontal="left" vertical="center"/>
    </xf>
    <xf numFmtId="166" fontId="40" fillId="0" borderId="31" xfId="17" applyNumberFormat="1" applyFont="1" applyBorder="1" applyAlignment="1" applyProtection="1">
      <alignment horizontal="right" vertical="center"/>
    </xf>
    <xf numFmtId="166" fontId="40" fillId="0" borderId="32" xfId="17" applyNumberFormat="1" applyFont="1" applyBorder="1" applyAlignment="1" applyProtection="1">
      <alignment horizontal="right" vertical="center"/>
    </xf>
    <xf numFmtId="166" fontId="40" fillId="0" borderId="31" xfId="17" applyNumberFormat="1" applyFont="1" applyBorder="1" applyAlignment="1" applyProtection="1">
      <alignment horizontal="left" vertical="center" indent="1"/>
    </xf>
    <xf numFmtId="166" fontId="41" fillId="0" borderId="31" xfId="17" applyNumberFormat="1" applyFont="1" applyBorder="1" applyAlignment="1" applyProtection="1">
      <alignment horizontal="left" vertical="center"/>
    </xf>
    <xf numFmtId="166" fontId="40" fillId="0" borderId="32" xfId="17" applyNumberFormat="1" applyFont="1" applyBorder="1" applyAlignment="1" applyProtection="1">
      <alignment horizontal="left" vertical="center" indent="1"/>
    </xf>
    <xf numFmtId="166" fontId="41" fillId="0" borderId="32" xfId="17" applyNumberFormat="1" applyFont="1" applyBorder="1" applyAlignment="1" applyProtection="1">
      <alignment horizontal="left" vertical="center"/>
    </xf>
    <xf numFmtId="165" fontId="39" fillId="2" borderId="30" xfId="16" applyNumberFormat="1" applyFont="1" applyFill="1" applyBorder="1" applyProtection="1">
      <alignment vertical="center"/>
    </xf>
    <xf numFmtId="165" fontId="39" fillId="2" borderId="32" xfId="16" applyNumberFormat="1" applyFont="1" applyFill="1" applyBorder="1" applyAlignment="1" applyProtection="1">
      <alignment horizontal="right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Continuous" vertical="center"/>
    </xf>
    <xf numFmtId="0" fontId="29" fillId="0" borderId="1" xfId="0" applyFont="1" applyBorder="1" applyAlignment="1">
      <alignment horizontal="centerContinuous" vertical="center"/>
    </xf>
    <xf numFmtId="164" fontId="26" fillId="3" borderId="1" xfId="0" applyNumberFormat="1" applyFont="1" applyFill="1" applyBorder="1" applyAlignment="1">
      <alignment horizontal="center" vertical="center"/>
    </xf>
    <xf numFmtId="0" fontId="26" fillId="0" borderId="21" xfId="0" applyFont="1" applyBorder="1" applyAlignment="1">
      <alignment horizontal="center" vertical="center" wrapText="1"/>
    </xf>
    <xf numFmtId="0" fontId="37" fillId="0" borderId="1" xfId="0" applyFont="1" applyBorder="1" applyAlignment="1">
      <alignment vertical="center" wrapText="1"/>
    </xf>
    <xf numFmtId="0" fontId="26" fillId="0" borderId="1" xfId="0" applyFont="1" applyBorder="1" applyAlignment="1">
      <alignment wrapText="1"/>
    </xf>
    <xf numFmtId="0" fontId="26" fillId="0" borderId="1" xfId="0" applyFont="1" applyBorder="1"/>
    <xf numFmtId="0" fontId="26" fillId="0" borderId="1" xfId="0" applyFont="1" applyBorder="1" applyAlignment="1">
      <alignment horizontal="left" wrapText="1"/>
    </xf>
    <xf numFmtId="0" fontId="26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/>
    <xf numFmtId="0" fontId="34" fillId="0" borderId="1" xfId="0" applyFont="1" applyBorder="1" applyAlignment="1">
      <alignment horizontal="center"/>
    </xf>
    <xf numFmtId="0" fontId="32" fillId="0" borderId="1" xfId="0" applyFont="1" applyFill="1" applyBorder="1" applyAlignment="1">
      <alignment horizontal="center"/>
    </xf>
    <xf numFmtId="0" fontId="42" fillId="0" borderId="1" xfId="0" applyFont="1" applyBorder="1"/>
    <xf numFmtId="0" fontId="26" fillId="3" borderId="1" xfId="0" applyFont="1" applyFill="1" applyBorder="1" applyAlignment="1" applyProtection="1">
      <alignment horizontal="center" vertical="center" textRotation="90" wrapText="1"/>
    </xf>
    <xf numFmtId="0" fontId="26" fillId="2" borderId="1" xfId="0" applyFont="1" applyFill="1" applyBorder="1" applyAlignment="1" applyProtection="1">
      <alignment horizontal="center" vertical="center" textRotation="90" wrapText="1"/>
    </xf>
    <xf numFmtId="3" fontId="26" fillId="3" borderId="1" xfId="0" applyNumberFormat="1" applyFont="1" applyFill="1" applyBorder="1" applyAlignment="1" applyProtection="1">
      <alignment horizontal="center" vertical="center" textRotation="90" wrapText="1"/>
    </xf>
    <xf numFmtId="3" fontId="26" fillId="3" borderId="1" xfId="4" applyNumberFormat="1" applyFont="1" applyFill="1" applyBorder="1" applyAlignment="1" applyProtection="1">
      <alignment horizontal="center" vertical="center" textRotation="90" wrapText="1"/>
    </xf>
    <xf numFmtId="0" fontId="26" fillId="3" borderId="1" xfId="14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 applyProtection="1">
      <alignment horizontal="center" vertical="center" textRotation="90" wrapText="1"/>
    </xf>
    <xf numFmtId="3" fontId="26" fillId="0" borderId="1" xfId="0" applyNumberFormat="1" applyFont="1" applyFill="1" applyBorder="1" applyAlignment="1" applyProtection="1">
      <alignment horizontal="center" vertical="center" textRotation="90" wrapText="1"/>
    </xf>
    <xf numFmtId="0" fontId="10" fillId="0" borderId="13" xfId="0" applyFont="1" applyFill="1" applyBorder="1" applyAlignment="1">
      <alignment horizontal="centerContinuous" vertical="center"/>
    </xf>
    <xf numFmtId="0" fontId="10" fillId="0" borderId="16" xfId="0" applyFont="1" applyFill="1" applyBorder="1" applyAlignment="1">
      <alignment horizontal="centerContinuous" vertical="center"/>
    </xf>
    <xf numFmtId="0" fontId="10" fillId="3" borderId="17" xfId="0" applyFont="1" applyFill="1" applyBorder="1" applyAlignment="1">
      <alignment horizontal="centerContinuous" vertical="center"/>
    </xf>
    <xf numFmtId="0" fontId="10" fillId="0" borderId="17" xfId="0" applyFont="1" applyFill="1" applyBorder="1" applyAlignment="1">
      <alignment horizontal="centerContinuous" vertical="center"/>
    </xf>
    <xf numFmtId="0" fontId="10" fillId="0" borderId="20" xfId="0" applyFont="1" applyFill="1" applyBorder="1" applyAlignment="1">
      <alignment horizontal="centerContinuous" vertical="center"/>
    </xf>
    <xf numFmtId="0" fontId="10" fillId="0" borderId="10" xfId="0" applyFont="1" applyFill="1" applyBorder="1" applyAlignment="1">
      <alignment horizontal="right" vertical="center"/>
    </xf>
    <xf numFmtId="0" fontId="10" fillId="0" borderId="26" xfId="0" applyFont="1" applyFill="1" applyBorder="1" applyAlignment="1">
      <alignment horizontal="right" vertical="center"/>
    </xf>
    <xf numFmtId="0" fontId="10" fillId="0" borderId="33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/>
    </xf>
    <xf numFmtId="0" fontId="10" fillId="0" borderId="33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6" borderId="1" xfId="0" applyFont="1" applyFill="1" applyBorder="1"/>
    <xf numFmtId="0" fontId="10" fillId="6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/>
    </xf>
    <xf numFmtId="0" fontId="26" fillId="6" borderId="1" xfId="0" applyFont="1" applyFill="1" applyBorder="1"/>
    <xf numFmtId="0" fontId="10" fillId="6" borderId="17" xfId="0" applyFont="1" applyFill="1" applyBorder="1" applyAlignment="1">
      <alignment vertical="center"/>
    </xf>
    <xf numFmtId="0" fontId="26" fillId="6" borderId="17" xfId="0" applyFont="1" applyFill="1" applyBorder="1"/>
    <xf numFmtId="0" fontId="26" fillId="0" borderId="18" xfId="0" applyFont="1" applyBorder="1" applyAlignment="1">
      <alignment horizontal="center" vertical="center" wrapText="1"/>
    </xf>
    <xf numFmtId="0" fontId="10" fillId="0" borderId="18" xfId="0" applyFont="1" applyBorder="1"/>
    <xf numFmtId="0" fontId="0" fillId="0" borderId="1" xfId="0" applyBorder="1"/>
    <xf numFmtId="0" fontId="26" fillId="3" borderId="1" xfId="0" applyFont="1" applyFill="1" applyBorder="1"/>
    <xf numFmtId="0" fontId="26" fillId="0" borderId="1" xfId="0" applyFont="1" applyBorder="1" applyAlignment="1">
      <alignment vertical="center"/>
    </xf>
    <xf numFmtId="166" fontId="41" fillId="0" borderId="0" xfId="17" applyNumberFormat="1" applyFont="1" applyBorder="1" applyAlignment="1" applyProtection="1">
      <alignment horizontal="left" vertical="center"/>
    </xf>
    <xf numFmtId="0" fontId="24" fillId="0" borderId="1" xfId="0" applyFont="1" applyFill="1" applyBorder="1" applyAlignment="1">
      <alignment horizontal="centerContinuous" vertical="center"/>
    </xf>
    <xf numFmtId="0" fontId="10" fillId="3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33" fillId="0" borderId="25" xfId="0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wrapText="1"/>
    </xf>
    <xf numFmtId="0" fontId="10" fillId="0" borderId="11" xfId="0" applyFont="1" applyFill="1" applyBorder="1" applyAlignment="1"/>
    <xf numFmtId="0" fontId="10" fillId="0" borderId="17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26" xfId="0" applyFont="1" applyFill="1" applyBorder="1" applyAlignment="1"/>
    <xf numFmtId="49" fontId="28" fillId="2" borderId="1" xfId="0" applyNumberFormat="1" applyFont="1" applyFill="1" applyBorder="1"/>
    <xf numFmtId="166" fontId="40" fillId="0" borderId="30" xfId="17" applyNumberFormat="1" applyFont="1" applyFill="1" applyBorder="1" applyAlignment="1" applyProtection="1">
      <alignment horizontal="left" vertical="center" indent="1"/>
    </xf>
    <xf numFmtId="166" fontId="40" fillId="0" borderId="31" xfId="17" applyNumberFormat="1" applyFont="1" applyFill="1" applyBorder="1" applyAlignment="1" applyProtection="1">
      <alignment horizontal="left" vertical="center" wrapText="1" indent="1"/>
    </xf>
    <xf numFmtId="166" fontId="40" fillId="0" borderId="32" xfId="17" applyNumberFormat="1" applyFont="1" applyFill="1" applyBorder="1" applyAlignment="1" applyProtection="1">
      <alignment horizontal="left" vertical="center" wrapText="1" indent="1"/>
    </xf>
    <xf numFmtId="0" fontId="24" fillId="0" borderId="1" xfId="4" applyFont="1" applyFill="1" applyBorder="1" applyAlignment="1" applyProtection="1">
      <alignment horizontal="center" vertical="center" textRotation="90" wrapText="1"/>
    </xf>
    <xf numFmtId="16" fontId="10" fillId="0" borderId="1" xfId="0" quotePrefix="1" applyNumberFormat="1" applyFont="1" applyBorder="1" applyAlignment="1">
      <alignment horizontal="left" vertical="center"/>
    </xf>
    <xf numFmtId="0" fontId="29" fillId="0" borderId="1" xfId="0" applyFont="1" applyFill="1" applyBorder="1" applyAlignment="1">
      <alignment horizontal="centerContinuous" vertical="center"/>
    </xf>
    <xf numFmtId="0" fontId="29" fillId="0" borderId="1" xfId="0" applyFont="1" applyFill="1" applyBorder="1" applyAlignment="1">
      <alignment horizontal="centerContinuous" vertical="center" wrapText="1"/>
    </xf>
    <xf numFmtId="0" fontId="10" fillId="0" borderId="1" xfId="0" applyFont="1" applyBorder="1" applyAlignment="1">
      <alignment horizontal="center" vertical="center"/>
    </xf>
    <xf numFmtId="165" fontId="82" fillId="10" borderId="60" xfId="16" applyNumberFormat="1" applyFont="1" applyFill="1" applyBorder="1" applyProtection="1">
      <alignment vertical="center"/>
    </xf>
    <xf numFmtId="165" fontId="82" fillId="10" borderId="61" xfId="16" applyNumberFormat="1" applyFont="1" applyFill="1" applyBorder="1" applyAlignment="1" applyProtection="1">
      <alignment horizontal="right" vertical="center"/>
    </xf>
    <xf numFmtId="166" fontId="83" fillId="0" borderId="60" xfId="17" applyNumberFormat="1" applyFont="1" applyBorder="1" applyAlignment="1" applyProtection="1">
      <alignment horizontal="left" vertical="center" indent="1"/>
    </xf>
    <xf numFmtId="166" fontId="83" fillId="0" borderId="62" xfId="17" applyNumberFormat="1" applyFont="1" applyBorder="1" applyAlignment="1" applyProtection="1">
      <alignment horizontal="left" vertical="center" indent="1"/>
    </xf>
    <xf numFmtId="166" fontId="83" fillId="0" borderId="61" xfId="17" applyNumberFormat="1" applyFont="1" applyBorder="1" applyAlignment="1" applyProtection="1">
      <alignment horizontal="left" vertical="center" indent="1"/>
    </xf>
    <xf numFmtId="166" fontId="84" fillId="0" borderId="60" xfId="17" applyNumberFormat="1" applyFont="1" applyBorder="1" applyAlignment="1" applyProtection="1">
      <alignment horizontal="left" vertical="center"/>
    </xf>
    <xf numFmtId="166" fontId="84" fillId="0" borderId="62" xfId="17" applyNumberFormat="1" applyFont="1" applyBorder="1" applyAlignment="1" applyProtection="1">
      <alignment horizontal="left" vertical="center"/>
    </xf>
    <xf numFmtId="166" fontId="84" fillId="0" borderId="61" xfId="17" applyNumberFormat="1" applyFont="1" applyBorder="1" applyAlignment="1" applyProtection="1">
      <alignment horizontal="left" vertical="center"/>
    </xf>
    <xf numFmtId="0" fontId="0" fillId="0" borderId="0" xfId="0" applyBorder="1" applyAlignment="1"/>
    <xf numFmtId="0" fontId="85" fillId="11" borderId="1" xfId="4" applyFont="1" applyFill="1" applyBorder="1" applyAlignment="1">
      <alignment horizontal="left" vertical="center" wrapText="1"/>
    </xf>
    <xf numFmtId="0" fontId="0" fillId="11" borderId="1" xfId="0" applyFill="1" applyBorder="1"/>
    <xf numFmtId="0" fontId="85" fillId="11" borderId="1" xfId="4" applyFont="1" applyFill="1" applyBorder="1" applyAlignment="1">
      <alignment horizontal="center" vertical="center" wrapText="1"/>
    </xf>
    <xf numFmtId="0" fontId="86" fillId="0" borderId="1" xfId="4" applyNumberFormat="1" applyFont="1" applyFill="1" applyBorder="1" applyAlignment="1" applyProtection="1">
      <alignment vertical="center" wrapText="1"/>
    </xf>
    <xf numFmtId="0" fontId="87" fillId="0" borderId="1" xfId="4" applyFont="1" applyBorder="1" applyAlignment="1">
      <alignment horizontal="left" vertical="center" wrapText="1"/>
    </xf>
    <xf numFmtId="0" fontId="87" fillId="0" borderId="1" xfId="4" applyFont="1" applyFill="1" applyBorder="1" applyAlignment="1">
      <alignment horizontal="left" vertical="center" wrapText="1"/>
    </xf>
    <xf numFmtId="0" fontId="85" fillId="11" borderId="1" xfId="4" applyFont="1" applyFill="1" applyBorder="1" applyAlignment="1">
      <alignment wrapText="1"/>
    </xf>
    <xf numFmtId="49" fontId="87" fillId="0" borderId="1" xfId="4" applyNumberFormat="1" applyFont="1" applyBorder="1" applyAlignment="1">
      <alignment horizontal="left" vertical="center" wrapText="1"/>
    </xf>
    <xf numFmtId="0" fontId="86" fillId="12" borderId="1" xfId="4" applyNumberFormat="1" applyFont="1" applyFill="1" applyBorder="1" applyAlignment="1" applyProtection="1">
      <alignment vertical="center" wrapText="1"/>
    </xf>
    <xf numFmtId="0" fontId="85" fillId="11" borderId="1" xfId="4" applyFont="1" applyFill="1" applyBorder="1" applyAlignment="1">
      <alignment vertical="center" wrapText="1"/>
    </xf>
    <xf numFmtId="49" fontId="87" fillId="12" borderId="1" xfId="4" applyNumberFormat="1" applyFont="1" applyFill="1" applyBorder="1" applyAlignment="1">
      <alignment horizontal="left" vertical="center" wrapText="1"/>
    </xf>
    <xf numFmtId="49" fontId="87" fillId="0" borderId="1" xfId="4" applyNumberFormat="1" applyFont="1" applyFill="1" applyBorder="1" applyAlignment="1">
      <alignment horizontal="left" vertical="center" wrapText="1"/>
    </xf>
    <xf numFmtId="0" fontId="88" fillId="0" borderId="1" xfId="4" applyNumberFormat="1" applyFont="1" applyFill="1" applyBorder="1" applyAlignment="1" applyProtection="1">
      <alignment vertical="center" wrapText="1"/>
    </xf>
    <xf numFmtId="0" fontId="87" fillId="12" borderId="1" xfId="4" applyFont="1" applyFill="1" applyBorder="1" applyAlignment="1">
      <alignment horizontal="left" vertical="center" wrapText="1"/>
    </xf>
    <xf numFmtId="0" fontId="86" fillId="13" borderId="1" xfId="4" applyNumberFormat="1" applyFont="1" applyFill="1" applyBorder="1" applyAlignment="1" applyProtection="1">
      <alignment vertical="center" wrapText="1"/>
    </xf>
    <xf numFmtId="0" fontId="87" fillId="13" borderId="1" xfId="4" applyFont="1" applyFill="1" applyBorder="1" applyAlignment="1">
      <alignment horizontal="left" vertical="center" wrapText="1"/>
    </xf>
    <xf numFmtId="0" fontId="89" fillId="11" borderId="1" xfId="4" applyFont="1" applyFill="1" applyBorder="1" applyAlignment="1">
      <alignment horizontal="center" vertical="center" wrapText="1"/>
    </xf>
    <xf numFmtId="0" fontId="89" fillId="11" borderId="10" xfId="0" applyFont="1" applyFill="1" applyBorder="1" applyAlignment="1">
      <alignment horizontal="center" wrapText="1"/>
    </xf>
    <xf numFmtId="0" fontId="89" fillId="11" borderId="1" xfId="0" applyFont="1" applyFill="1" applyBorder="1" applyAlignment="1">
      <alignment wrapText="1"/>
    </xf>
    <xf numFmtId="0" fontId="87" fillId="0" borderId="1" xfId="4" applyFont="1" applyBorder="1" applyAlignment="1">
      <alignment horizontal="left" wrapText="1"/>
    </xf>
    <xf numFmtId="0" fontId="86" fillId="0" borderId="1" xfId="4" applyNumberFormat="1" applyFont="1" applyFill="1" applyBorder="1" applyAlignment="1" applyProtection="1">
      <alignment wrapText="1"/>
    </xf>
    <xf numFmtId="0" fontId="89" fillId="11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/>
    <xf numFmtId="0" fontId="46" fillId="0" borderId="1" xfId="0" applyFont="1" applyFill="1" applyBorder="1" applyAlignment="1">
      <alignment vertical="center"/>
    </xf>
    <xf numFmtId="0" fontId="46" fillId="7" borderId="1" xfId="0" quotePrefix="1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right" vertical="center"/>
    </xf>
    <xf numFmtId="0" fontId="46" fillId="0" borderId="1" xfId="0" applyFont="1" applyFill="1" applyBorder="1" applyAlignment="1">
      <alignment horizontal="left" vertical="center"/>
    </xf>
    <xf numFmtId="164" fontId="46" fillId="7" borderId="1" xfId="0" applyNumberFormat="1" applyFont="1" applyFill="1" applyBorder="1" applyAlignment="1">
      <alignment horizontal="right" vertical="center"/>
    </xf>
    <xf numFmtId="164" fontId="46" fillId="0" borderId="1" xfId="0" applyNumberFormat="1" applyFont="1" applyFill="1" applyBorder="1" applyAlignment="1">
      <alignment horizontal="right" vertical="center"/>
    </xf>
    <xf numFmtId="0" fontId="2" fillId="12" borderId="0" xfId="0" applyFont="1" applyFill="1" applyAlignment="1">
      <alignment vertical="center"/>
    </xf>
    <xf numFmtId="49" fontId="32" fillId="0" borderId="1" xfId="6" applyNumberFormat="1" applyFont="1" applyFill="1" applyBorder="1" applyAlignment="1"/>
    <xf numFmtId="0" fontId="0" fillId="0" borderId="1" xfId="0" applyFill="1" applyBorder="1"/>
    <xf numFmtId="0" fontId="5" fillId="0" borderId="1" xfId="0" applyFont="1" applyBorder="1"/>
    <xf numFmtId="0" fontId="3" fillId="0" borderId="1" xfId="0" applyFont="1" applyBorder="1"/>
    <xf numFmtId="0" fontId="47" fillId="0" borderId="17" xfId="0" applyFont="1" applyBorder="1"/>
    <xf numFmtId="0" fontId="25" fillId="0" borderId="34" xfId="0" applyFont="1" applyFill="1" applyBorder="1" applyAlignment="1">
      <alignment vertical="center"/>
    </xf>
    <xf numFmtId="0" fontId="25" fillId="0" borderId="23" xfId="0" applyFont="1" applyFill="1" applyBorder="1" applyAlignment="1">
      <alignment vertical="center"/>
    </xf>
    <xf numFmtId="166" fontId="41" fillId="0" borderId="35" xfId="17" applyNumberFormat="1" applyFont="1" applyBorder="1" applyAlignment="1" applyProtection="1">
      <alignment horizontal="left" vertical="center"/>
    </xf>
    <xf numFmtId="0" fontId="90" fillId="0" borderId="27" xfId="0" applyFont="1" applyBorder="1"/>
    <xf numFmtId="0" fontId="3" fillId="0" borderId="27" xfId="0" applyFont="1" applyBorder="1"/>
    <xf numFmtId="0" fontId="90" fillId="0" borderId="0" xfId="0" applyFont="1" applyBorder="1"/>
    <xf numFmtId="166" fontId="90" fillId="0" borderId="0" xfId="17" applyNumberFormat="1" applyFont="1" applyBorder="1" applyAlignment="1" applyProtection="1">
      <alignment horizontal="left" vertical="center"/>
    </xf>
    <xf numFmtId="166" fontId="90" fillId="0" borderId="0" xfId="17" applyNumberFormat="1" applyFont="1" applyFill="1" applyBorder="1" applyAlignment="1" applyProtection="1">
      <alignment horizontal="left" vertical="center"/>
    </xf>
    <xf numFmtId="166" fontId="41" fillId="0" borderId="0" xfId="17" applyNumberFormat="1" applyFont="1" applyFill="1" applyBorder="1" applyAlignment="1" applyProtection="1">
      <alignment horizontal="left" vertical="center"/>
    </xf>
    <xf numFmtId="166" fontId="90" fillId="12" borderId="0" xfId="17" applyNumberFormat="1" applyFont="1" applyFill="1" applyBorder="1" applyAlignment="1" applyProtection="1">
      <alignment horizontal="left" vertical="center"/>
    </xf>
    <xf numFmtId="166" fontId="90" fillId="0" borderId="0" xfId="17" applyNumberFormat="1" applyFont="1" applyFill="1" applyBorder="1" applyAlignment="1" applyProtection="1">
      <alignment horizontal="left" vertical="center"/>
    </xf>
    <xf numFmtId="0" fontId="26" fillId="0" borderId="22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left" vertical="center"/>
    </xf>
    <xf numFmtId="0" fontId="81" fillId="0" borderId="63" xfId="20" applyBorder="1"/>
    <xf numFmtId="0" fontId="48" fillId="12" borderId="63" xfId="0" applyFont="1" applyFill="1" applyBorder="1" applyAlignment="1">
      <alignment horizontal="left" vertical="center" wrapText="1"/>
    </xf>
    <xf numFmtId="0" fontId="0" fillId="0" borderId="64" xfId="0" applyBorder="1"/>
    <xf numFmtId="166" fontId="40" fillId="0" borderId="35" xfId="17" applyNumberFormat="1" applyFont="1" applyBorder="1" applyAlignment="1" applyProtection="1">
      <alignment horizontal="left" vertical="center" indent="1"/>
    </xf>
    <xf numFmtId="166" fontId="40" fillId="0" borderId="65" xfId="17" applyNumberFormat="1" applyFont="1" applyBorder="1" applyAlignment="1" applyProtection="1">
      <alignment horizontal="left" vertical="center" indent="1"/>
    </xf>
    <xf numFmtId="0" fontId="20" fillId="12" borderId="66" xfId="0" applyFont="1" applyFill="1" applyBorder="1" applyAlignment="1"/>
    <xf numFmtId="0" fontId="20" fillId="12" borderId="66" xfId="0" applyFont="1" applyFill="1" applyBorder="1"/>
    <xf numFmtId="0" fontId="0" fillId="12" borderId="66" xfId="0" applyFill="1" applyBorder="1"/>
    <xf numFmtId="0" fontId="20" fillId="12" borderId="67" xfId="0" applyFont="1" applyFill="1" applyBorder="1" applyAlignment="1"/>
    <xf numFmtId="0" fontId="20" fillId="12" borderId="67" xfId="0" applyFont="1" applyFill="1" applyBorder="1"/>
    <xf numFmtId="0" fontId="0" fillId="12" borderId="67" xfId="0" applyFill="1" applyBorder="1"/>
    <xf numFmtId="0" fontId="1" fillId="3" borderId="67" xfId="2" applyFill="1" applyBorder="1" applyAlignment="1" applyProtection="1"/>
    <xf numFmtId="0" fontId="20" fillId="0" borderId="66" xfId="0" applyFont="1" applyFill="1" applyBorder="1" applyAlignment="1"/>
    <xf numFmtId="0" fontId="20" fillId="0" borderId="66" xfId="0" applyFont="1" applyBorder="1"/>
    <xf numFmtId="0" fontId="0" fillId="0" borderId="66" xfId="0" applyBorder="1"/>
    <xf numFmtId="166" fontId="40" fillId="0" borderId="68" xfId="17" applyNumberFormat="1" applyFont="1" applyBorder="1" applyAlignment="1" applyProtection="1">
      <alignment horizontal="left" vertical="center" indent="1"/>
    </xf>
    <xf numFmtId="166" fontId="41" fillId="0" borderId="68" xfId="17" applyNumberFormat="1" applyFont="1" applyBorder="1" applyAlignment="1" applyProtection="1">
      <alignment horizontal="left" vertical="center"/>
    </xf>
    <xf numFmtId="0" fontId="3" fillId="0" borderId="69" xfId="0" applyFont="1" applyBorder="1" applyAlignment="1">
      <alignment horizontal="right"/>
    </xf>
    <xf numFmtId="0" fontId="81" fillId="0" borderId="70" xfId="20" applyBorder="1"/>
    <xf numFmtId="0" fontId="81" fillId="0" borderId="70" xfId="20" applyBorder="1" applyAlignment="1">
      <alignment vertical="center" wrapText="1"/>
    </xf>
    <xf numFmtId="0" fontId="48" fillId="12" borderId="71" xfId="0" applyFont="1" applyFill="1" applyBorder="1" applyAlignment="1">
      <alignment horizontal="left" vertical="center" wrapText="1"/>
    </xf>
    <xf numFmtId="0" fontId="3" fillId="0" borderId="64" xfId="0" applyFont="1" applyBorder="1" applyAlignment="1">
      <alignment horizontal="right"/>
    </xf>
    <xf numFmtId="0" fontId="81" fillId="0" borderId="59" xfId="20" applyAlignment="1">
      <alignment wrapText="1"/>
    </xf>
    <xf numFmtId="0" fontId="0" fillId="12" borderId="72" xfId="0" applyFill="1" applyBorder="1"/>
    <xf numFmtId="0" fontId="0" fillId="0" borderId="73" xfId="0" applyBorder="1"/>
    <xf numFmtId="0" fontId="0" fillId="12" borderId="74" xfId="0" applyFill="1" applyBorder="1"/>
    <xf numFmtId="0" fontId="10" fillId="0" borderId="75" xfId="0" applyFont="1" applyBorder="1" applyAlignment="1">
      <alignment horizontal="center" vertical="center" wrapText="1"/>
    </xf>
    <xf numFmtId="0" fontId="81" fillId="12" borderId="70" xfId="20" applyFill="1" applyBorder="1" applyAlignment="1">
      <alignment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165" fontId="49" fillId="2" borderId="30" xfId="19" applyNumberFormat="1" applyFont="1" applyFill="1" applyBorder="1" applyProtection="1">
      <alignment vertical="center"/>
    </xf>
    <xf numFmtId="165" fontId="49" fillId="2" borderId="32" xfId="19" applyNumberFormat="1" applyFont="1" applyFill="1" applyBorder="1" applyAlignment="1" applyProtection="1">
      <alignment horizontal="right" vertical="center"/>
    </xf>
    <xf numFmtId="166" fontId="50" fillId="0" borderId="30" xfId="18" applyNumberFormat="1" applyFont="1" applyBorder="1" applyAlignment="1" applyProtection="1">
      <alignment horizontal="left" vertical="center" indent="1"/>
    </xf>
    <xf numFmtId="166" fontId="50" fillId="0" borderId="31" xfId="18" applyNumberFormat="1" applyFont="1" applyBorder="1" applyAlignment="1" applyProtection="1">
      <alignment horizontal="left" vertical="center" indent="1"/>
    </xf>
    <xf numFmtId="0" fontId="51" fillId="0" borderId="0" xfId="11"/>
    <xf numFmtId="166" fontId="50" fillId="0" borderId="31" xfId="18" applyNumberFormat="1" applyFont="1" applyFill="1" applyBorder="1" applyAlignment="1" applyProtection="1">
      <alignment horizontal="left" vertical="center" indent="1"/>
    </xf>
    <xf numFmtId="166" fontId="91" fillId="0" borderId="0" xfId="18" applyNumberFormat="1" applyFont="1" applyFill="1" applyBorder="1" applyAlignment="1" applyProtection="1">
      <alignment horizontal="left" vertical="center"/>
    </xf>
    <xf numFmtId="166" fontId="53" fillId="0" borderId="31" xfId="18" applyNumberFormat="1" applyFont="1" applyFill="1" applyBorder="1" applyAlignment="1" applyProtection="1">
      <alignment horizontal="left" vertical="center"/>
    </xf>
    <xf numFmtId="166" fontId="53" fillId="0" borderId="0" xfId="18" applyNumberFormat="1" applyFont="1" applyFill="1" applyBorder="1" applyAlignment="1" applyProtection="1">
      <alignment horizontal="left" vertical="center"/>
    </xf>
    <xf numFmtId="0" fontId="51" fillId="0" borderId="0" xfId="11" applyFill="1" applyBorder="1"/>
    <xf numFmtId="0" fontId="51" fillId="0" borderId="0" xfId="11" applyFill="1"/>
    <xf numFmtId="0" fontId="91" fillId="0" borderId="1" xfId="12" applyFont="1" applyFill="1" applyBorder="1" applyAlignment="1">
      <alignment horizontal="center" vertical="center"/>
    </xf>
    <xf numFmtId="0" fontId="92" fillId="0" borderId="1" xfId="12" applyFont="1" applyFill="1" applyBorder="1" applyAlignment="1">
      <alignment horizontal="left" vertical="center" wrapText="1"/>
    </xf>
    <xf numFmtId="0" fontId="92" fillId="0" borderId="1" xfId="12" applyFont="1" applyFill="1" applyBorder="1" applyAlignment="1">
      <alignment vertical="center" wrapText="1"/>
    </xf>
    <xf numFmtId="0" fontId="92" fillId="0" borderId="1" xfId="12" applyFont="1" applyFill="1" applyBorder="1" applyAlignment="1">
      <alignment horizontal="left" vertical="center" wrapText="1"/>
    </xf>
    <xf numFmtId="0" fontId="92" fillId="0" borderId="1" xfId="12" applyFont="1" applyFill="1" applyBorder="1" applyAlignment="1">
      <alignment vertical="center" wrapText="1"/>
    </xf>
    <xf numFmtId="0" fontId="75" fillId="0" borderId="1" xfId="12" applyFont="1" applyBorder="1" applyAlignment="1">
      <alignment wrapText="1"/>
    </xf>
    <xf numFmtId="0" fontId="75" fillId="0" borderId="1" xfId="12" applyBorder="1" applyAlignment="1">
      <alignment wrapText="1"/>
    </xf>
    <xf numFmtId="0" fontId="75" fillId="0" borderId="1" xfId="12" applyFont="1" applyFill="1" applyBorder="1" applyAlignment="1">
      <alignment wrapText="1"/>
    </xf>
    <xf numFmtId="0" fontId="75" fillId="0" borderId="1" xfId="12" applyFill="1" applyBorder="1" applyAlignment="1">
      <alignment wrapText="1"/>
    </xf>
    <xf numFmtId="0" fontId="55" fillId="0" borderId="0" xfId="11" applyFont="1" applyFill="1" applyBorder="1" applyAlignment="1"/>
    <xf numFmtId="166" fontId="40" fillId="0" borderId="31" xfId="17" applyNumberFormat="1" applyFont="1" applyFill="1" applyBorder="1" applyAlignment="1" applyProtection="1">
      <alignment horizontal="left" vertical="center" indent="1"/>
    </xf>
    <xf numFmtId="166" fontId="83" fillId="0" borderId="60" xfId="17" applyNumberFormat="1" applyFont="1" applyFill="1" applyBorder="1" applyAlignment="1" applyProtection="1">
      <alignment horizontal="left" vertical="center" indent="1"/>
    </xf>
    <xf numFmtId="0" fontId="26" fillId="0" borderId="4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56" fillId="15" borderId="36" xfId="0" applyFont="1" applyFill="1" applyBorder="1" applyAlignment="1">
      <alignment horizontal="left" vertical="center" wrapText="1"/>
    </xf>
    <xf numFmtId="0" fontId="56" fillId="15" borderId="11" xfId="0" applyFont="1" applyFill="1" applyBorder="1" applyAlignment="1">
      <alignment horizontal="left" vertical="center" wrapText="1"/>
    </xf>
    <xf numFmtId="49" fontId="26" fillId="0" borderId="36" xfId="0" applyNumberFormat="1" applyFont="1" applyFill="1" applyBorder="1" applyAlignment="1">
      <alignment vertical="center"/>
    </xf>
    <xf numFmtId="0" fontId="26" fillId="0" borderId="11" xfId="0" applyFont="1" applyFill="1" applyBorder="1" applyAlignment="1">
      <alignment horizontal="left" vertical="center" wrapText="1"/>
    </xf>
    <xf numFmtId="49" fontId="37" fillId="0" borderId="1" xfId="10" applyNumberFormat="1" applyFont="1" applyFill="1" applyBorder="1" applyAlignment="1">
      <alignment wrapText="1"/>
    </xf>
    <xf numFmtId="0" fontId="56" fillId="15" borderId="36" xfId="0" applyFont="1" applyFill="1" applyBorder="1" applyAlignment="1">
      <alignment vertical="center" wrapText="1"/>
    </xf>
    <xf numFmtId="49" fontId="37" fillId="0" borderId="36" xfId="10" applyNumberFormat="1" applyFont="1" applyFill="1" applyBorder="1" applyAlignment="1">
      <alignment wrapText="1"/>
    </xf>
    <xf numFmtId="49" fontId="93" fillId="0" borderId="36" xfId="0" applyNumberFormat="1" applyFont="1" applyFill="1" applyBorder="1" applyAlignment="1">
      <alignment wrapText="1"/>
    </xf>
    <xf numFmtId="49" fontId="93" fillId="0" borderId="1" xfId="0" applyNumberFormat="1" applyFont="1" applyFill="1" applyBorder="1" applyAlignment="1">
      <alignment wrapText="1"/>
    </xf>
    <xf numFmtId="49" fontId="37" fillId="0" borderId="11" xfId="10" applyNumberFormat="1" applyFont="1" applyFill="1" applyBorder="1" applyAlignment="1">
      <alignment wrapText="1"/>
    </xf>
    <xf numFmtId="49" fontId="93" fillId="0" borderId="36" xfId="3" applyNumberFormat="1" applyFont="1" applyFill="1" applyBorder="1" applyAlignment="1">
      <alignment wrapText="1"/>
    </xf>
    <xf numFmtId="49" fontId="26" fillId="0" borderId="37" xfId="0" applyNumberFormat="1" applyFont="1" applyFill="1" applyBorder="1" applyAlignment="1">
      <alignment vertical="center"/>
    </xf>
    <xf numFmtId="0" fontId="26" fillId="0" borderId="19" xfId="0" applyFont="1" applyFill="1" applyBorder="1" applyAlignment="1">
      <alignment horizontal="left" vertical="center" wrapText="1"/>
    </xf>
    <xf numFmtId="0" fontId="10" fillId="0" borderId="11" xfId="0" quotePrefix="1" applyFont="1" applyFill="1" applyBorder="1" applyAlignment="1">
      <alignment horizontal="right" vertical="center"/>
    </xf>
    <xf numFmtId="10" fontId="10" fillId="0" borderId="1" xfId="0" applyNumberFormat="1" applyFont="1" applyFill="1" applyBorder="1" applyAlignment="1">
      <alignment vertical="center"/>
    </xf>
    <xf numFmtId="0" fontId="24" fillId="0" borderId="10" xfId="0" applyFont="1" applyFill="1" applyBorder="1" applyAlignment="1">
      <alignment horizontal="centerContinuous" vertical="center"/>
    </xf>
    <xf numFmtId="1" fontId="10" fillId="0" borderId="1" xfId="0" applyNumberFormat="1" applyFont="1" applyFill="1" applyBorder="1" applyAlignment="1">
      <alignment vertical="center"/>
    </xf>
    <xf numFmtId="1" fontId="10" fillId="0" borderId="1" xfId="0" applyNumberFormat="1" applyFont="1" applyFill="1" applyBorder="1" applyAlignment="1">
      <alignment horizontal="right" vertical="center"/>
    </xf>
    <xf numFmtId="1" fontId="25" fillId="0" borderId="1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10" fontId="3" fillId="0" borderId="1" xfId="0" applyNumberFormat="1" applyFont="1" applyFill="1" applyBorder="1" applyAlignment="1">
      <alignment vertical="center"/>
    </xf>
    <xf numFmtId="10" fontId="10" fillId="0" borderId="15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10" fontId="10" fillId="0" borderId="26" xfId="0" applyNumberFormat="1" applyFont="1" applyFill="1" applyBorder="1" applyAlignment="1">
      <alignment horizontal="right" vertical="center"/>
    </xf>
    <xf numFmtId="10" fontId="3" fillId="0" borderId="10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10" fontId="10" fillId="0" borderId="9" xfId="0" applyNumberFormat="1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right" vertical="center"/>
    </xf>
    <xf numFmtId="10" fontId="3" fillId="0" borderId="6" xfId="0" applyNumberFormat="1" applyFont="1" applyFill="1" applyBorder="1" applyAlignment="1">
      <alignment vertical="center"/>
    </xf>
    <xf numFmtId="0" fontId="25" fillId="0" borderId="22" xfId="0" applyFont="1" applyFill="1" applyBorder="1" applyAlignment="1">
      <alignment horizontal="center" vertical="center" wrapText="1"/>
    </xf>
    <xf numFmtId="1" fontId="26" fillId="3" borderId="1" xfId="0" applyNumberFormat="1" applyFont="1" applyFill="1" applyBorder="1" applyAlignment="1">
      <alignment horizontal="center" vertical="center"/>
    </xf>
    <xf numFmtId="10" fontId="26" fillId="0" borderId="1" xfId="0" applyNumberFormat="1" applyFont="1" applyFill="1" applyBorder="1" applyAlignment="1">
      <alignment horizontal="center" vertical="center"/>
    </xf>
    <xf numFmtId="10" fontId="26" fillId="3" borderId="1" xfId="0" applyNumberFormat="1" applyFont="1" applyFill="1" applyBorder="1" applyAlignment="1">
      <alignment horizontal="center" vertical="center"/>
    </xf>
    <xf numFmtId="10" fontId="26" fillId="0" borderId="1" xfId="0" applyNumberFormat="1" applyFont="1" applyFill="1" applyBorder="1" applyAlignment="1">
      <alignment vertical="center"/>
    </xf>
    <xf numFmtId="49" fontId="26" fillId="0" borderId="1" xfId="0" applyNumberFormat="1" applyFont="1" applyFill="1" applyBorder="1" applyAlignment="1">
      <alignment horizontal="center"/>
    </xf>
    <xf numFmtId="0" fontId="26" fillId="0" borderId="1" xfId="0" applyFont="1" applyFill="1" applyBorder="1" applyAlignment="1">
      <alignment horizontal="left"/>
    </xf>
    <xf numFmtId="0" fontId="26" fillId="0" borderId="1" xfId="0" applyFont="1" applyFill="1" applyBorder="1" applyAlignment="1">
      <alignment horizontal="left" wrapText="1"/>
    </xf>
    <xf numFmtId="0" fontId="26" fillId="0" borderId="13" xfId="0" applyFont="1" applyFill="1" applyBorder="1" applyAlignment="1">
      <alignment horizontal="left" wrapText="1"/>
    </xf>
    <xf numFmtId="0" fontId="26" fillId="0" borderId="18" xfId="0" applyFont="1" applyFill="1" applyBorder="1" applyAlignment="1">
      <alignment horizontal="left"/>
    </xf>
    <xf numFmtId="0" fontId="26" fillId="0" borderId="1" xfId="0" applyFont="1" applyFill="1" applyBorder="1" applyAlignment="1">
      <alignment horizontal="center" wrapText="1"/>
    </xf>
    <xf numFmtId="0" fontId="26" fillId="0" borderId="10" xfId="0" applyFont="1" applyFill="1" applyBorder="1" applyAlignment="1">
      <alignment horizontal="left"/>
    </xf>
    <xf numFmtId="0" fontId="26" fillId="0" borderId="1" xfId="0" applyFont="1" applyFill="1" applyBorder="1" applyAlignment="1">
      <alignment vertic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93" fillId="0" borderId="1" xfId="0" applyFont="1" applyBorder="1" applyAlignment="1">
      <alignment horizontal="left"/>
    </xf>
    <xf numFmtId="0" fontId="93" fillId="0" borderId="17" xfId="0" applyFont="1" applyFill="1" applyBorder="1" applyAlignment="1">
      <alignment horizontal="left"/>
    </xf>
    <xf numFmtId="0" fontId="93" fillId="0" borderId="1" xfId="0" applyFont="1" applyFill="1" applyBorder="1" applyAlignment="1">
      <alignment horizontal="left"/>
    </xf>
    <xf numFmtId="0" fontId="26" fillId="0" borderId="17" xfId="0" applyFont="1" applyBorder="1" applyAlignment="1">
      <alignment horizontal="left"/>
    </xf>
    <xf numFmtId="49" fontId="79" fillId="0" borderId="1" xfId="0" applyNumberFormat="1" applyFont="1" applyFill="1" applyBorder="1" applyAlignment="1">
      <alignment horizontal="center"/>
    </xf>
    <xf numFmtId="0" fontId="79" fillId="0" borderId="1" xfId="0" applyFont="1" applyFill="1" applyBorder="1" applyAlignment="1">
      <alignment horizontal="left"/>
    </xf>
    <xf numFmtId="0" fontId="26" fillId="0" borderId="11" xfId="0" quotePrefix="1" applyFont="1" applyFill="1" applyBorder="1" applyAlignment="1">
      <alignment horizontal="center" vertical="center" wrapText="1"/>
    </xf>
    <xf numFmtId="0" fontId="79" fillId="0" borderId="1" xfId="0" applyFont="1" applyFill="1" applyBorder="1" applyAlignment="1">
      <alignment horizontal="left" wrapText="1"/>
    </xf>
    <xf numFmtId="0" fontId="93" fillId="0" borderId="17" xfId="0" applyFont="1" applyBorder="1" applyAlignment="1">
      <alignment horizontal="left"/>
    </xf>
    <xf numFmtId="0" fontId="26" fillId="0" borderId="17" xfId="0" applyFont="1" applyFill="1" applyBorder="1" applyAlignment="1">
      <alignment horizontal="left"/>
    </xf>
    <xf numFmtId="49" fontId="93" fillId="12" borderId="1" xfId="0" applyNumberFormat="1" applyFont="1" applyFill="1" applyBorder="1" applyAlignment="1">
      <alignment horizontal="center"/>
    </xf>
    <xf numFmtId="0" fontId="93" fillId="12" borderId="1" xfId="0" applyFont="1" applyFill="1" applyBorder="1" applyAlignment="1">
      <alignment horizontal="left"/>
    </xf>
    <xf numFmtId="0" fontId="6" fillId="0" borderId="0" xfId="0" applyFont="1" applyBorder="1" applyAlignment="1">
      <alignment vertical="center" wrapText="1"/>
    </xf>
    <xf numFmtId="0" fontId="18" fillId="0" borderId="0" xfId="0" applyFont="1" applyFill="1" applyBorder="1"/>
    <xf numFmtId="3" fontId="26" fillId="0" borderId="1" xfId="0" applyNumberFormat="1" applyFont="1" applyBorder="1"/>
    <xf numFmtId="3" fontId="26" fillId="3" borderId="1" xfId="0" applyNumberFormat="1" applyFont="1" applyFill="1" applyBorder="1"/>
    <xf numFmtId="10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58" fillId="0" borderId="1" xfId="0" applyFont="1" applyFill="1" applyBorder="1" applyAlignment="1">
      <alignment horizontal="left" vertical="top" wrapText="1"/>
    </xf>
    <xf numFmtId="0" fontId="37" fillId="0" borderId="1" xfId="6" applyFont="1" applyFill="1" applyBorder="1"/>
    <xf numFmtId="4" fontId="26" fillId="0" borderId="1" xfId="0" applyNumberFormat="1" applyFont="1" applyFill="1" applyBorder="1"/>
    <xf numFmtId="4" fontId="26" fillId="0" borderId="1" xfId="0" applyNumberFormat="1" applyFont="1" applyBorder="1"/>
    <xf numFmtId="0" fontId="58" fillId="0" borderId="1" xfId="0" applyFont="1" applyBorder="1" applyAlignment="1">
      <alignment horizontal="left" vertical="top" wrapText="1"/>
    </xf>
    <xf numFmtId="0" fontId="58" fillId="12" borderId="0" xfId="0" applyFont="1" applyFill="1" applyAlignment="1">
      <alignment horizontal="left" vertical="top" wrapText="1"/>
    </xf>
    <xf numFmtId="0" fontId="58" fillId="12" borderId="22" xfId="0" applyFont="1" applyFill="1" applyBorder="1" applyAlignment="1">
      <alignment vertical="top" wrapText="1"/>
    </xf>
    <xf numFmtId="0" fontId="58" fillId="0" borderId="17" xfId="0" applyFont="1" applyFill="1" applyBorder="1" applyAlignment="1">
      <alignment vertical="top" wrapText="1"/>
    </xf>
    <xf numFmtId="0" fontId="58" fillId="0" borderId="17" xfId="0" applyFont="1" applyBorder="1" applyAlignment="1">
      <alignment vertical="top" wrapText="1"/>
    </xf>
    <xf numFmtId="0" fontId="26" fillId="0" borderId="1" xfId="0" applyFont="1" applyBorder="1" applyAlignment="1">
      <alignment horizontal="left" vertical="top" wrapText="1"/>
    </xf>
    <xf numFmtId="0" fontId="26" fillId="0" borderId="1" xfId="0" applyFont="1" applyFill="1" applyBorder="1" applyAlignment="1">
      <alignment horizontal="left" vertical="top" wrapText="1"/>
    </xf>
    <xf numFmtId="3" fontId="26" fillId="0" borderId="1" xfId="0" applyNumberFormat="1" applyFont="1" applyFill="1" applyBorder="1"/>
    <xf numFmtId="0" fontId="56" fillId="0" borderId="1" xfId="0" applyFont="1" applyBorder="1"/>
    <xf numFmtId="0" fontId="26" fillId="0" borderId="0" xfId="0" applyFont="1"/>
    <xf numFmtId="0" fontId="58" fillId="0" borderId="17" xfId="0" applyFont="1" applyBorder="1" applyAlignment="1">
      <alignment horizontal="left" vertical="top" wrapText="1"/>
    </xf>
    <xf numFmtId="0" fontId="37" fillId="3" borderId="1" xfId="0" applyFont="1" applyFill="1" applyBorder="1" applyAlignment="1">
      <alignment horizontal="left" vertical="center" wrapText="1"/>
    </xf>
    <xf numFmtId="0" fontId="58" fillId="0" borderId="10" xfId="0" applyFont="1" applyBorder="1" applyAlignment="1">
      <alignment horizontal="left" vertical="top" wrapText="1"/>
    </xf>
    <xf numFmtId="0" fontId="10" fillId="0" borderId="38" xfId="0" applyFont="1" applyBorder="1" applyAlignment="1">
      <alignment vertical="center"/>
    </xf>
    <xf numFmtId="49" fontId="59" fillId="0" borderId="1" xfId="0" applyNumberFormat="1" applyFont="1" applyBorder="1" applyAlignment="1">
      <alignment horizontal="left" vertical="top" wrapText="1"/>
    </xf>
    <xf numFmtId="0" fontId="59" fillId="0" borderId="1" xfId="0" applyFont="1" applyBorder="1" applyAlignment="1">
      <alignment horizontal="left" vertical="top" wrapText="1"/>
    </xf>
    <xf numFmtId="0" fontId="60" fillId="0" borderId="1" xfId="0" applyFont="1" applyFill="1" applyBorder="1" applyAlignment="1">
      <alignment horizontal="left" vertical="top" wrapText="1"/>
    </xf>
    <xf numFmtId="0" fontId="60" fillId="0" borderId="1" xfId="0" applyFont="1" applyFill="1" applyBorder="1" applyAlignment="1">
      <alignment vertical="top" wrapText="1"/>
    </xf>
    <xf numFmtId="0" fontId="60" fillId="0" borderId="17" xfId="0" applyFont="1" applyFill="1" applyBorder="1" applyAlignment="1">
      <alignment horizontal="left" vertical="top" wrapText="1"/>
    </xf>
    <xf numFmtId="0" fontId="94" fillId="0" borderId="1" xfId="0" applyFont="1" applyFill="1" applyBorder="1" applyAlignment="1">
      <alignment horizontal="left" vertical="top" wrapText="1"/>
    </xf>
    <xf numFmtId="49" fontId="94" fillId="0" borderId="1" xfId="0" applyNumberFormat="1" applyFont="1" applyFill="1" applyBorder="1" applyAlignment="1">
      <alignment horizontal="left" vertical="top" wrapText="1"/>
    </xf>
    <xf numFmtId="0" fontId="94" fillId="0" borderId="1" xfId="0" applyFont="1" applyFill="1" applyBorder="1" applyAlignment="1">
      <alignment vertical="top" wrapText="1"/>
    </xf>
    <xf numFmtId="0" fontId="61" fillId="0" borderId="1" xfId="0" applyFont="1" applyFill="1" applyBorder="1" applyAlignment="1">
      <alignment vertical="top" wrapText="1"/>
    </xf>
    <xf numFmtId="49" fontId="59" fillId="0" borderId="1" xfId="0" applyNumberFormat="1" applyFont="1" applyFill="1" applyBorder="1" applyAlignment="1">
      <alignment horizontal="left" vertical="top" wrapText="1"/>
    </xf>
    <xf numFmtId="0" fontId="59" fillId="0" borderId="1" xfId="0" applyFont="1" applyFill="1" applyBorder="1" applyAlignment="1">
      <alignment vertical="top" wrapText="1"/>
    </xf>
    <xf numFmtId="0" fontId="60" fillId="0" borderId="0" xfId="0" applyFont="1" applyFill="1" applyAlignment="1">
      <alignment horizontal="left" vertical="top" wrapText="1"/>
    </xf>
    <xf numFmtId="0" fontId="60" fillId="0" borderId="22" xfId="0" applyFont="1" applyFill="1" applyBorder="1" applyAlignment="1">
      <alignment horizontal="left" vertical="top" wrapText="1"/>
    </xf>
    <xf numFmtId="0" fontId="59" fillId="0" borderId="1" xfId="0" applyFont="1" applyFill="1" applyBorder="1" applyAlignment="1">
      <alignment horizontal="left" vertical="top" wrapText="1"/>
    </xf>
    <xf numFmtId="49" fontId="60" fillId="0" borderId="1" xfId="0" applyNumberFormat="1" applyFont="1" applyBorder="1" applyAlignment="1">
      <alignment horizontal="left" vertical="top" wrapText="1"/>
    </xf>
    <xf numFmtId="0" fontId="60" fillId="0" borderId="1" xfId="0" applyFont="1" applyBorder="1" applyAlignment="1">
      <alignment horizontal="left" vertical="top" wrapText="1"/>
    </xf>
    <xf numFmtId="0" fontId="60" fillId="0" borderId="22" xfId="0" applyFont="1" applyFill="1" applyBorder="1" applyAlignment="1">
      <alignment vertical="top" wrapText="1"/>
    </xf>
    <xf numFmtId="0" fontId="60" fillId="0" borderId="1" xfId="0" applyFont="1" applyBorder="1" applyAlignment="1">
      <alignment vertical="top" wrapText="1"/>
    </xf>
    <xf numFmtId="0" fontId="26" fillId="3" borderId="1" xfId="0" applyFont="1" applyFill="1" applyBorder="1" applyAlignment="1">
      <alignment horizontal="left" vertical="center" wrapText="1"/>
    </xf>
    <xf numFmtId="0" fontId="0" fillId="0" borderId="1" xfId="0" applyFont="1" applyBorder="1"/>
    <xf numFmtId="0" fontId="62" fillId="0" borderId="1" xfId="0" applyFont="1" applyFill="1" applyBorder="1" applyAlignment="1">
      <alignment horizontal="left" vertical="top" wrapText="1"/>
    </xf>
    <xf numFmtId="0" fontId="26" fillId="0" borderId="11" xfId="0" applyFont="1" applyFill="1" applyBorder="1" applyAlignment="1">
      <alignment vertical="center"/>
    </xf>
    <xf numFmtId="4" fontId="26" fillId="0" borderId="17" xfId="0" applyNumberFormat="1" applyFont="1" applyFill="1" applyBorder="1" applyAlignment="1">
      <alignment vertical="center"/>
    </xf>
    <xf numFmtId="4" fontId="26" fillId="0" borderId="10" xfId="0" applyNumberFormat="1" applyFont="1" applyBorder="1"/>
    <xf numFmtId="0" fontId="58" fillId="0" borderId="11" xfId="0" applyFont="1" applyFill="1" applyBorder="1" applyAlignment="1">
      <alignment vertical="top" wrapText="1"/>
    </xf>
    <xf numFmtId="0" fontId="58" fillId="0" borderId="1" xfId="0" applyFont="1" applyFill="1" applyBorder="1" applyAlignment="1">
      <alignment vertical="top" wrapText="1"/>
    </xf>
    <xf numFmtId="49" fontId="26" fillId="0" borderId="1" xfId="0" applyNumberFormat="1" applyFont="1" applyBorder="1" applyAlignment="1">
      <alignment horizontal="right" vertical="top"/>
    </xf>
    <xf numFmtId="4" fontId="26" fillId="0" borderId="1" xfId="0" applyNumberFormat="1" applyFont="1" applyBorder="1" applyAlignment="1">
      <alignment horizontal="right" vertical="top"/>
    </xf>
    <xf numFmtId="3" fontId="26" fillId="0" borderId="1" xfId="0" applyNumberFormat="1" applyFont="1" applyBorder="1" applyAlignment="1">
      <alignment horizontal="right" vertical="top"/>
    </xf>
    <xf numFmtId="4" fontId="26" fillId="0" borderId="11" xfId="0" applyNumberFormat="1" applyFont="1" applyBorder="1" applyAlignment="1">
      <alignment horizontal="right" vertical="top"/>
    </xf>
    <xf numFmtId="167" fontId="26" fillId="0" borderId="11" xfId="0" applyNumberFormat="1" applyFont="1" applyBorder="1" applyAlignment="1">
      <alignment horizontal="right" vertical="top"/>
    </xf>
    <xf numFmtId="4" fontId="26" fillId="0" borderId="17" xfId="0" applyNumberFormat="1" applyFont="1" applyBorder="1" applyAlignment="1">
      <alignment horizontal="right" vertical="top"/>
    </xf>
    <xf numFmtId="0" fontId="26" fillId="0" borderId="1" xfId="0" applyFont="1" applyBorder="1" applyAlignment="1"/>
    <xf numFmtId="4" fontId="26" fillId="0" borderId="1" xfId="0" applyNumberFormat="1" applyFont="1" applyFill="1" applyBorder="1" applyAlignment="1">
      <alignment vertical="center"/>
    </xf>
    <xf numFmtId="4" fontId="56" fillId="0" borderId="1" xfId="0" applyNumberFormat="1" applyFont="1" applyFill="1" applyBorder="1" applyAlignment="1">
      <alignment vertical="center"/>
    </xf>
    <xf numFmtId="49" fontId="26" fillId="0" borderId="1" xfId="0" applyNumberFormat="1" applyFont="1" applyFill="1" applyBorder="1" applyAlignment="1">
      <alignment vertical="center"/>
    </xf>
    <xf numFmtId="0" fontId="26" fillId="0" borderId="1" xfId="0" applyFont="1" applyBorder="1" applyAlignment="1">
      <alignment vertical="top" wrapText="1"/>
    </xf>
    <xf numFmtId="0" fontId="59" fillId="0" borderId="11" xfId="0" applyFont="1" applyFill="1" applyBorder="1" applyAlignment="1">
      <alignment vertical="center"/>
    </xf>
    <xf numFmtId="0" fontId="59" fillId="0" borderId="17" xfId="0" applyFont="1" applyFill="1" applyBorder="1" applyAlignment="1">
      <alignment vertical="center"/>
    </xf>
    <xf numFmtId="4" fontId="56" fillId="11" borderId="1" xfId="0" applyNumberFormat="1" applyFont="1" applyFill="1" applyBorder="1" applyAlignment="1">
      <alignment vertical="center"/>
    </xf>
    <xf numFmtId="4" fontId="10" fillId="0" borderId="1" xfId="0" applyNumberFormat="1" applyFont="1" applyBorder="1" applyAlignment="1">
      <alignment horizontal="center" vertical="center" wrapText="1"/>
    </xf>
    <xf numFmtId="4" fontId="56" fillId="16" borderId="1" xfId="0" applyNumberFormat="1" applyFont="1" applyFill="1" applyBorder="1"/>
    <xf numFmtId="0" fontId="37" fillId="0" borderId="17" xfId="0" applyFont="1" applyBorder="1" applyAlignment="1">
      <alignment horizontal="left" vertical="center"/>
    </xf>
    <xf numFmtId="0" fontId="37" fillId="0" borderId="22" xfId="0" applyFont="1" applyBorder="1" applyAlignment="1">
      <alignment horizontal="center" vertical="center"/>
    </xf>
    <xf numFmtId="0" fontId="37" fillId="0" borderId="22" xfId="0" applyFont="1" applyBorder="1" applyAlignment="1">
      <alignment horizontal="center" vertical="center" wrapText="1"/>
    </xf>
    <xf numFmtId="4" fontId="26" fillId="0" borderId="1" xfId="0" applyNumberFormat="1" applyFont="1" applyBorder="1" applyAlignment="1">
      <alignment horizontal="center" vertical="center"/>
    </xf>
    <xf numFmtId="4" fontId="56" fillId="11" borderId="1" xfId="0" applyNumberFormat="1" applyFont="1" applyFill="1" applyBorder="1" applyAlignment="1">
      <alignment horizontal="center" vertical="center"/>
    </xf>
    <xf numFmtId="49" fontId="24" fillId="0" borderId="12" xfId="0" applyNumberFormat="1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Continuous" vertical="center"/>
    </xf>
    <xf numFmtId="49" fontId="24" fillId="0" borderId="4" xfId="0" applyNumberFormat="1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Continuous" vertical="center"/>
    </xf>
    <xf numFmtId="0" fontId="26" fillId="0" borderId="12" xfId="0" applyFont="1" applyFill="1" applyBorder="1" applyAlignment="1">
      <alignment horizontal="centerContinuous" vertical="center" wrapText="1"/>
    </xf>
    <xf numFmtId="0" fontId="26" fillId="0" borderId="12" xfId="0" applyFont="1" applyFill="1" applyBorder="1" applyAlignment="1">
      <alignment horizontal="center" vertical="center"/>
    </xf>
    <xf numFmtId="49" fontId="24" fillId="0" borderId="39" xfId="0" applyNumberFormat="1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Continuous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right" vertical="center"/>
    </xf>
    <xf numFmtId="0" fontId="0" fillId="0" borderId="10" xfId="0" applyFill="1" applyBorder="1"/>
    <xf numFmtId="0" fontId="0" fillId="0" borderId="6" xfId="0" applyFill="1" applyBorder="1"/>
    <xf numFmtId="0" fontId="24" fillId="0" borderId="10" xfId="0" applyFont="1" applyFill="1" applyBorder="1" applyAlignment="1">
      <alignment horizontal="right" vertical="center"/>
    </xf>
    <xf numFmtId="0" fontId="24" fillId="0" borderId="10" xfId="0" applyFont="1" applyFill="1" applyBorder="1" applyAlignment="1">
      <alignment horizontal="center" vertical="center"/>
    </xf>
    <xf numFmtId="0" fontId="0" fillId="0" borderId="10" xfId="0" applyBorder="1"/>
    <xf numFmtId="0" fontId="24" fillId="0" borderId="6" xfId="0" applyFont="1" applyFill="1" applyBorder="1" applyAlignment="1">
      <alignment horizontal="right" vertical="center"/>
    </xf>
    <xf numFmtId="49" fontId="93" fillId="0" borderId="1" xfId="0" applyNumberFormat="1" applyFont="1" applyFill="1" applyBorder="1" applyAlignment="1">
      <alignment horizontal="center"/>
    </xf>
    <xf numFmtId="49" fontId="26" fillId="0" borderId="1" xfId="0" applyNumberFormat="1" applyFont="1" applyBorder="1" applyAlignment="1">
      <alignment horizontal="center"/>
    </xf>
    <xf numFmtId="0" fontId="26" fillId="0" borderId="17" xfId="0" applyFont="1" applyBorder="1" applyAlignment="1"/>
    <xf numFmtId="49" fontId="26" fillId="0" borderId="10" xfId="0" applyNumberFormat="1" applyFont="1" applyFill="1" applyBorder="1" applyAlignment="1">
      <alignment horizontal="center"/>
    </xf>
    <xf numFmtId="0" fontId="26" fillId="0" borderId="27" xfId="0" applyFont="1" applyFill="1" applyBorder="1" applyAlignment="1">
      <alignment horizontal="left"/>
    </xf>
    <xf numFmtId="0" fontId="56" fillId="0" borderId="17" xfId="0" applyFont="1" applyBorder="1"/>
    <xf numFmtId="10" fontId="26" fillId="0" borderId="1" xfId="0" applyNumberFormat="1" applyFont="1" applyBorder="1"/>
    <xf numFmtId="49" fontId="93" fillId="0" borderId="1" xfId="0" applyNumberFormat="1" applyFont="1" applyBorder="1" applyAlignment="1">
      <alignment horizontal="center"/>
    </xf>
    <xf numFmtId="49" fontId="26" fillId="0" borderId="10" xfId="0" applyNumberFormat="1" applyFont="1" applyBorder="1" applyAlignment="1">
      <alignment horizontal="center"/>
    </xf>
    <xf numFmtId="0" fontId="26" fillId="0" borderId="27" xfId="0" applyFont="1" applyBorder="1" applyAlignment="1">
      <alignment horizontal="left"/>
    </xf>
    <xf numFmtId="0" fontId="11" fillId="0" borderId="1" xfId="0" applyFont="1" applyBorder="1"/>
    <xf numFmtId="0" fontId="63" fillId="0" borderId="1" xfId="0" applyFont="1" applyBorder="1"/>
    <xf numFmtId="0" fontId="26" fillId="0" borderId="1" xfId="0" applyFont="1" applyFill="1" applyBorder="1" applyAlignment="1">
      <alignment horizontal="left" vertical="center"/>
    </xf>
    <xf numFmtId="0" fontId="11" fillId="0" borderId="1" xfId="0" applyFont="1" applyFill="1" applyBorder="1"/>
    <xf numFmtId="0" fontId="26" fillId="0" borderId="1" xfId="0" quotePrefix="1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right" vertical="center"/>
    </xf>
    <xf numFmtId="49" fontId="26" fillId="0" borderId="1" xfId="0" applyNumberFormat="1" applyFont="1" applyBorder="1" applyAlignment="1">
      <alignment horizontal="right"/>
    </xf>
    <xf numFmtId="0" fontId="26" fillId="12" borderId="17" xfId="0" applyFont="1" applyFill="1" applyBorder="1" applyAlignment="1">
      <alignment horizontal="left"/>
    </xf>
    <xf numFmtId="49" fontId="93" fillId="0" borderId="1" xfId="0" applyNumberFormat="1" applyFont="1" applyBorder="1" applyAlignment="1">
      <alignment horizontal="right"/>
    </xf>
    <xf numFmtId="49" fontId="26" fillId="0" borderId="1" xfId="0" applyNumberFormat="1" applyFont="1" applyFill="1" applyBorder="1" applyAlignment="1">
      <alignment horizontal="right"/>
    </xf>
    <xf numFmtId="49" fontId="93" fillId="0" borderId="1" xfId="0" applyNumberFormat="1" applyFont="1" applyFill="1" applyBorder="1" applyAlignment="1">
      <alignment horizontal="right"/>
    </xf>
    <xf numFmtId="49" fontId="26" fillId="0" borderId="18" xfId="0" applyNumberFormat="1" applyFont="1" applyBorder="1" applyAlignment="1">
      <alignment horizontal="right"/>
    </xf>
    <xf numFmtId="0" fontId="26" fillId="0" borderId="16" xfId="0" applyFont="1" applyBorder="1" applyAlignment="1">
      <alignment horizontal="left"/>
    </xf>
    <xf numFmtId="0" fontId="26" fillId="0" borderId="16" xfId="0" applyFont="1" applyBorder="1" applyAlignment="1" applyProtection="1">
      <alignment horizontal="left"/>
      <protection hidden="1"/>
    </xf>
    <xf numFmtId="0" fontId="26" fillId="0" borderId="16" xfId="0" applyFont="1" applyBorder="1"/>
    <xf numFmtId="0" fontId="26" fillId="0" borderId="0" xfId="0" applyFont="1" applyAlignment="1">
      <alignment horizontal="left"/>
    </xf>
    <xf numFmtId="0" fontId="26" fillId="12" borderId="16" xfId="0" applyFont="1" applyFill="1" applyBorder="1" applyAlignment="1">
      <alignment horizontal="left"/>
    </xf>
    <xf numFmtId="49" fontId="26" fillId="0" borderId="18" xfId="0" applyNumberFormat="1" applyFont="1" applyFill="1" applyBorder="1" applyAlignment="1">
      <alignment horizontal="right"/>
    </xf>
    <xf numFmtId="0" fontId="26" fillId="0" borderId="16" xfId="0" applyFont="1" applyFill="1" applyBorder="1" applyAlignment="1">
      <alignment horizontal="left"/>
    </xf>
    <xf numFmtId="0" fontId="64" fillId="0" borderId="1" xfId="0" applyFont="1" applyBorder="1"/>
    <xf numFmtId="0" fontId="64" fillId="0" borderId="17" xfId="0" applyFont="1" applyBorder="1"/>
    <xf numFmtId="0" fontId="26" fillId="0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 applyProtection="1">
      <alignment horizontal="left"/>
      <protection hidden="1"/>
    </xf>
    <xf numFmtId="0" fontId="26" fillId="12" borderId="1" xfId="0" applyFont="1" applyFill="1" applyBorder="1" applyAlignment="1">
      <alignment horizontal="left"/>
    </xf>
    <xf numFmtId="49" fontId="26" fillId="0" borderId="18" xfId="0" applyNumberFormat="1" applyFont="1" applyBorder="1" applyAlignment="1">
      <alignment horizontal="center"/>
    </xf>
    <xf numFmtId="0" fontId="26" fillId="0" borderId="18" xfId="0" applyFont="1" applyBorder="1" applyAlignment="1">
      <alignment horizontal="left"/>
    </xf>
    <xf numFmtId="0" fontId="26" fillId="0" borderId="18" xfId="0" applyFont="1" applyBorder="1" applyAlignment="1" applyProtection="1">
      <alignment horizontal="left"/>
      <protection hidden="1"/>
    </xf>
    <xf numFmtId="0" fontId="26" fillId="12" borderId="18" xfId="0" applyFont="1" applyFill="1" applyBorder="1" applyAlignment="1">
      <alignment horizontal="left"/>
    </xf>
    <xf numFmtId="0" fontId="26" fillId="0" borderId="17" xfId="0" applyFont="1" applyBorder="1" applyAlignment="1" applyProtection="1">
      <alignment horizontal="left"/>
      <protection hidden="1"/>
    </xf>
    <xf numFmtId="49" fontId="26" fillId="12" borderId="1" xfId="0" applyNumberFormat="1" applyFont="1" applyFill="1" applyBorder="1" applyAlignment="1">
      <alignment horizontal="center"/>
    </xf>
    <xf numFmtId="0" fontId="26" fillId="0" borderId="17" xfId="0" applyFont="1" applyFill="1" applyBorder="1" applyAlignment="1" applyProtection="1">
      <alignment horizontal="left"/>
      <protection hidden="1"/>
    </xf>
    <xf numFmtId="0" fontId="26" fillId="0" borderId="17" xfId="0" applyFont="1" applyFill="1" applyBorder="1" applyAlignment="1">
      <alignment vertical="center"/>
    </xf>
    <xf numFmtId="0" fontId="25" fillId="0" borderId="17" xfId="0" applyFont="1" applyBorder="1"/>
    <xf numFmtId="0" fontId="26" fillId="0" borderId="10" xfId="0" applyFont="1" applyFill="1" applyBorder="1" applyAlignment="1">
      <alignment horizontal="left" vertical="center"/>
    </xf>
    <xf numFmtId="0" fontId="56" fillId="0" borderId="27" xfId="0" applyFont="1" applyFill="1" applyBorder="1" applyAlignment="1">
      <alignment horizontal="left" vertical="center" wrapText="1"/>
    </xf>
    <xf numFmtId="0" fontId="26" fillId="0" borderId="0" xfId="0" applyFont="1" applyFill="1"/>
    <xf numFmtId="0" fontId="56" fillId="0" borderId="17" xfId="0" applyFont="1" applyFill="1" applyBorder="1"/>
    <xf numFmtId="0" fontId="26" fillId="0" borderId="1" xfId="0" applyFont="1" applyFill="1" applyBorder="1" applyAlignment="1">
      <alignment horizontal="center"/>
    </xf>
    <xf numFmtId="0" fontId="0" fillId="0" borderId="0" xfId="0" applyFill="1"/>
    <xf numFmtId="0" fontId="26" fillId="0" borderId="11" xfId="0" quotePrefix="1" applyFont="1" applyFill="1" applyBorder="1" applyAlignment="1">
      <alignment horizontal="center" vertical="center"/>
    </xf>
    <xf numFmtId="0" fontId="26" fillId="0" borderId="22" xfId="0" applyFont="1" applyBorder="1" applyAlignment="1">
      <alignment horizontal="left"/>
    </xf>
    <xf numFmtId="0" fontId="56" fillId="0" borderId="22" xfId="0" applyFont="1" applyFill="1" applyBorder="1" applyAlignment="1">
      <alignment horizontal="left" vertical="center" wrapText="1"/>
    </xf>
    <xf numFmtId="49" fontId="26" fillId="0" borderId="12" xfId="0" applyNumberFormat="1" applyFont="1" applyBorder="1" applyAlignment="1">
      <alignment horizontal="center"/>
    </xf>
    <xf numFmtId="0" fontId="26" fillId="0" borderId="13" xfId="0" applyFont="1" applyBorder="1" applyAlignment="1">
      <alignment horizontal="left"/>
    </xf>
    <xf numFmtId="49" fontId="93" fillId="0" borderId="10" xfId="0" applyNumberFormat="1" applyFont="1" applyBorder="1" applyAlignment="1">
      <alignment horizontal="center"/>
    </xf>
    <xf numFmtId="0" fontId="93" fillId="0" borderId="27" xfId="0" applyFont="1" applyBorder="1" applyAlignment="1">
      <alignment horizontal="left"/>
    </xf>
    <xf numFmtId="0" fontId="56" fillId="0" borderId="17" xfId="0" applyFont="1" applyFill="1" applyBorder="1" applyAlignment="1">
      <alignment horizontal="left" vertical="center" wrapText="1"/>
    </xf>
    <xf numFmtId="166" fontId="41" fillId="0" borderId="40" xfId="17" applyNumberFormat="1" applyFont="1" applyBorder="1" applyAlignment="1" applyProtection="1">
      <alignment horizontal="left" vertical="center"/>
    </xf>
    <xf numFmtId="49" fontId="26" fillId="0" borderId="41" xfId="0" applyNumberFormat="1" applyFont="1" applyFill="1" applyBorder="1" applyAlignment="1">
      <alignment horizontal="center"/>
    </xf>
    <xf numFmtId="0" fontId="23" fillId="0" borderId="17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left"/>
    </xf>
    <xf numFmtId="0" fontId="26" fillId="0" borderId="22" xfId="0" applyFont="1" applyFill="1" applyBorder="1" applyAlignment="1">
      <alignment horizontal="left"/>
    </xf>
    <xf numFmtId="0" fontId="23" fillId="0" borderId="27" xfId="0" applyFont="1" applyFill="1" applyBorder="1" applyAlignment="1">
      <alignment vertical="center"/>
    </xf>
    <xf numFmtId="49" fontId="79" fillId="0" borderId="1" xfId="0" applyNumberFormat="1" applyFont="1" applyBorder="1" applyAlignment="1">
      <alignment horizontal="center"/>
    </xf>
    <xf numFmtId="0" fontId="79" fillId="0" borderId="17" xfId="0" applyFont="1" applyBorder="1" applyAlignment="1">
      <alignment horizontal="left"/>
    </xf>
    <xf numFmtId="49" fontId="11" fillId="0" borderId="1" xfId="0" applyNumberFormat="1" applyFont="1" applyBorder="1" applyAlignment="1">
      <alignment horizontal="center"/>
    </xf>
    <xf numFmtId="0" fontId="11" fillId="0" borderId="17" xfId="0" applyFont="1" applyBorder="1" applyAlignment="1">
      <alignment horizontal="left"/>
    </xf>
    <xf numFmtId="49" fontId="11" fillId="0" borderId="12" xfId="0" applyNumberFormat="1" applyFont="1" applyFill="1" applyBorder="1" applyAlignment="1">
      <alignment horizontal="center"/>
    </xf>
    <xf numFmtId="0" fontId="11" fillId="0" borderId="13" xfId="0" applyFont="1" applyFill="1" applyBorder="1" applyAlignment="1">
      <alignment horizontal="left"/>
    </xf>
    <xf numFmtId="49" fontId="11" fillId="0" borderId="1" xfId="0" applyNumberFormat="1" applyFont="1" applyFill="1" applyBorder="1" applyAlignment="1">
      <alignment horizontal="center"/>
    </xf>
    <xf numFmtId="0" fontId="11" fillId="0" borderId="17" xfId="0" applyFont="1" applyFill="1" applyBorder="1" applyAlignment="1">
      <alignment horizontal="left"/>
    </xf>
    <xf numFmtId="0" fontId="79" fillId="0" borderId="17" xfId="0" applyFont="1" applyFill="1" applyBorder="1" applyAlignment="1">
      <alignment horizontal="left"/>
    </xf>
    <xf numFmtId="0" fontId="10" fillId="0" borderId="41" xfId="0" applyFont="1" applyFill="1" applyBorder="1" applyAlignment="1">
      <alignment vertical="center"/>
    </xf>
    <xf numFmtId="0" fontId="56" fillId="0" borderId="27" xfId="0" applyFont="1" applyFill="1" applyBorder="1" applyAlignment="1">
      <alignment vertical="center"/>
    </xf>
    <xf numFmtId="49" fontId="26" fillId="0" borderId="18" xfId="0" applyNumberFormat="1" applyFont="1" applyFill="1" applyBorder="1" applyAlignment="1">
      <alignment horizontal="center"/>
    </xf>
    <xf numFmtId="0" fontId="64" fillId="0" borderId="17" xfId="0" applyFont="1" applyFill="1" applyBorder="1" applyAlignment="1">
      <alignment horizontal="left"/>
    </xf>
    <xf numFmtId="0" fontId="26" fillId="0" borderId="1" xfId="0" applyFont="1" applyFill="1" applyBorder="1" applyAlignment="1" applyProtection="1">
      <alignment horizontal="left"/>
      <protection hidden="1"/>
    </xf>
    <xf numFmtId="0" fontId="56" fillId="0" borderId="1" xfId="0" applyFont="1" applyFill="1" applyBorder="1" applyAlignment="1">
      <alignment horizontal="center" vertical="center"/>
    </xf>
    <xf numFmtId="168" fontId="10" fillId="3" borderId="17" xfId="0" applyNumberFormat="1" applyFont="1" applyFill="1" applyBorder="1" applyAlignment="1">
      <alignment vertical="center"/>
    </xf>
    <xf numFmtId="168" fontId="10" fillId="3" borderId="11" xfId="0" applyNumberFormat="1" applyFont="1" applyFill="1" applyBorder="1" applyAlignment="1">
      <alignment vertical="center"/>
    </xf>
    <xf numFmtId="16" fontId="26" fillId="3" borderId="17" xfId="0" applyNumberFormat="1" applyFont="1" applyFill="1" applyBorder="1" applyAlignment="1">
      <alignment vertical="center"/>
    </xf>
    <xf numFmtId="16" fontId="56" fillId="3" borderId="11" xfId="0" applyNumberFormat="1" applyFont="1" applyFill="1" applyBorder="1" applyAlignment="1">
      <alignment vertical="center"/>
    </xf>
    <xf numFmtId="168" fontId="10" fillId="0" borderId="17" xfId="0" quotePrefix="1" applyNumberFormat="1" applyFont="1" applyBorder="1" applyAlignment="1">
      <alignment vertical="center"/>
    </xf>
    <xf numFmtId="168" fontId="10" fillId="0" borderId="11" xfId="0" applyNumberFormat="1" applyFont="1" applyBorder="1" applyAlignment="1">
      <alignment vertical="center"/>
    </xf>
    <xf numFmtId="168" fontId="26" fillId="0" borderId="1" xfId="0" applyNumberFormat="1" applyFont="1" applyFill="1" applyBorder="1" applyAlignment="1">
      <alignment horizontal="center" vertical="center"/>
    </xf>
    <xf numFmtId="168" fontId="10" fillId="3" borderId="22" xfId="0" applyNumberFormat="1" applyFont="1" applyFill="1" applyBorder="1" applyAlignment="1">
      <alignment vertical="center"/>
    </xf>
    <xf numFmtId="0" fontId="56" fillId="0" borderId="17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49" fontId="95" fillId="0" borderId="1" xfId="0" applyNumberFormat="1" applyFont="1" applyBorder="1" applyAlignment="1">
      <alignment horizontal="center"/>
    </xf>
    <xf numFmtId="0" fontId="95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49" fontId="95" fillId="0" borderId="1" xfId="0" applyNumberFormat="1" applyFont="1" applyFill="1" applyBorder="1" applyAlignment="1">
      <alignment horizontal="center"/>
    </xf>
    <xf numFmtId="0" fontId="95" fillId="0" borderId="1" xfId="0" applyFont="1" applyFill="1" applyBorder="1" applyAlignment="1">
      <alignment horizontal="left" wrapText="1"/>
    </xf>
    <xf numFmtId="0" fontId="79" fillId="0" borderId="1" xfId="0" applyFont="1" applyBorder="1" applyAlignment="1">
      <alignment horizontal="left"/>
    </xf>
    <xf numFmtId="49" fontId="95" fillId="0" borderId="10" xfId="0" applyNumberFormat="1" applyFont="1" applyBorder="1" applyAlignment="1">
      <alignment horizontal="center"/>
    </xf>
    <xf numFmtId="49" fontId="93" fillId="0" borderId="10" xfId="0" applyNumberFormat="1" applyFont="1" applyFill="1" applyBorder="1" applyAlignment="1">
      <alignment horizontal="center"/>
    </xf>
    <xf numFmtId="49" fontId="95" fillId="0" borderId="10" xfId="0" applyNumberFormat="1" applyFont="1" applyFill="1" applyBorder="1" applyAlignment="1">
      <alignment horizontal="center"/>
    </xf>
    <xf numFmtId="0" fontId="95" fillId="0" borderId="1" xfId="0" applyFont="1" applyFill="1" applyBorder="1" applyAlignment="1">
      <alignment horizontal="left" vertical="center" wrapText="1"/>
    </xf>
    <xf numFmtId="0" fontId="96" fillId="0" borderId="1" xfId="0" applyFont="1" applyBorder="1" applyAlignment="1">
      <alignment horizontal="left"/>
    </xf>
    <xf numFmtId="0" fontId="87" fillId="0" borderId="1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7" fillId="0" borderId="0" xfId="0" applyFont="1" applyBorder="1" applyAlignment="1">
      <alignment vertical="center"/>
    </xf>
    <xf numFmtId="0" fontId="95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0" fillId="0" borderId="0" xfId="0" applyFont="1" applyBorder="1" applyAlignment="1">
      <alignment vertical="center"/>
    </xf>
    <xf numFmtId="0" fontId="97" fillId="0" borderId="17" xfId="0" applyFont="1" applyBorder="1" applyAlignment="1">
      <alignment vertical="center"/>
    </xf>
    <xf numFmtId="0" fontId="26" fillId="0" borderId="24" xfId="0" applyFont="1" applyBorder="1" applyAlignment="1">
      <alignment horizontal="center" vertical="center"/>
    </xf>
    <xf numFmtId="0" fontId="26" fillId="0" borderId="24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5" fillId="0" borderId="17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6" fillId="0" borderId="11" xfId="0" quotePrefix="1" applyFont="1" applyFill="1" applyBorder="1" applyAlignment="1">
      <alignment horizontal="left" vertical="center" wrapText="1"/>
    </xf>
    <xf numFmtId="10" fontId="11" fillId="0" borderId="1" xfId="0" applyNumberFormat="1" applyFont="1" applyBorder="1"/>
    <xf numFmtId="10" fontId="63" fillId="0" borderId="1" xfId="0" applyNumberFormat="1" applyFont="1" applyBorder="1"/>
    <xf numFmtId="10" fontId="56" fillId="0" borderId="1" xfId="0" applyNumberFormat="1" applyFont="1" applyBorder="1"/>
    <xf numFmtId="0" fontId="56" fillId="0" borderId="11" xfId="0" quotePrefix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right"/>
    </xf>
    <xf numFmtId="0" fontId="26" fillId="0" borderId="11" xfId="0" quotePrefix="1" applyFont="1" applyFill="1" applyBorder="1" applyAlignment="1">
      <alignment horizontal="right" vertical="center" wrapText="1"/>
    </xf>
    <xf numFmtId="0" fontId="26" fillId="0" borderId="11" xfId="0" quotePrefix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right"/>
    </xf>
    <xf numFmtId="0" fontId="26" fillId="0" borderId="1" xfId="0" quotePrefix="1" applyFont="1" applyFill="1" applyBorder="1" applyAlignment="1">
      <alignment horizontal="right" vertical="center"/>
    </xf>
    <xf numFmtId="0" fontId="26" fillId="0" borderId="10" xfId="0" quotePrefix="1" applyFont="1" applyFill="1" applyBorder="1" applyAlignment="1">
      <alignment horizontal="right" vertical="center"/>
    </xf>
    <xf numFmtId="0" fontId="56" fillId="0" borderId="1" xfId="0" applyFont="1" applyBorder="1" applyAlignment="1">
      <alignment horizontal="right"/>
    </xf>
    <xf numFmtId="0" fontId="26" fillId="0" borderId="26" xfId="0" quotePrefix="1" applyFont="1" applyFill="1" applyBorder="1" applyAlignment="1">
      <alignment horizontal="right" vertical="center"/>
    </xf>
    <xf numFmtId="10" fontId="11" fillId="0" borderId="1" xfId="0" applyNumberFormat="1" applyFont="1" applyBorder="1" applyAlignment="1">
      <alignment horizontal="right"/>
    </xf>
    <xf numFmtId="10" fontId="63" fillId="0" borderId="1" xfId="0" applyNumberFormat="1" applyFont="1" applyBorder="1" applyAlignment="1">
      <alignment horizontal="right"/>
    </xf>
    <xf numFmtId="0" fontId="56" fillId="0" borderId="1" xfId="0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10" fontId="63" fillId="0" borderId="1" xfId="0" applyNumberFormat="1" applyFont="1" applyBorder="1" applyAlignment="1">
      <alignment horizontal="center"/>
    </xf>
    <xf numFmtId="0" fontId="26" fillId="0" borderId="1" xfId="0" applyFont="1" applyFill="1" applyBorder="1" applyAlignment="1">
      <alignment horizontal="right"/>
    </xf>
    <xf numFmtId="0" fontId="56" fillId="0" borderId="11" xfId="0" quotePrefix="1" applyFont="1" applyFill="1" applyBorder="1" applyAlignment="1">
      <alignment horizontal="right" vertical="center"/>
    </xf>
    <xf numFmtId="0" fontId="98" fillId="0" borderId="0" xfId="0" applyFont="1"/>
    <xf numFmtId="0" fontId="0" fillId="0" borderId="1" xfId="0" applyFont="1" applyBorder="1" applyAlignment="1">
      <alignment horizontal="right"/>
    </xf>
    <xf numFmtId="3" fontId="26" fillId="0" borderId="1" xfId="0" applyNumberFormat="1" applyFont="1" applyFill="1" applyBorder="1" applyAlignment="1">
      <alignment horizontal="right"/>
    </xf>
    <xf numFmtId="0" fontId="26" fillId="0" borderId="1" xfId="0" applyFont="1" applyBorder="1" applyAlignment="1">
      <alignment horizontal="right" vertical="center"/>
    </xf>
    <xf numFmtId="0" fontId="26" fillId="0" borderId="17" xfId="0" applyFont="1" applyBorder="1" applyAlignment="1">
      <alignment horizontal="right" vertical="center"/>
    </xf>
    <xf numFmtId="3" fontId="26" fillId="0" borderId="17" xfId="0" applyNumberFormat="1" applyFont="1" applyFill="1" applyBorder="1" applyAlignment="1">
      <alignment horizontal="right"/>
    </xf>
    <xf numFmtId="0" fontId="56" fillId="0" borderId="1" xfId="0" applyFont="1" applyBorder="1" applyAlignment="1">
      <alignment horizontal="right" vertical="center"/>
    </xf>
    <xf numFmtId="0" fontId="26" fillId="0" borderId="17" xfId="0" applyFont="1" applyBorder="1" applyAlignment="1">
      <alignment horizontal="right"/>
    </xf>
    <xf numFmtId="0" fontId="26" fillId="0" borderId="1" xfId="0" applyFont="1" applyFill="1" applyBorder="1" applyAlignment="1">
      <alignment horizontal="right" vertical="center"/>
    </xf>
    <xf numFmtId="3" fontId="56" fillId="0" borderId="17" xfId="0" applyNumberFormat="1" applyFont="1" applyFill="1" applyBorder="1" applyAlignment="1">
      <alignment horizontal="right" vertical="center"/>
    </xf>
    <xf numFmtId="3" fontId="56" fillId="0" borderId="1" xfId="0" applyNumberFormat="1" applyFont="1" applyFill="1" applyBorder="1" applyAlignment="1">
      <alignment horizontal="right" vertical="center"/>
    </xf>
    <xf numFmtId="0" fontId="26" fillId="14" borderId="1" xfId="0" applyFont="1" applyFill="1" applyBorder="1" applyAlignment="1">
      <alignment horizontal="right" vertical="center"/>
    </xf>
    <xf numFmtId="0" fontId="26" fillId="0" borderId="22" xfId="0" applyFont="1" applyBorder="1" applyAlignment="1">
      <alignment horizontal="right" vertical="center"/>
    </xf>
    <xf numFmtId="0" fontId="56" fillId="0" borderId="17" xfId="0" applyFont="1" applyFill="1" applyBorder="1" applyAlignment="1">
      <alignment horizontal="right" vertical="center"/>
    </xf>
    <xf numFmtId="0" fontId="56" fillId="0" borderId="1" xfId="0" applyFont="1" applyFill="1" applyBorder="1" applyAlignment="1">
      <alignment horizontal="right" vertical="center"/>
    </xf>
    <xf numFmtId="0" fontId="26" fillId="0" borderId="17" xfId="0" applyFont="1" applyFill="1" applyBorder="1" applyAlignment="1">
      <alignment horizontal="right" vertical="center"/>
    </xf>
    <xf numFmtId="0" fontId="26" fillId="0" borderId="17" xfId="0" quotePrefix="1" applyFont="1" applyFill="1" applyBorder="1" applyAlignment="1">
      <alignment horizontal="right" wrapText="1"/>
    </xf>
    <xf numFmtId="3" fontId="56" fillId="0" borderId="22" xfId="0" applyNumberFormat="1" applyFont="1" applyFill="1" applyBorder="1" applyAlignment="1">
      <alignment horizontal="right" vertical="center"/>
    </xf>
    <xf numFmtId="3" fontId="26" fillId="0" borderId="17" xfId="0" applyNumberFormat="1" applyFont="1" applyFill="1" applyBorder="1" applyAlignment="1">
      <alignment horizontal="right" vertical="center"/>
    </xf>
    <xf numFmtId="3" fontId="56" fillId="0" borderId="41" xfId="0" applyNumberFormat="1" applyFont="1" applyFill="1" applyBorder="1" applyAlignment="1">
      <alignment horizontal="right" vertical="center"/>
    </xf>
    <xf numFmtId="0" fontId="56" fillId="0" borderId="17" xfId="0" applyFont="1" applyBorder="1" applyAlignment="1">
      <alignment horizontal="right" vertical="center"/>
    </xf>
    <xf numFmtId="10" fontId="26" fillId="0" borderId="1" xfId="0" applyNumberFormat="1" applyFont="1" applyBorder="1" applyAlignment="1">
      <alignment vertical="center"/>
    </xf>
    <xf numFmtId="10" fontId="56" fillId="0" borderId="1" xfId="0" applyNumberFormat="1" applyFont="1" applyBorder="1" applyAlignment="1">
      <alignment vertical="center"/>
    </xf>
    <xf numFmtId="0" fontId="56" fillId="14" borderId="17" xfId="0" applyFont="1" applyFill="1" applyBorder="1" applyAlignment="1">
      <alignment horizontal="right" vertical="center"/>
    </xf>
    <xf numFmtId="0" fontId="56" fillId="14" borderId="1" xfId="0" applyFont="1" applyFill="1" applyBorder="1" applyAlignment="1">
      <alignment horizontal="right" vertical="center"/>
    </xf>
    <xf numFmtId="0" fontId="8" fillId="0" borderId="10" xfId="0" applyFont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vertical="center"/>
    </xf>
    <xf numFmtId="10" fontId="66" fillId="0" borderId="1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10" fontId="5" fillId="0" borderId="10" xfId="0" applyNumberFormat="1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26" fillId="0" borderId="0" xfId="0" applyFont="1" applyBorder="1" applyAlignment="1">
      <alignment horizontal="right" vertical="center"/>
    </xf>
    <xf numFmtId="0" fontId="56" fillId="0" borderId="0" xfId="0" applyFont="1" applyBorder="1" applyAlignment="1">
      <alignment horizontal="right" vertical="center"/>
    </xf>
    <xf numFmtId="10" fontId="5" fillId="0" borderId="0" xfId="0" applyNumberFormat="1" applyFont="1" applyBorder="1" applyAlignment="1">
      <alignment vertical="center"/>
    </xf>
    <xf numFmtId="0" fontId="26" fillId="0" borderId="22" xfId="0" quotePrefix="1" applyFont="1" applyFill="1" applyBorder="1" applyAlignment="1">
      <alignment horizontal="right" vertical="center"/>
    </xf>
    <xf numFmtId="0" fontId="56" fillId="0" borderId="22" xfId="0" quotePrefix="1" applyFont="1" applyFill="1" applyBorder="1" applyAlignment="1">
      <alignment horizontal="right" vertical="center"/>
    </xf>
    <xf numFmtId="10" fontId="0" fillId="0" borderId="1" xfId="0" applyNumberFormat="1" applyBorder="1"/>
    <xf numFmtId="0" fontId="56" fillId="0" borderId="1" xfId="0" quotePrefix="1" applyFont="1" applyFill="1" applyBorder="1" applyAlignment="1">
      <alignment horizontal="right" vertical="center"/>
    </xf>
    <xf numFmtId="10" fontId="26" fillId="0" borderId="1" xfId="0" applyNumberFormat="1" applyFont="1" applyBorder="1" applyAlignment="1">
      <alignment horizontal="right"/>
    </xf>
    <xf numFmtId="10" fontId="56" fillId="0" borderId="1" xfId="0" applyNumberFormat="1" applyFont="1" applyBorder="1" applyAlignment="1">
      <alignment horizontal="right"/>
    </xf>
    <xf numFmtId="166" fontId="41" fillId="0" borderId="31" xfId="17" applyNumberFormat="1" applyFont="1" applyFill="1" applyBorder="1" applyAlignment="1" applyProtection="1">
      <alignment horizontal="left" vertical="center"/>
    </xf>
    <xf numFmtId="0" fontId="56" fillId="0" borderId="1" xfId="0" applyFont="1" applyFill="1" applyBorder="1" applyAlignment="1">
      <alignment horizontal="right"/>
    </xf>
    <xf numFmtId="0" fontId="11" fillId="0" borderId="1" xfId="0" applyFont="1" applyFill="1" applyBorder="1" applyAlignment="1">
      <alignment horizontal="right"/>
    </xf>
    <xf numFmtId="49" fontId="24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Continuous" vertical="center"/>
    </xf>
    <xf numFmtId="0" fontId="30" fillId="0" borderId="0" xfId="0" applyFont="1" applyFill="1" applyBorder="1" applyAlignment="1">
      <alignment horizontal="centerContinuous" vertical="center" wrapText="1"/>
    </xf>
    <xf numFmtId="0" fontId="24" fillId="0" borderId="0" xfId="0" applyFont="1" applyFill="1" applyBorder="1" applyAlignment="1">
      <alignment horizontal="right" vertical="center"/>
    </xf>
    <xf numFmtId="0" fontId="0" fillId="0" borderId="0" xfId="0" applyFill="1" applyBorder="1"/>
    <xf numFmtId="0" fontId="24" fillId="0" borderId="0" xfId="0" applyFont="1" applyFill="1" applyBorder="1" applyAlignment="1">
      <alignment horizontal="center" vertical="center"/>
    </xf>
    <xf numFmtId="10" fontId="26" fillId="0" borderId="1" xfId="0" applyNumberFormat="1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center" vertical="center" wrapText="1"/>
    </xf>
    <xf numFmtId="10" fontId="24" fillId="0" borderId="2" xfId="0" applyNumberFormat="1" applyFont="1" applyFill="1" applyBorder="1" applyAlignment="1">
      <alignment horizontal="right" vertical="center"/>
    </xf>
    <xf numFmtId="10" fontId="24" fillId="0" borderId="3" xfId="0" applyNumberFormat="1" applyFont="1" applyFill="1" applyBorder="1" applyAlignment="1">
      <alignment horizontal="right" vertical="center"/>
    </xf>
    <xf numFmtId="10" fontId="24" fillId="0" borderId="3" xfId="0" applyNumberFormat="1" applyFont="1" applyFill="1" applyBorder="1" applyAlignment="1">
      <alignment horizontal="center" vertical="center"/>
    </xf>
    <xf numFmtId="10" fontId="0" fillId="0" borderId="10" xfId="0" applyNumberFormat="1" applyBorder="1"/>
    <xf numFmtId="10" fontId="24" fillId="0" borderId="2" xfId="0" applyNumberFormat="1" applyFont="1" applyFill="1" applyBorder="1" applyAlignment="1">
      <alignment horizontal="center" vertical="center"/>
    </xf>
    <xf numFmtId="10" fontId="24" fillId="0" borderId="7" xfId="0" applyNumberFormat="1" applyFont="1" applyFill="1" applyBorder="1" applyAlignment="1">
      <alignment horizontal="right" vertical="center"/>
    </xf>
    <xf numFmtId="10" fontId="24" fillId="0" borderId="7" xfId="0" applyNumberFormat="1" applyFont="1" applyFill="1" applyBorder="1" applyAlignment="1">
      <alignment horizontal="center" vertical="center"/>
    </xf>
    <xf numFmtId="10" fontId="0" fillId="0" borderId="6" xfId="0" applyNumberFormat="1" applyBorder="1"/>
    <xf numFmtId="10" fontId="24" fillId="0" borderId="0" xfId="0" applyNumberFormat="1" applyFont="1" applyFill="1" applyBorder="1" applyAlignment="1">
      <alignment horizontal="right" vertical="center"/>
    </xf>
    <xf numFmtId="10" fontId="24" fillId="0" borderId="0" xfId="0" applyNumberFormat="1" applyFont="1" applyFill="1" applyBorder="1" applyAlignment="1">
      <alignment horizontal="center" vertical="center"/>
    </xf>
    <xf numFmtId="10" fontId="0" fillId="0" borderId="0" xfId="0" applyNumberFormat="1" applyBorder="1"/>
    <xf numFmtId="10" fontId="24" fillId="0" borderId="1" xfId="0" applyNumberFormat="1" applyFont="1" applyFill="1" applyBorder="1" applyAlignment="1">
      <alignment horizontal="right" vertical="center"/>
    </xf>
    <xf numFmtId="10" fontId="24" fillId="0" borderId="1" xfId="0" applyNumberFormat="1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Continuous" vertical="center"/>
    </xf>
    <xf numFmtId="49" fontId="24" fillId="0" borderId="18" xfId="0" applyNumberFormat="1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Continuous" vertical="center"/>
    </xf>
    <xf numFmtId="0" fontId="24" fillId="0" borderId="11" xfId="0" applyFont="1" applyFill="1" applyBorder="1" applyAlignment="1">
      <alignment horizontal="centerContinuous" vertical="center"/>
    </xf>
    <xf numFmtId="0" fontId="30" fillId="0" borderId="26" xfId="0" applyFont="1" applyFill="1" applyBorder="1" applyAlignment="1">
      <alignment horizontal="centerContinuous" vertical="center"/>
    </xf>
    <xf numFmtId="0" fontId="30" fillId="0" borderId="21" xfId="0" applyFont="1" applyFill="1" applyBorder="1" applyAlignment="1">
      <alignment horizontal="centerContinuous" vertical="center" wrapText="1"/>
    </xf>
    <xf numFmtId="166" fontId="83" fillId="0" borderId="0" xfId="17" applyNumberFormat="1" applyFont="1" applyBorder="1" applyAlignment="1" applyProtection="1">
      <alignment horizontal="left" vertical="center" indent="1"/>
    </xf>
    <xf numFmtId="166" fontId="84" fillId="0" borderId="0" xfId="17" applyNumberFormat="1" applyFont="1" applyBorder="1" applyAlignment="1" applyProtection="1">
      <alignment horizontal="left" vertical="center"/>
    </xf>
    <xf numFmtId="10" fontId="46" fillId="7" borderId="1" xfId="0" quotePrefix="1" applyNumberFormat="1" applyFont="1" applyFill="1" applyBorder="1" applyAlignment="1">
      <alignment horizontal="center" vertical="center"/>
    </xf>
    <xf numFmtId="10" fontId="46" fillId="0" borderId="1" xfId="0" applyNumberFormat="1" applyFont="1" applyFill="1" applyBorder="1" applyAlignment="1">
      <alignment horizontal="right" vertical="center"/>
    </xf>
    <xf numFmtId="0" fontId="10" fillId="0" borderId="49" xfId="0" applyFont="1" applyFill="1" applyBorder="1" applyAlignment="1">
      <alignment horizontal="center" wrapText="1"/>
    </xf>
    <xf numFmtId="0" fontId="10" fillId="0" borderId="41" xfId="0" applyFont="1" applyFill="1" applyBorder="1" applyAlignment="1">
      <alignment horizontal="center"/>
    </xf>
    <xf numFmtId="0" fontId="26" fillId="0" borderId="50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0" fontId="56" fillId="0" borderId="25" xfId="0" applyNumberFormat="1" applyFont="1" applyFill="1" applyBorder="1" applyAlignment="1">
      <alignment vertical="center"/>
    </xf>
    <xf numFmtId="10" fontId="56" fillId="0" borderId="1" xfId="0" applyNumberFormat="1" applyFont="1" applyFill="1" applyBorder="1" applyAlignment="1">
      <alignment vertical="center"/>
    </xf>
    <xf numFmtId="10" fontId="56" fillId="0" borderId="10" xfId="0" applyNumberFormat="1" applyFont="1" applyFill="1" applyBorder="1" applyAlignment="1">
      <alignment vertical="center"/>
    </xf>
    <xf numFmtId="0" fontId="26" fillId="0" borderId="12" xfId="0" applyFont="1" applyFill="1" applyBorder="1" applyAlignment="1">
      <alignment vertical="center"/>
    </xf>
    <xf numFmtId="0" fontId="24" fillId="0" borderId="33" xfId="0" applyFont="1" applyFill="1" applyBorder="1" applyAlignment="1">
      <alignment vertical="center"/>
    </xf>
    <xf numFmtId="0" fontId="24" fillId="0" borderId="34" xfId="0" applyFont="1" applyFill="1" applyBorder="1" applyAlignment="1">
      <alignment vertical="center" wrapText="1"/>
    </xf>
    <xf numFmtId="0" fontId="67" fillId="0" borderId="1" xfId="0" applyFont="1" applyFill="1" applyBorder="1" applyAlignment="1" applyProtection="1">
      <alignment vertical="center" wrapText="1"/>
    </xf>
    <xf numFmtId="0" fontId="24" fillId="0" borderId="1" xfId="0" applyFont="1" applyFill="1" applyBorder="1" applyAlignment="1">
      <alignment horizontal="left" vertical="center"/>
    </xf>
    <xf numFmtId="166" fontId="40" fillId="0" borderId="0" xfId="17" applyNumberFormat="1" applyFont="1" applyBorder="1" applyAlignment="1" applyProtection="1">
      <alignment horizontal="left" vertical="center" indent="1"/>
    </xf>
    <xf numFmtId="49" fontId="35" fillId="2" borderId="1" xfId="0" applyNumberFormat="1" applyFont="1" applyFill="1" applyBorder="1" applyAlignment="1">
      <alignment horizontal="left" vertical="center" wrapText="1"/>
    </xf>
    <xf numFmtId="10" fontId="56" fillId="17" borderId="1" xfId="0" applyNumberFormat="1" applyFont="1" applyFill="1" applyBorder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10" fillId="0" borderId="51" xfId="0" applyFont="1" applyBorder="1" applyAlignment="1">
      <alignment vertical="center"/>
    </xf>
    <xf numFmtId="4" fontId="26" fillId="0" borderId="17" xfId="0" applyNumberFormat="1" applyFont="1" applyBorder="1"/>
    <xf numFmtId="0" fontId="10" fillId="0" borderId="52" xfId="0" applyFont="1" applyBorder="1" applyAlignment="1">
      <alignment vertical="center"/>
    </xf>
    <xf numFmtId="4" fontId="26" fillId="0" borderId="17" xfId="0" applyNumberFormat="1" applyFont="1" applyBorder="1" applyAlignment="1">
      <alignment vertical="center"/>
    </xf>
    <xf numFmtId="4" fontId="56" fillId="11" borderId="17" xfId="0" applyNumberFormat="1" applyFont="1" applyFill="1" applyBorder="1"/>
    <xf numFmtId="0" fontId="10" fillId="0" borderId="16" xfId="0" applyFont="1" applyBorder="1"/>
    <xf numFmtId="3" fontId="26" fillId="0" borderId="17" xfId="0" applyNumberFormat="1" applyFont="1" applyBorder="1"/>
    <xf numFmtId="3" fontId="56" fillId="11" borderId="17" xfId="0" applyNumberFormat="1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/>
    <xf numFmtId="10" fontId="69" fillId="0" borderId="1" xfId="0" applyNumberFormat="1" applyFont="1" applyFill="1" applyBorder="1"/>
    <xf numFmtId="10" fontId="70" fillId="17" borderId="1" xfId="0" applyNumberFormat="1" applyFont="1" applyFill="1" applyBorder="1"/>
    <xf numFmtId="4" fontId="56" fillId="17" borderId="1" xfId="0" applyNumberFormat="1" applyFont="1" applyFill="1" applyBorder="1"/>
    <xf numFmtId="4" fontId="56" fillId="17" borderId="17" xfId="0" applyNumberFormat="1" applyFont="1" applyFill="1" applyBorder="1"/>
    <xf numFmtId="0" fontId="3" fillId="0" borderId="1" xfId="0" applyFont="1" applyFill="1" applyBorder="1" applyAlignment="1">
      <alignment horizontal="center"/>
    </xf>
    <xf numFmtId="165" fontId="71" fillId="2" borderId="30" xfId="16" applyNumberFormat="1" applyFont="1" applyFill="1" applyBorder="1" applyProtection="1">
      <alignment vertical="center"/>
    </xf>
    <xf numFmtId="165" fontId="71" fillId="2" borderId="32" xfId="16" applyNumberFormat="1" applyFont="1" applyFill="1" applyBorder="1" applyAlignment="1" applyProtection="1">
      <alignment horizontal="right" vertical="center"/>
    </xf>
    <xf numFmtId="166" fontId="40" fillId="0" borderId="30" xfId="18" applyNumberFormat="1" applyFont="1" applyFill="1" applyBorder="1" applyAlignment="1" applyProtection="1">
      <alignment horizontal="left" vertical="center" indent="1"/>
    </xf>
    <xf numFmtId="0" fontId="63" fillId="0" borderId="1" xfId="0" applyFont="1" applyFill="1" applyBorder="1"/>
    <xf numFmtId="0" fontId="56" fillId="0" borderId="1" xfId="0" applyFont="1" applyFill="1" applyBorder="1"/>
    <xf numFmtId="0" fontId="56" fillId="0" borderId="1" xfId="0" applyFont="1" applyFill="1" applyBorder="1" applyAlignment="1">
      <alignment horizontal="center"/>
    </xf>
    <xf numFmtId="0" fontId="26" fillId="14" borderId="1" xfId="0" applyFont="1" applyFill="1" applyBorder="1" applyAlignment="1">
      <alignment horizontal="center" vertical="center" wrapText="1"/>
    </xf>
    <xf numFmtId="0" fontId="26" fillId="0" borderId="17" xfId="0" applyFont="1" applyFill="1" applyBorder="1"/>
    <xf numFmtId="10" fontId="11" fillId="0" borderId="1" xfId="0" applyNumberFormat="1" applyFont="1" applyFill="1" applyBorder="1" applyAlignment="1">
      <alignment horizontal="right"/>
    </xf>
    <xf numFmtId="0" fontId="14" fillId="0" borderId="0" xfId="0" applyFont="1" applyFill="1" applyAlignment="1">
      <alignment vertical="center"/>
    </xf>
    <xf numFmtId="0" fontId="10" fillId="0" borderId="23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vertical="center"/>
    </xf>
    <xf numFmtId="0" fontId="65" fillId="0" borderId="17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right" vertical="center"/>
    </xf>
    <xf numFmtId="0" fontId="56" fillId="0" borderId="0" xfId="0" applyFont="1" applyFill="1" applyBorder="1" applyAlignment="1">
      <alignment horizontal="right" vertical="center"/>
    </xf>
    <xf numFmtId="0" fontId="31" fillId="0" borderId="0" xfId="0" applyFont="1" applyFill="1" applyAlignment="1">
      <alignment vertical="center"/>
    </xf>
    <xf numFmtId="0" fontId="6" fillId="0" borderId="0" xfId="0" applyFont="1" applyFill="1"/>
    <xf numFmtId="0" fontId="56" fillId="0" borderId="1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166" fontId="40" fillId="0" borderId="32" xfId="17" applyNumberFormat="1" applyFont="1" applyFill="1" applyBorder="1" applyAlignment="1" applyProtection="1">
      <alignment horizontal="left" vertical="center" indent="1"/>
    </xf>
    <xf numFmtId="166" fontId="41" fillId="0" borderId="32" xfId="17" applyNumberFormat="1" applyFont="1" applyFill="1" applyBorder="1" applyAlignment="1" applyProtection="1">
      <alignment horizontal="left" vertical="center"/>
    </xf>
    <xf numFmtId="0" fontId="5" fillId="0" borderId="0" xfId="0" applyFont="1" applyFill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/>
    <xf numFmtId="4" fontId="56" fillId="0" borderId="1" xfId="0" applyNumberFormat="1" applyFont="1" applyFill="1" applyBorder="1"/>
    <xf numFmtId="10" fontId="66" fillId="0" borderId="1" xfId="0" applyNumberFormat="1" applyFont="1" applyFill="1" applyBorder="1"/>
    <xf numFmtId="4" fontId="56" fillId="0" borderId="10" xfId="0" applyNumberFormat="1" applyFont="1" applyFill="1" applyBorder="1"/>
    <xf numFmtId="4" fontId="26" fillId="0" borderId="0" xfId="0" applyNumberFormat="1" applyFont="1" applyFill="1"/>
    <xf numFmtId="0" fontId="26" fillId="0" borderId="0" xfId="0" applyFont="1" applyFill="1" applyAlignment="1">
      <alignment vertical="center"/>
    </xf>
    <xf numFmtId="165" fontId="72" fillId="2" borderId="30" xfId="16" applyNumberFormat="1" applyFont="1" applyFill="1" applyBorder="1" applyProtection="1">
      <alignment vertical="center"/>
    </xf>
    <xf numFmtId="165" fontId="72" fillId="2" borderId="32" xfId="16" applyNumberFormat="1" applyFont="1" applyFill="1" applyBorder="1" applyAlignment="1" applyProtection="1">
      <alignment horizontal="right" vertical="center"/>
    </xf>
    <xf numFmtId="166" fontId="26" fillId="0" borderId="30" xfId="17" applyNumberFormat="1" applyFont="1" applyBorder="1" applyAlignment="1" applyProtection="1">
      <alignment horizontal="left" vertical="center" indent="1"/>
    </xf>
    <xf numFmtId="166" fontId="26" fillId="0" borderId="31" xfId="17" applyNumberFormat="1" applyFont="1" applyBorder="1" applyAlignment="1" applyProtection="1">
      <alignment horizontal="left" vertical="center" indent="1"/>
    </xf>
    <xf numFmtId="166" fontId="26" fillId="0" borderId="32" xfId="17" applyNumberFormat="1" applyFont="1" applyBorder="1" applyAlignment="1" applyProtection="1">
      <alignment horizontal="left" vertical="center" indent="1"/>
    </xf>
    <xf numFmtId="166" fontId="56" fillId="0" borderId="30" xfId="17" applyNumberFormat="1" applyFont="1" applyBorder="1" applyAlignment="1" applyProtection="1">
      <alignment horizontal="left" vertical="center"/>
    </xf>
    <xf numFmtId="166" fontId="56" fillId="0" borderId="31" xfId="17" applyNumberFormat="1" applyFont="1" applyBorder="1" applyAlignment="1" applyProtection="1">
      <alignment horizontal="left" vertical="center"/>
    </xf>
    <xf numFmtId="166" fontId="56" fillId="0" borderId="32" xfId="17" applyNumberFormat="1" applyFont="1" applyBorder="1" applyAlignment="1" applyProtection="1">
      <alignment horizontal="left" vertical="center"/>
    </xf>
    <xf numFmtId="0" fontId="26" fillId="0" borderId="11" xfId="0" applyFont="1" applyBorder="1" applyAlignment="1">
      <alignment horizontal="center" vertical="center" wrapText="1"/>
    </xf>
    <xf numFmtId="0" fontId="26" fillId="15" borderId="11" xfId="0" quotePrefix="1" applyFont="1" applyFill="1" applyBorder="1" applyAlignment="1">
      <alignment horizontal="center" vertical="center"/>
    </xf>
    <xf numFmtId="10" fontId="26" fillId="15" borderId="11" xfId="0" quotePrefix="1" applyNumberFormat="1" applyFont="1" applyFill="1" applyBorder="1" applyAlignment="1">
      <alignment horizontal="center" vertical="center"/>
    </xf>
    <xf numFmtId="0" fontId="26" fillId="18" borderId="11" xfId="0" quotePrefix="1" applyFont="1" applyFill="1" applyBorder="1" applyAlignment="1">
      <alignment horizontal="center" vertical="center"/>
    </xf>
    <xf numFmtId="10" fontId="26" fillId="18" borderId="1" xfId="0" applyNumberFormat="1" applyFont="1" applyFill="1" applyBorder="1" applyAlignment="1">
      <alignment vertical="center"/>
    </xf>
    <xf numFmtId="0" fontId="26" fillId="15" borderId="1" xfId="0" applyFont="1" applyFill="1" applyBorder="1" applyAlignment="1">
      <alignment vertical="center"/>
    </xf>
    <xf numFmtId="0" fontId="26" fillId="11" borderId="17" xfId="0" applyFont="1" applyFill="1" applyBorder="1" applyAlignment="1">
      <alignment vertical="center"/>
    </xf>
    <xf numFmtId="0" fontId="26" fillId="11" borderId="1" xfId="0" applyFont="1" applyFill="1" applyBorder="1" applyAlignment="1">
      <alignment vertical="center"/>
    </xf>
    <xf numFmtId="10" fontId="26" fillId="17" borderId="11" xfId="0" quotePrefix="1" applyNumberFormat="1" applyFont="1" applyFill="1" applyBorder="1" applyAlignment="1">
      <alignment horizontal="center" vertical="center"/>
    </xf>
    <xf numFmtId="0" fontId="26" fillId="11" borderId="11" xfId="0" quotePrefix="1" applyFont="1" applyFill="1" applyBorder="1" applyAlignment="1">
      <alignment horizontal="center" vertical="center"/>
    </xf>
    <xf numFmtId="10" fontId="26" fillId="11" borderId="1" xfId="0" applyNumberFormat="1" applyFont="1" applyFill="1" applyBorder="1" applyAlignment="1">
      <alignment vertical="center"/>
    </xf>
    <xf numFmtId="49" fontId="3" fillId="0" borderId="0" xfId="0" applyNumberFormat="1" applyFont="1"/>
    <xf numFmtId="4" fontId="58" fillId="0" borderId="1" xfId="0" applyNumberFormat="1" applyFont="1" applyFill="1" applyBorder="1" applyAlignment="1">
      <alignment horizontal="right" vertical="top"/>
    </xf>
    <xf numFmtId="49" fontId="26" fillId="0" borderId="1" xfId="0" applyNumberFormat="1" applyFont="1" applyFill="1" applyBorder="1"/>
    <xf numFmtId="0" fontId="6" fillId="0" borderId="1" xfId="0" applyFont="1" applyBorder="1"/>
    <xf numFmtId="4" fontId="56" fillId="11" borderId="10" xfId="0" applyNumberFormat="1" applyFont="1" applyFill="1" applyBorder="1"/>
    <xf numFmtId="0" fontId="26" fillId="14" borderId="1" xfId="0" applyFont="1" applyFill="1" applyBorder="1"/>
    <xf numFmtId="0" fontId="26" fillId="14" borderId="1" xfId="0" quotePrefix="1" applyFont="1" applyFill="1" applyBorder="1" applyAlignment="1">
      <alignment horizontal="right" vertical="center" wrapText="1"/>
    </xf>
    <xf numFmtId="0" fontId="26" fillId="14" borderId="1" xfId="0" applyFont="1" applyFill="1" applyBorder="1" applyAlignment="1">
      <alignment horizontal="right"/>
    </xf>
    <xf numFmtId="0" fontId="26" fillId="14" borderId="1" xfId="0" quotePrefix="1" applyFont="1" applyFill="1" applyBorder="1" applyAlignment="1">
      <alignment horizontal="right" vertical="center"/>
    </xf>
    <xf numFmtId="0" fontId="26" fillId="14" borderId="22" xfId="0" quotePrefix="1" applyFont="1" applyFill="1" applyBorder="1" applyAlignment="1">
      <alignment horizontal="right" vertical="center"/>
    </xf>
    <xf numFmtId="0" fontId="26" fillId="14" borderId="11" xfId="0" quotePrefix="1" applyFont="1" applyFill="1" applyBorder="1" applyAlignment="1">
      <alignment horizontal="right" vertical="center" wrapText="1"/>
    </xf>
    <xf numFmtId="0" fontId="26" fillId="14" borderId="11" xfId="0" quotePrefix="1" applyFont="1" applyFill="1" applyBorder="1" applyAlignment="1">
      <alignment horizontal="right" vertical="center"/>
    </xf>
    <xf numFmtId="166" fontId="40" fillId="14" borderId="31" xfId="17" applyNumberFormat="1" applyFont="1" applyFill="1" applyBorder="1" applyAlignment="1" applyProtection="1">
      <alignment horizontal="left" vertical="center" indent="1"/>
    </xf>
    <xf numFmtId="166" fontId="41" fillId="14" borderId="31" xfId="17" applyNumberFormat="1" applyFont="1" applyFill="1" applyBorder="1" applyAlignment="1" applyProtection="1">
      <alignment horizontal="left" vertical="center"/>
    </xf>
    <xf numFmtId="0" fontId="26" fillId="14" borderId="6" xfId="0" applyFont="1" applyFill="1" applyBorder="1" applyAlignment="1">
      <alignment horizontal="center" vertical="center" wrapText="1"/>
    </xf>
    <xf numFmtId="0" fontId="25" fillId="14" borderId="23" xfId="0" applyFont="1" applyFill="1" applyBorder="1" applyAlignment="1">
      <alignment vertical="center"/>
    </xf>
    <xf numFmtId="0" fontId="56" fillId="14" borderId="1" xfId="0" applyFont="1" applyFill="1" applyBorder="1" applyAlignment="1">
      <alignment horizontal="right"/>
    </xf>
    <xf numFmtId="0" fontId="0" fillId="14" borderId="1" xfId="0" applyFill="1" applyBorder="1"/>
    <xf numFmtId="0" fontId="26" fillId="14" borderId="0" xfId="0" applyFont="1" applyFill="1"/>
    <xf numFmtId="0" fontId="0" fillId="14" borderId="0" xfId="0" applyFill="1"/>
    <xf numFmtId="0" fontId="11" fillId="14" borderId="1" xfId="0" applyFont="1" applyFill="1" applyBorder="1" applyAlignment="1">
      <alignment horizontal="right"/>
    </xf>
    <xf numFmtId="0" fontId="26" fillId="14" borderId="10" xfId="0" quotePrefix="1" applyFont="1" applyFill="1" applyBorder="1" applyAlignment="1">
      <alignment horizontal="right" vertical="center" wrapText="1"/>
    </xf>
    <xf numFmtId="0" fontId="26" fillId="14" borderId="10" xfId="0" quotePrefix="1" applyFont="1" applyFill="1" applyBorder="1" applyAlignment="1">
      <alignment horizontal="right" vertical="center"/>
    </xf>
    <xf numFmtId="0" fontId="5" fillId="14" borderId="0" xfId="0" applyFont="1" applyFill="1"/>
    <xf numFmtId="4" fontId="10" fillId="0" borderId="1" xfId="0" applyNumberFormat="1" applyFont="1" applyBorder="1"/>
    <xf numFmtId="4" fontId="10" fillId="0" borderId="1" xfId="0" applyNumberFormat="1" applyFont="1" applyFill="1" applyBorder="1"/>
    <xf numFmtId="4" fontId="5" fillId="0" borderId="1" xfId="0" applyNumberFormat="1" applyFont="1" applyBorder="1"/>
    <xf numFmtId="4" fontId="26" fillId="0" borderId="1" xfId="0" applyNumberFormat="1" applyFont="1" applyFill="1" applyBorder="1" applyAlignment="1">
      <alignment horizontal="right" vertical="top"/>
    </xf>
    <xf numFmtId="0" fontId="73" fillId="17" borderId="1" xfId="0" applyFont="1" applyFill="1" applyBorder="1" applyAlignment="1">
      <alignment horizontal="center" vertical="center"/>
    </xf>
    <xf numFmtId="0" fontId="73" fillId="17" borderId="1" xfId="0" applyFont="1" applyFill="1" applyBorder="1" applyAlignment="1">
      <alignment vertical="center" wrapText="1"/>
    </xf>
    <xf numFmtId="4" fontId="73" fillId="17" borderId="1" xfId="0" applyNumberFormat="1" applyFont="1" applyFill="1" applyBorder="1" applyAlignment="1">
      <alignment horizontal="center" vertical="center" wrapText="1"/>
    </xf>
    <xf numFmtId="0" fontId="56" fillId="17" borderId="1" xfId="0" applyFont="1" applyFill="1" applyBorder="1" applyAlignment="1">
      <alignment horizontal="center" vertical="center"/>
    </xf>
    <xf numFmtId="4" fontId="56" fillId="17" borderId="1" xfId="0" applyNumberFormat="1" applyFont="1" applyFill="1" applyBorder="1" applyAlignment="1">
      <alignment horizontal="center" vertical="center"/>
    </xf>
    <xf numFmtId="0" fontId="73" fillId="17" borderId="1" xfId="0" applyFont="1" applyFill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/>
    </xf>
    <xf numFmtId="0" fontId="73" fillId="17" borderId="17" xfId="0" applyFont="1" applyFill="1" applyBorder="1" applyAlignment="1">
      <alignment vertical="center" wrapText="1"/>
    </xf>
    <xf numFmtId="0" fontId="10" fillId="0" borderId="16" xfId="0" applyFont="1" applyBorder="1" applyAlignment="1">
      <alignment vertical="center"/>
    </xf>
    <xf numFmtId="0" fontId="10" fillId="0" borderId="53" xfId="0" applyFont="1" applyBorder="1" applyAlignment="1">
      <alignment vertical="center"/>
    </xf>
    <xf numFmtId="0" fontId="10" fillId="6" borderId="13" xfId="0" applyFont="1" applyFill="1" applyBorder="1" applyAlignment="1">
      <alignment vertical="center"/>
    </xf>
    <xf numFmtId="0" fontId="10" fillId="0" borderId="54" xfId="0" applyFont="1" applyBorder="1" applyAlignment="1">
      <alignment vertical="center"/>
    </xf>
    <xf numFmtId="4" fontId="26" fillId="0" borderId="41" xfId="0" applyNumberFormat="1" applyFont="1" applyFill="1" applyBorder="1" applyAlignment="1">
      <alignment vertical="center"/>
    </xf>
    <xf numFmtId="4" fontId="26" fillId="0" borderId="41" xfId="0" applyNumberFormat="1" applyFont="1" applyBorder="1" applyAlignment="1">
      <alignment vertical="center"/>
    </xf>
    <xf numFmtId="10" fontId="66" fillId="17" borderId="1" xfId="0" applyNumberFormat="1" applyFont="1" applyFill="1" applyBorder="1"/>
    <xf numFmtId="4" fontId="26" fillId="0" borderId="1" xfId="0" applyNumberFormat="1" applyFont="1" applyBorder="1" applyAlignment="1">
      <alignment vertical="center"/>
    </xf>
    <xf numFmtId="4" fontId="26" fillId="0" borderId="10" xfId="0" applyNumberFormat="1" applyFont="1" applyFill="1" applyBorder="1" applyAlignment="1">
      <alignment vertical="center"/>
    </xf>
    <xf numFmtId="4" fontId="26" fillId="12" borderId="10" xfId="0" applyNumberFormat="1" applyFont="1" applyFill="1" applyBorder="1" applyAlignment="1">
      <alignment vertical="center"/>
    </xf>
    <xf numFmtId="4" fontId="26" fillId="12" borderId="1" xfId="0" applyNumberFormat="1" applyFont="1" applyFill="1" applyBorder="1" applyAlignment="1">
      <alignment vertical="center"/>
    </xf>
    <xf numFmtId="10" fontId="26" fillId="0" borderId="1" xfId="0" applyNumberFormat="1" applyFont="1" applyFill="1" applyBorder="1"/>
    <xf numFmtId="0" fontId="26" fillId="14" borderId="26" xfId="0" quotePrefix="1" applyFont="1" applyFill="1" applyBorder="1" applyAlignment="1">
      <alignment horizontal="right" vertical="center" wrapText="1"/>
    </xf>
    <xf numFmtId="0" fontId="26" fillId="14" borderId="26" xfId="0" quotePrefix="1" applyFont="1" applyFill="1" applyBorder="1" applyAlignment="1">
      <alignment horizontal="right" vertical="center"/>
    </xf>
    <xf numFmtId="0" fontId="10" fillId="14" borderId="11" xfId="0" quotePrefix="1" applyFont="1" applyFill="1" applyBorder="1" applyAlignment="1">
      <alignment horizontal="left" vertical="center" wrapText="1"/>
    </xf>
    <xf numFmtId="0" fontId="10" fillId="14" borderId="11" xfId="0" quotePrefix="1" applyFont="1" applyFill="1" applyBorder="1" applyAlignment="1">
      <alignment horizontal="center" vertical="center"/>
    </xf>
    <xf numFmtId="166" fontId="83" fillId="0" borderId="62" xfId="17" applyNumberFormat="1" applyFont="1" applyFill="1" applyBorder="1" applyAlignment="1" applyProtection="1">
      <alignment horizontal="left" vertical="center" indent="1"/>
    </xf>
    <xf numFmtId="166" fontId="84" fillId="0" borderId="62" xfId="17" applyNumberFormat="1" applyFont="1" applyFill="1" applyBorder="1" applyAlignment="1" applyProtection="1">
      <alignment horizontal="left" vertical="center"/>
    </xf>
    <xf numFmtId="0" fontId="26" fillId="0" borderId="26" xfId="0" quotePrefix="1" applyFont="1" applyFill="1" applyBorder="1" applyAlignment="1">
      <alignment horizontal="center" vertical="center"/>
    </xf>
    <xf numFmtId="0" fontId="26" fillId="15" borderId="1" xfId="0" applyFont="1" applyFill="1" applyBorder="1" applyAlignment="1">
      <alignment horizontal="center" vertical="center" wrapText="1"/>
    </xf>
    <xf numFmtId="10" fontId="26" fillId="15" borderId="26" xfId="0" quotePrefix="1" applyNumberFormat="1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10" fontId="26" fillId="18" borderId="10" xfId="0" applyNumberFormat="1" applyFont="1" applyFill="1" applyBorder="1" applyAlignment="1">
      <alignment vertical="center"/>
    </xf>
    <xf numFmtId="0" fontId="28" fillId="14" borderId="0" xfId="0" applyFont="1" applyFill="1" applyAlignment="1">
      <alignment vertical="center"/>
    </xf>
    <xf numFmtId="0" fontId="10" fillId="14" borderId="11" xfId="0" quotePrefix="1" applyFont="1" applyFill="1" applyBorder="1" applyAlignment="1">
      <alignment horizontal="right" vertical="center" wrapText="1"/>
    </xf>
    <xf numFmtId="0" fontId="10" fillId="14" borderId="11" xfId="0" quotePrefix="1" applyFont="1" applyFill="1" applyBorder="1" applyAlignment="1">
      <alignment horizontal="right" vertical="center"/>
    </xf>
    <xf numFmtId="49" fontId="74" fillId="19" borderId="76" xfId="0" applyNumberFormat="1" applyFont="1" applyFill="1" applyBorder="1" applyAlignment="1">
      <alignment horizontal="left" vertical="top" wrapText="1"/>
    </xf>
    <xf numFmtId="49" fontId="74" fillId="19" borderId="76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center" wrapText="1"/>
    </xf>
    <xf numFmtId="0" fontId="26" fillId="14" borderId="11" xfId="0" quotePrefix="1" applyFont="1" applyFill="1" applyBorder="1" applyAlignment="1">
      <alignment horizontal="center" vertical="center"/>
    </xf>
    <xf numFmtId="0" fontId="26" fillId="14" borderId="1" xfId="0" quotePrefix="1" applyFont="1" applyFill="1" applyBorder="1" applyAlignment="1">
      <alignment horizontal="center" vertical="center"/>
    </xf>
    <xf numFmtId="0" fontId="26" fillId="14" borderId="10" xfId="0" quotePrefix="1" applyFont="1" applyFill="1" applyBorder="1" applyAlignment="1">
      <alignment horizontal="center" vertical="center"/>
    </xf>
    <xf numFmtId="0" fontId="56" fillId="14" borderId="1" xfId="0" quotePrefix="1" applyFont="1" applyFill="1" applyBorder="1" applyAlignment="1">
      <alignment horizontal="center" vertical="center"/>
    </xf>
    <xf numFmtId="0" fontId="26" fillId="14" borderId="11" xfId="0" quotePrefix="1" applyFont="1" applyFill="1" applyBorder="1" applyAlignment="1">
      <alignment horizontal="left" vertical="center" wrapText="1"/>
    </xf>
    <xf numFmtId="0" fontId="26" fillId="14" borderId="1" xfId="0" quotePrefix="1" applyFont="1" applyFill="1" applyBorder="1" applyAlignment="1">
      <alignment horizontal="left" vertical="center" wrapText="1"/>
    </xf>
    <xf numFmtId="0" fontId="26" fillId="14" borderId="10" xfId="0" quotePrefix="1" applyFont="1" applyFill="1" applyBorder="1" applyAlignment="1">
      <alignment horizontal="left" vertical="center" wrapText="1"/>
    </xf>
    <xf numFmtId="0" fontId="11" fillId="14" borderId="1" xfId="0" applyFont="1" applyFill="1" applyBorder="1"/>
    <xf numFmtId="0" fontId="63" fillId="14" borderId="1" xfId="0" applyFont="1" applyFill="1" applyBorder="1"/>
    <xf numFmtId="0" fontId="23" fillId="14" borderId="0" xfId="0" applyFont="1" applyFill="1" applyAlignment="1">
      <alignment vertical="center"/>
    </xf>
    <xf numFmtId="0" fontId="25" fillId="14" borderId="34" xfId="0" applyFont="1" applyFill="1" applyBorder="1" applyAlignment="1">
      <alignment vertical="center"/>
    </xf>
    <xf numFmtId="0" fontId="11" fillId="14" borderId="1" xfId="0" applyFont="1" applyFill="1" applyBorder="1" applyAlignment="1">
      <alignment horizontal="center"/>
    </xf>
    <xf numFmtId="0" fontId="63" fillId="14" borderId="1" xfId="0" applyFont="1" applyFill="1" applyBorder="1" applyAlignment="1">
      <alignment horizontal="center"/>
    </xf>
    <xf numFmtId="10" fontId="26" fillId="0" borderId="2" xfId="0" applyNumberFormat="1" applyFont="1" applyFill="1" applyBorder="1" applyAlignment="1">
      <alignment horizontal="right" vertical="center"/>
    </xf>
    <xf numFmtId="10" fontId="26" fillId="0" borderId="6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56" fillId="14" borderId="1" xfId="0" applyFont="1" applyFill="1" applyBorder="1"/>
    <xf numFmtId="49" fontId="26" fillId="19" borderId="76" xfId="0" applyNumberFormat="1" applyFont="1" applyFill="1" applyBorder="1" applyAlignment="1">
      <alignment horizontal="center" vertical="top" wrapText="1"/>
    </xf>
    <xf numFmtId="49" fontId="26" fillId="19" borderId="76" xfId="0" applyNumberFormat="1" applyFont="1" applyFill="1" applyBorder="1" applyAlignment="1">
      <alignment horizontal="left" vertical="top" wrapText="1"/>
    </xf>
    <xf numFmtId="0" fontId="26" fillId="0" borderId="10" xfId="0" applyFont="1" applyFill="1" applyBorder="1" applyAlignment="1">
      <alignment horizontal="right"/>
    </xf>
    <xf numFmtId="0" fontId="26" fillId="14" borderId="11" xfId="0" quotePrefix="1" applyFont="1" applyFill="1" applyBorder="1" applyAlignment="1">
      <alignment horizontal="center" vertical="center" wrapText="1"/>
    </xf>
    <xf numFmtId="0" fontId="26" fillId="14" borderId="1" xfId="0" quotePrefix="1" applyFont="1" applyFill="1" applyBorder="1" applyAlignment="1">
      <alignment horizontal="center" vertical="center" wrapText="1"/>
    </xf>
    <xf numFmtId="0" fontId="26" fillId="14" borderId="10" xfId="0" quotePrefix="1" applyFont="1" applyFill="1" applyBorder="1" applyAlignment="1">
      <alignment horizontal="center" vertical="center" wrapText="1"/>
    </xf>
    <xf numFmtId="0" fontId="56" fillId="14" borderId="1" xfId="0" applyFont="1" applyFill="1" applyBorder="1" applyAlignment="1">
      <alignment horizontal="center"/>
    </xf>
    <xf numFmtId="0" fontId="14" fillId="14" borderId="0" xfId="0" applyFont="1" applyFill="1" applyAlignment="1">
      <alignment vertical="center"/>
    </xf>
    <xf numFmtId="0" fontId="10" fillId="14" borderId="23" xfId="0" applyFont="1" applyFill="1" applyBorder="1" applyAlignment="1">
      <alignment horizontal="center" vertical="center"/>
    </xf>
    <xf numFmtId="3" fontId="56" fillId="14" borderId="17" xfId="0" applyNumberFormat="1" applyFont="1" applyFill="1" applyBorder="1" applyAlignment="1">
      <alignment horizontal="right" vertical="center"/>
    </xf>
    <xf numFmtId="3" fontId="56" fillId="14" borderId="41" xfId="0" applyNumberFormat="1" applyFont="1" applyFill="1" applyBorder="1" applyAlignment="1">
      <alignment horizontal="right" vertical="center"/>
    </xf>
    <xf numFmtId="0" fontId="10" fillId="14" borderId="0" xfId="0" applyFont="1" applyFill="1" applyAlignment="1">
      <alignment vertical="center"/>
    </xf>
    <xf numFmtId="3" fontId="56" fillId="14" borderId="1" xfId="0" applyNumberFormat="1" applyFont="1" applyFill="1" applyBorder="1" applyAlignment="1">
      <alignment horizontal="right" vertical="center"/>
    </xf>
    <xf numFmtId="0" fontId="99" fillId="0" borderId="0" xfId="0" applyFont="1" applyAlignment="1">
      <alignment vertical="center"/>
    </xf>
    <xf numFmtId="10" fontId="56" fillId="14" borderId="1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 wrapText="1"/>
    </xf>
    <xf numFmtId="49" fontId="74" fillId="0" borderId="76" xfId="0" applyNumberFormat="1" applyFont="1" applyFill="1" applyBorder="1" applyAlignment="1">
      <alignment horizontal="left" vertical="top" wrapText="1"/>
    </xf>
    <xf numFmtId="49" fontId="74" fillId="0" borderId="76" xfId="0" applyNumberFormat="1" applyFont="1" applyFill="1" applyBorder="1" applyAlignment="1">
      <alignment horizontal="center" vertical="top" wrapText="1"/>
    </xf>
    <xf numFmtId="49" fontId="26" fillId="0" borderId="76" xfId="0" applyNumberFormat="1" applyFont="1" applyFill="1" applyBorder="1" applyAlignment="1">
      <alignment horizontal="center" vertical="top" wrapText="1"/>
    </xf>
    <xf numFmtId="49" fontId="26" fillId="0" borderId="76" xfId="0" applyNumberFormat="1" applyFont="1" applyFill="1" applyBorder="1" applyAlignment="1">
      <alignment horizontal="left" vertical="top" wrapText="1"/>
    </xf>
    <xf numFmtId="166" fontId="83" fillId="14" borderId="61" xfId="17" applyNumberFormat="1" applyFont="1" applyFill="1" applyBorder="1" applyAlignment="1" applyProtection="1">
      <alignment horizontal="left" vertical="center" indent="1"/>
    </xf>
    <xf numFmtId="166" fontId="84" fillId="14" borderId="61" xfId="17" applyNumberFormat="1" applyFont="1" applyFill="1" applyBorder="1" applyAlignment="1" applyProtection="1">
      <alignment horizontal="left" vertical="center"/>
    </xf>
    <xf numFmtId="0" fontId="2" fillId="14" borderId="0" xfId="0" applyFont="1" applyFill="1" applyAlignment="1">
      <alignment vertical="center"/>
    </xf>
    <xf numFmtId="0" fontId="46" fillId="14" borderId="1" xfId="0" quotePrefix="1" applyFont="1" applyFill="1" applyBorder="1" applyAlignment="1">
      <alignment horizontal="center" vertical="center"/>
    </xf>
    <xf numFmtId="164" fontId="46" fillId="14" borderId="1" xfId="0" applyNumberFormat="1" applyFont="1" applyFill="1" applyBorder="1" applyAlignment="1">
      <alignment horizontal="right" vertical="center"/>
    </xf>
    <xf numFmtId="0" fontId="46" fillId="14" borderId="1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vertical="center"/>
    </xf>
    <xf numFmtId="0" fontId="26" fillId="14" borderId="0" xfId="0" applyFont="1" applyFill="1" applyAlignment="1">
      <alignment vertical="center"/>
    </xf>
    <xf numFmtId="0" fontId="46" fillId="14" borderId="1" xfId="0" applyFont="1" applyFill="1" applyBorder="1" applyAlignment="1">
      <alignment horizontal="right" vertical="center"/>
    </xf>
    <xf numFmtId="0" fontId="26" fillId="0" borderId="17" xfId="0" applyFont="1" applyFill="1" applyBorder="1" applyAlignment="1">
      <alignment horizontal="right"/>
    </xf>
    <xf numFmtId="165" fontId="39" fillId="0" borderId="30" xfId="16" applyNumberFormat="1" applyFont="1" applyFill="1" applyBorder="1" applyProtection="1">
      <alignment vertical="center"/>
    </xf>
    <xf numFmtId="165" fontId="39" fillId="0" borderId="32" xfId="16" applyNumberFormat="1" applyFont="1" applyFill="1" applyBorder="1" applyAlignment="1" applyProtection="1">
      <alignment horizontal="right" vertical="center"/>
    </xf>
    <xf numFmtId="166" fontId="41" fillId="0" borderId="30" xfId="17" applyNumberFormat="1" applyFont="1" applyFill="1" applyBorder="1" applyAlignment="1" applyProtection="1">
      <alignment horizontal="left" vertical="center"/>
    </xf>
    <xf numFmtId="0" fontId="25" fillId="0" borderId="17" xfId="0" applyFont="1" applyFill="1" applyBorder="1"/>
    <xf numFmtId="0" fontId="56" fillId="0" borderId="17" xfId="0" applyFont="1" applyFill="1" applyBorder="1" applyAlignment="1">
      <alignment horizontal="center" vertical="center" wrapText="1"/>
    </xf>
    <xf numFmtId="10" fontId="63" fillId="0" borderId="1" xfId="0" applyNumberFormat="1" applyFont="1" applyFill="1" applyBorder="1" applyAlignment="1">
      <alignment horizontal="right"/>
    </xf>
    <xf numFmtId="10" fontId="26" fillId="0" borderId="1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0" fontId="26" fillId="14" borderId="17" xfId="0" quotePrefix="1" applyFont="1" applyFill="1" applyBorder="1" applyAlignment="1">
      <alignment horizontal="right" vertical="center"/>
    </xf>
    <xf numFmtId="0" fontId="26" fillId="14" borderId="41" xfId="0" quotePrefix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center" vertical="center" wrapText="1"/>
    </xf>
    <xf numFmtId="49" fontId="79" fillId="0" borderId="76" xfId="0" applyNumberFormat="1" applyFont="1" applyFill="1" applyBorder="1" applyAlignment="1">
      <alignment horizontal="left" vertical="top" wrapText="1"/>
    </xf>
    <xf numFmtId="49" fontId="26" fillId="0" borderId="79" xfId="0" applyNumberFormat="1" applyFont="1" applyFill="1" applyBorder="1" applyAlignment="1">
      <alignment horizontal="center" vertical="top" wrapText="1"/>
    </xf>
    <xf numFmtId="49" fontId="26" fillId="0" borderId="79" xfId="0" applyNumberFormat="1" applyFont="1" applyFill="1" applyBorder="1" applyAlignment="1">
      <alignment horizontal="left" vertical="top" wrapText="1"/>
    </xf>
    <xf numFmtId="49" fontId="26" fillId="0" borderId="1" xfId="0" applyNumberFormat="1" applyFont="1" applyFill="1" applyBorder="1" applyAlignment="1">
      <alignment horizontal="center" vertical="top" wrapText="1"/>
    </xf>
    <xf numFmtId="49" fontId="79" fillId="0" borderId="1" xfId="0" applyNumberFormat="1" applyFont="1" applyFill="1" applyBorder="1" applyAlignment="1">
      <alignment horizontal="left" vertical="top" wrapText="1"/>
    </xf>
    <xf numFmtId="0" fontId="26" fillId="14" borderId="1" xfId="0" applyFont="1" applyFill="1" applyBorder="1" applyAlignment="1">
      <alignment horizontal="right" vertical="center" wrapText="1"/>
    </xf>
    <xf numFmtId="49" fontId="79" fillId="19" borderId="76" xfId="0" applyNumberFormat="1" applyFont="1" applyFill="1" applyBorder="1" applyAlignment="1">
      <alignment horizontal="left" vertical="top" wrapText="1"/>
    </xf>
    <xf numFmtId="0" fontId="26" fillId="14" borderId="24" xfId="0" applyFont="1" applyFill="1" applyBorder="1" applyAlignment="1">
      <alignment horizontal="center" vertical="center"/>
    </xf>
    <xf numFmtId="0" fontId="26" fillId="14" borderId="1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0" fontId="65" fillId="14" borderId="17" xfId="0" applyFont="1" applyFill="1" applyBorder="1" applyAlignment="1">
      <alignment vertical="center"/>
    </xf>
    <xf numFmtId="0" fontId="65" fillId="14" borderId="1" xfId="0" applyFont="1" applyFill="1" applyBorder="1" applyAlignment="1">
      <alignment vertical="center"/>
    </xf>
    <xf numFmtId="0" fontId="26" fillId="14" borderId="0" xfId="0" applyFont="1" applyFill="1" applyBorder="1" applyAlignment="1">
      <alignment horizontal="right" vertical="center"/>
    </xf>
    <xf numFmtId="0" fontId="31" fillId="14" borderId="0" xfId="0" applyFont="1" applyFill="1" applyAlignment="1">
      <alignment vertical="center"/>
    </xf>
    <xf numFmtId="0" fontId="26" fillId="14" borderId="24" xfId="0" applyFont="1" applyFill="1" applyBorder="1" applyAlignment="1">
      <alignment vertical="center"/>
    </xf>
    <xf numFmtId="0" fontId="26" fillId="14" borderId="1" xfId="0" applyFont="1" applyFill="1" applyBorder="1" applyAlignment="1">
      <alignment vertical="center"/>
    </xf>
    <xf numFmtId="0" fontId="10" fillId="14" borderId="1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10" fontId="5" fillId="0" borderId="1" xfId="0" applyNumberFormat="1" applyFont="1" applyFill="1" applyBorder="1" applyAlignment="1">
      <alignment vertical="center"/>
    </xf>
    <xf numFmtId="0" fontId="65" fillId="14" borderId="0" xfId="0" applyFont="1" applyFill="1" applyBorder="1" applyAlignment="1">
      <alignment vertical="center"/>
    </xf>
    <xf numFmtId="0" fontId="56" fillId="14" borderId="0" xfId="0" applyFont="1" applyFill="1" applyBorder="1" applyAlignment="1">
      <alignment horizontal="right" vertical="center"/>
    </xf>
    <xf numFmtId="0" fontId="56" fillId="0" borderId="0" xfId="0" applyFont="1" applyFill="1" applyBorder="1" applyAlignment="1">
      <alignment vertical="center"/>
    </xf>
    <xf numFmtId="10" fontId="56" fillId="0" borderId="0" xfId="0" applyNumberFormat="1" applyFont="1" applyBorder="1" applyAlignment="1">
      <alignment vertical="center"/>
    </xf>
    <xf numFmtId="0" fontId="24" fillId="0" borderId="80" xfId="0" applyFont="1" applyFill="1" applyBorder="1" applyAlignment="1" applyProtection="1">
      <alignment horizontal="left" vertical="center" wrapText="1"/>
      <protection locked="0"/>
    </xf>
    <xf numFmtId="0" fontId="24" fillId="0" borderId="80" xfId="0" applyFont="1" applyBorder="1" applyAlignment="1" applyProtection="1">
      <alignment horizontal="center" vertical="center" wrapText="1"/>
      <protection locked="0"/>
    </xf>
    <xf numFmtId="3" fontId="24" fillId="0" borderId="80" xfId="0" applyNumberFormat="1" applyFont="1" applyBorder="1" applyAlignment="1" applyProtection="1">
      <alignment horizontal="center" vertical="center" wrapText="1"/>
      <protection locked="0"/>
    </xf>
    <xf numFmtId="0" fontId="24" fillId="4" borderId="80" xfId="0" applyFont="1" applyFill="1" applyBorder="1" applyAlignment="1" applyProtection="1">
      <alignment horizontal="center" vertical="center" wrapText="1"/>
    </xf>
    <xf numFmtId="0" fontId="24" fillId="0" borderId="80" xfId="0" applyFont="1" applyBorder="1" applyProtection="1">
      <protection locked="0"/>
    </xf>
    <xf numFmtId="3" fontId="24" fillId="4" borderId="80" xfId="0" applyNumberFormat="1" applyFont="1" applyFill="1" applyBorder="1" applyAlignment="1" applyProtection="1">
      <alignment horizontal="center" vertical="center" wrapText="1"/>
    </xf>
    <xf numFmtId="3" fontId="24" fillId="5" borderId="80" xfId="0" applyNumberFormat="1" applyFont="1" applyFill="1" applyBorder="1" applyProtection="1"/>
    <xf numFmtId="0" fontId="24" fillId="0" borderId="80" xfId="0" applyFont="1" applyFill="1" applyBorder="1" applyProtection="1">
      <protection locked="0"/>
    </xf>
    <xf numFmtId="0" fontId="24" fillId="5" borderId="80" xfId="0" applyFont="1" applyFill="1" applyBorder="1" applyProtection="1"/>
    <xf numFmtId="0" fontId="24" fillId="4" borderId="80" xfId="0" applyFont="1" applyFill="1" applyBorder="1" applyAlignment="1" applyProtection="1">
      <alignment horizontal="right" vertical="center" wrapText="1"/>
    </xf>
    <xf numFmtId="3" fontId="24" fillId="4" borderId="80" xfId="0" applyNumberFormat="1" applyFont="1" applyFill="1" applyBorder="1" applyProtection="1"/>
    <xf numFmtId="0" fontId="24" fillId="4" borderId="80" xfId="0" applyFont="1" applyFill="1" applyBorder="1" applyProtection="1"/>
    <xf numFmtId="0" fontId="24" fillId="0" borderId="80" xfId="4" applyFont="1" applyBorder="1" applyAlignment="1" applyProtection="1">
      <alignment horizontal="center" vertical="center" wrapText="1"/>
      <protection locked="0"/>
    </xf>
    <xf numFmtId="0" fontId="24" fillId="0" borderId="80" xfId="0" applyFont="1" applyFill="1" applyBorder="1" applyAlignment="1" applyProtection="1">
      <alignment horizontal="center" vertical="center" wrapText="1"/>
      <protection locked="0"/>
    </xf>
    <xf numFmtId="3" fontId="24" fillId="5" borderId="80" xfId="0" applyNumberFormat="1" applyFont="1" applyFill="1" applyBorder="1" applyAlignment="1" applyProtection="1">
      <alignment horizontal="center" vertical="center"/>
    </xf>
    <xf numFmtId="0" fontId="24" fillId="0" borderId="80" xfId="4" applyFont="1" applyBorder="1" applyAlignment="1" applyProtection="1">
      <alignment horizontal="center" vertical="center"/>
      <protection locked="0"/>
    </xf>
    <xf numFmtId="0" fontId="24" fillId="3" borderId="80" xfId="4" applyFont="1" applyFill="1" applyBorder="1" applyAlignment="1" applyProtection="1">
      <alignment horizontal="center" vertical="center" wrapText="1"/>
      <protection locked="0"/>
    </xf>
    <xf numFmtId="0" fontId="24" fillId="0" borderId="80" xfId="4" applyFont="1" applyFill="1" applyBorder="1" applyAlignment="1" applyProtection="1">
      <alignment horizontal="center" vertical="center" wrapText="1"/>
      <protection locked="0"/>
    </xf>
    <xf numFmtId="0" fontId="24" fillId="4" borderId="80" xfId="4" applyFont="1" applyFill="1" applyBorder="1" applyAlignment="1" applyProtection="1">
      <alignment horizontal="center" vertical="center" wrapText="1"/>
    </xf>
    <xf numFmtId="0" fontId="24" fillId="3" borderId="80" xfId="0" applyFont="1" applyFill="1" applyBorder="1" applyAlignment="1" applyProtection="1">
      <alignment horizontal="left" vertical="center" wrapText="1"/>
    </xf>
    <xf numFmtId="0" fontId="24" fillId="5" borderId="80" xfId="0" applyFont="1" applyFill="1" applyBorder="1" applyAlignment="1" applyProtection="1">
      <alignment horizontal="center" vertical="center" wrapText="1"/>
    </xf>
    <xf numFmtId="3" fontId="24" fillId="5" borderId="80" xfId="0" applyNumberFormat="1" applyFont="1" applyFill="1" applyBorder="1" applyAlignment="1" applyProtection="1">
      <alignment horizontal="center" vertical="center" wrapText="1"/>
    </xf>
    <xf numFmtId="3" fontId="24" fillId="0" borderId="80" xfId="4" applyNumberFormat="1" applyFont="1" applyFill="1" applyBorder="1" applyAlignment="1" applyProtection="1">
      <alignment horizontal="center" vertical="center" wrapText="1"/>
    </xf>
    <xf numFmtId="0" fontId="24" fillId="0" borderId="80" xfId="0" applyFont="1" applyBorder="1" applyAlignment="1" applyProtection="1">
      <alignment horizontal="center"/>
      <protection locked="0"/>
    </xf>
    <xf numFmtId="0" fontId="24" fillId="3" borderId="80" xfId="0" applyFont="1" applyFill="1" applyBorder="1" applyAlignment="1" applyProtection="1">
      <alignment horizontal="left" wrapText="1"/>
    </xf>
    <xf numFmtId="0" fontId="24" fillId="0" borderId="80" xfId="0" applyFont="1" applyBorder="1" applyAlignment="1" applyProtection="1">
      <alignment horizontal="center" wrapText="1"/>
      <protection locked="0"/>
    </xf>
    <xf numFmtId="0" fontId="24" fillId="4" borderId="80" xfId="0" applyFont="1" applyFill="1" applyBorder="1" applyAlignment="1" applyProtection="1">
      <alignment horizontal="center" vertical="center"/>
    </xf>
    <xf numFmtId="3" fontId="24" fillId="4" borderId="80" xfId="4" applyNumberFormat="1" applyFont="1" applyFill="1" applyBorder="1" applyAlignment="1" applyProtection="1">
      <alignment horizontal="center" vertical="center" wrapText="1"/>
    </xf>
    <xf numFmtId="0" fontId="24" fillId="0" borderId="80" xfId="4" applyFont="1" applyBorder="1" applyProtection="1">
      <protection locked="0"/>
    </xf>
    <xf numFmtId="0" fontId="24" fillId="0" borderId="80" xfId="14" applyFont="1" applyFill="1" applyBorder="1" applyAlignment="1" applyProtection="1">
      <alignment horizontal="right"/>
      <protection locked="0"/>
    </xf>
    <xf numFmtId="0" fontId="24" fillId="5" borderId="80" xfId="14" applyFont="1" applyFill="1" applyBorder="1" applyAlignment="1" applyProtection="1">
      <alignment horizontal="right"/>
    </xf>
    <xf numFmtId="0" fontId="24" fillId="0" borderId="80" xfId="14" applyFont="1" applyBorder="1" applyProtection="1">
      <protection locked="0"/>
    </xf>
    <xf numFmtId="0" fontId="24" fillId="0" borderId="80" xfId="14" applyFont="1" applyBorder="1" applyAlignment="1" applyProtection="1">
      <alignment wrapText="1"/>
      <protection locked="0"/>
    </xf>
    <xf numFmtId="0" fontId="24" fillId="0" borderId="80" xfId="4" applyFont="1" applyBorder="1" applyAlignment="1" applyProtection="1">
      <alignment wrapText="1"/>
      <protection locked="0"/>
    </xf>
    <xf numFmtId="0" fontId="24" fillId="0" borderId="80" xfId="13" applyFont="1" applyBorder="1" applyProtection="1">
      <protection locked="0"/>
    </xf>
    <xf numFmtId="0" fontId="27" fillId="4" borderId="80" xfId="13" applyFont="1" applyFill="1" applyBorder="1" applyAlignment="1" applyProtection="1">
      <alignment horizontal="right" vertical="center"/>
    </xf>
    <xf numFmtId="0" fontId="27" fillId="4" borderId="80" xfId="14" applyFont="1" applyFill="1" applyBorder="1" applyAlignment="1" applyProtection="1">
      <alignment horizontal="right"/>
    </xf>
    <xf numFmtId="0" fontId="27" fillId="5" borderId="80" xfId="14" applyFont="1" applyFill="1" applyBorder="1" applyAlignment="1" applyProtection="1">
      <alignment horizontal="right"/>
    </xf>
    <xf numFmtId="0" fontId="46" fillId="0" borderId="1" xfId="0" quotePrefix="1" applyFont="1" applyFill="1" applyBorder="1" applyAlignment="1">
      <alignment horizontal="center" vertical="center"/>
    </xf>
    <xf numFmtId="10" fontId="46" fillId="0" borderId="1" xfId="0" quotePrefix="1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1" fillId="0" borderId="0" xfId="0" applyFont="1"/>
    <xf numFmtId="0" fontId="24" fillId="14" borderId="45" xfId="0" applyFont="1" applyFill="1" applyBorder="1" applyAlignment="1">
      <alignment horizontal="center" vertical="center"/>
    </xf>
    <xf numFmtId="0" fontId="24" fillId="14" borderId="46" xfId="0" applyFont="1" applyFill="1" applyBorder="1" applyAlignment="1">
      <alignment horizontal="center" vertical="center"/>
    </xf>
    <xf numFmtId="0" fontId="24" fillId="14" borderId="47" xfId="0" applyFont="1" applyFill="1" applyBorder="1" applyAlignment="1">
      <alignment horizontal="center" vertical="center"/>
    </xf>
    <xf numFmtId="0" fontId="24" fillId="14" borderId="41" xfId="0" applyFont="1" applyFill="1" applyBorder="1" applyAlignment="1">
      <alignment horizontal="center" vertical="center"/>
    </xf>
    <xf numFmtId="0" fontId="24" fillId="14" borderId="17" xfId="0" applyFont="1" applyFill="1" applyBorder="1" applyAlignment="1">
      <alignment horizontal="center" vertical="center"/>
    </xf>
    <xf numFmtId="0" fontId="24" fillId="14" borderId="48" xfId="0" applyFont="1" applyFill="1" applyBorder="1" applyAlignment="1">
      <alignment horizontal="center" vertical="center"/>
    </xf>
    <xf numFmtId="0" fontId="24" fillId="14" borderId="0" xfId="0" applyFont="1" applyFill="1" applyBorder="1" applyAlignment="1">
      <alignment horizontal="center" vertical="center"/>
    </xf>
    <xf numFmtId="0" fontId="24" fillId="14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58" fillId="0" borderId="1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center" vertical="center" wrapText="1"/>
    </xf>
    <xf numFmtId="0" fontId="79" fillId="0" borderId="17" xfId="0" applyFont="1" applyFill="1" applyBorder="1" applyAlignment="1">
      <alignment horizontal="left" wrapText="1"/>
    </xf>
    <xf numFmtId="0" fontId="26" fillId="0" borderId="80" xfId="0" applyFont="1" applyFill="1" applyBorder="1" applyAlignment="1" applyProtection="1">
      <alignment horizontal="left" vertical="center" wrapText="1"/>
      <protection locked="0"/>
    </xf>
    <xf numFmtId="0" fontId="26" fillId="4" borderId="80" xfId="0" applyFont="1" applyFill="1" applyBorder="1" applyAlignment="1" applyProtection="1">
      <alignment horizontal="center" vertical="center" wrapText="1"/>
    </xf>
    <xf numFmtId="0" fontId="24" fillId="14" borderId="80" xfId="0" applyFont="1" applyFill="1" applyBorder="1" applyAlignment="1" applyProtection="1">
      <alignment horizontal="left" wrapText="1"/>
    </xf>
    <xf numFmtId="0" fontId="24" fillId="14" borderId="80" xfId="0" applyFont="1" applyFill="1" applyBorder="1" applyAlignment="1" applyProtection="1">
      <alignment horizontal="center" vertical="center" wrapText="1"/>
      <protection locked="0"/>
    </xf>
    <xf numFmtId="0" fontId="24" fillId="14" borderId="80" xfId="0" applyFont="1" applyFill="1" applyBorder="1" applyAlignment="1" applyProtection="1">
      <alignment horizontal="center" wrapText="1"/>
      <protection locked="0"/>
    </xf>
    <xf numFmtId="3" fontId="24" fillId="14" borderId="80" xfId="4" applyNumberFormat="1" applyFont="1" applyFill="1" applyBorder="1" applyAlignment="1" applyProtection="1">
      <alignment horizontal="center" vertical="center" wrapText="1"/>
    </xf>
    <xf numFmtId="0" fontId="24" fillId="14" borderId="80" xfId="0" applyFont="1" applyFill="1" applyBorder="1" applyAlignment="1" applyProtection="1">
      <alignment horizontal="center"/>
      <protection locked="0"/>
    </xf>
    <xf numFmtId="0" fontId="24" fillId="0" borderId="80" xfId="14" applyFont="1" applyFill="1" applyBorder="1" applyAlignment="1" applyProtection="1">
      <alignment horizontal="right" wrapText="1"/>
      <protection locked="0"/>
    </xf>
    <xf numFmtId="10" fontId="26" fillId="0" borderId="7" xfId="0" applyNumberFormat="1" applyFont="1" applyFill="1" applyBorder="1" applyAlignment="1">
      <alignment horizontal="right" vertical="center"/>
    </xf>
    <xf numFmtId="10" fontId="26" fillId="0" borderId="0" xfId="0" applyNumberFormat="1" applyFont="1" applyFill="1" applyBorder="1" applyAlignment="1">
      <alignment horizontal="right" vertical="center"/>
    </xf>
    <xf numFmtId="10" fontId="26" fillId="0" borderId="1" xfId="0" applyNumberFormat="1" applyFont="1" applyFill="1" applyBorder="1" applyAlignment="1">
      <alignment horizontal="right" vertical="center"/>
    </xf>
    <xf numFmtId="0" fontId="24" fillId="14" borderId="3" xfId="0" applyFont="1" applyFill="1" applyBorder="1" applyAlignment="1">
      <alignment horizontal="right" vertical="center"/>
    </xf>
    <xf numFmtId="0" fontId="24" fillId="14" borderId="7" xfId="0" applyFont="1" applyFill="1" applyBorder="1" applyAlignment="1">
      <alignment horizontal="right" vertical="center"/>
    </xf>
    <xf numFmtId="0" fontId="24" fillId="14" borderId="2" xfId="0" applyFont="1" applyFill="1" applyBorder="1" applyAlignment="1">
      <alignment horizontal="right" vertical="center"/>
    </xf>
    <xf numFmtId="0" fontId="24" fillId="14" borderId="5" xfId="0" applyFont="1" applyFill="1" applyBorder="1" applyAlignment="1">
      <alignment horizontal="right" vertical="center"/>
    </xf>
    <xf numFmtId="0" fontId="24" fillId="14" borderId="8" xfId="0" applyFont="1" applyFill="1" applyBorder="1" applyAlignment="1">
      <alignment horizontal="right" vertical="center"/>
    </xf>
    <xf numFmtId="0" fontId="24" fillId="14" borderId="6" xfId="0" applyFont="1" applyFill="1" applyBorder="1" applyAlignment="1">
      <alignment horizontal="right" vertical="center"/>
    </xf>
    <xf numFmtId="0" fontId="0" fillId="14" borderId="10" xfId="0" applyFill="1" applyBorder="1"/>
    <xf numFmtId="0" fontId="0" fillId="14" borderId="6" xfId="0" applyFill="1" applyBorder="1"/>
    <xf numFmtId="0" fontId="0" fillId="14" borderId="0" xfId="0" applyFill="1" applyBorder="1"/>
    <xf numFmtId="0" fontId="24" fillId="14" borderId="10" xfId="0" applyFont="1" applyFill="1" applyBorder="1" applyAlignment="1">
      <alignment horizontal="right" vertical="center"/>
    </xf>
    <xf numFmtId="0" fontId="24" fillId="14" borderId="1" xfId="0" applyFont="1" applyFill="1" applyBorder="1" applyAlignment="1">
      <alignment horizontal="right" vertical="center"/>
    </xf>
    <xf numFmtId="166" fontId="40" fillId="14" borderId="32" xfId="17" applyNumberFormat="1" applyFont="1" applyFill="1" applyBorder="1" applyAlignment="1" applyProtection="1">
      <alignment horizontal="left" vertical="center" indent="1"/>
    </xf>
    <xf numFmtId="166" fontId="41" fillId="14" borderId="32" xfId="17" applyNumberFormat="1" applyFont="1" applyFill="1" applyBorder="1" applyAlignment="1" applyProtection="1">
      <alignment horizontal="left" vertical="center"/>
    </xf>
    <xf numFmtId="0" fontId="0" fillId="14" borderId="0" xfId="0" applyFont="1" applyFill="1"/>
    <xf numFmtId="0" fontId="3" fillId="14" borderId="0" xfId="0" applyFont="1" applyFill="1" applyAlignment="1">
      <alignment vertical="center"/>
    </xf>
    <xf numFmtId="0" fontId="10" fillId="14" borderId="26" xfId="0" applyFont="1" applyFill="1" applyBorder="1" applyAlignment="1">
      <alignment horizontal="right" vertical="center"/>
    </xf>
    <xf numFmtId="0" fontId="10" fillId="14" borderId="11" xfId="0" applyFont="1" applyFill="1" applyBorder="1" applyAlignment="1">
      <alignment horizontal="right" vertical="center"/>
    </xf>
    <xf numFmtId="0" fontId="10" fillId="14" borderId="19" xfId="0" applyFont="1" applyFill="1" applyBorder="1" applyAlignment="1">
      <alignment horizontal="right" vertical="center"/>
    </xf>
    <xf numFmtId="0" fontId="10" fillId="14" borderId="6" xfId="0" applyFont="1" applyFill="1" applyBorder="1" applyAlignment="1">
      <alignment horizontal="right" vertical="center"/>
    </xf>
    <xf numFmtId="166" fontId="26" fillId="14" borderId="31" xfId="17" applyNumberFormat="1" applyFont="1" applyFill="1" applyBorder="1" applyAlignment="1" applyProtection="1">
      <alignment horizontal="left" vertical="center" indent="1"/>
    </xf>
    <xf numFmtId="166" fontId="56" fillId="14" borderId="31" xfId="17" applyNumberFormat="1" applyFont="1" applyFill="1" applyBorder="1" applyAlignment="1" applyProtection="1">
      <alignment horizontal="left" vertical="center"/>
    </xf>
    <xf numFmtId="0" fontId="10" fillId="0" borderId="80" xfId="0" applyFont="1" applyBorder="1" applyAlignment="1">
      <alignment vertical="center"/>
    </xf>
    <xf numFmtId="49" fontId="59" fillId="0" borderId="80" xfId="0" applyNumberFormat="1" applyFont="1" applyBorder="1" applyAlignment="1">
      <alignment horizontal="left" vertical="top" wrapText="1"/>
    </xf>
    <xf numFmtId="0" fontId="26" fillId="0" borderId="81" xfId="0" applyFont="1" applyFill="1" applyBorder="1" applyAlignment="1">
      <alignment vertical="center"/>
    </xf>
    <xf numFmtId="4" fontId="26" fillId="0" borderId="82" xfId="0" applyNumberFormat="1" applyFont="1" applyFill="1" applyBorder="1" applyAlignment="1">
      <alignment vertical="center"/>
    </xf>
    <xf numFmtId="4" fontId="26" fillId="0" borderId="82" xfId="0" applyNumberFormat="1" applyFont="1" applyBorder="1"/>
    <xf numFmtId="10" fontId="69" fillId="0" borderId="80" xfId="0" applyNumberFormat="1" applyFont="1" applyFill="1" applyBorder="1"/>
    <xf numFmtId="0" fontId="3" fillId="14" borderId="0" xfId="0" applyFont="1" applyFill="1"/>
    <xf numFmtId="0" fontId="3" fillId="14" borderId="0" xfId="0" applyFont="1" applyFill="1" applyBorder="1"/>
    <xf numFmtId="0" fontId="10" fillId="14" borderId="19" xfId="0" applyFont="1" applyFill="1" applyBorder="1" applyAlignment="1">
      <alignment vertical="center"/>
    </xf>
    <xf numFmtId="0" fontId="26" fillId="14" borderId="11" xfId="0" applyFont="1" applyFill="1" applyBorder="1" applyAlignment="1">
      <alignment vertical="center"/>
    </xf>
    <xf numFmtId="0" fontId="26" fillId="14" borderId="81" xfId="0" applyFont="1" applyFill="1" applyBorder="1" applyAlignment="1">
      <alignment vertical="center"/>
    </xf>
    <xf numFmtId="0" fontId="10" fillId="20" borderId="25" xfId="0" applyFont="1" applyFill="1" applyBorder="1" applyAlignment="1">
      <alignment vertical="center"/>
    </xf>
    <xf numFmtId="0" fontId="26" fillId="14" borderId="26" xfId="0" applyFont="1" applyFill="1" applyBorder="1" applyAlignment="1">
      <alignment vertical="center"/>
    </xf>
    <xf numFmtId="0" fontId="10" fillId="14" borderId="1" xfId="0" applyFont="1" applyFill="1" applyBorder="1"/>
    <xf numFmtId="0" fontId="10" fillId="20" borderId="11" xfId="0" applyFont="1" applyFill="1" applyBorder="1" applyAlignment="1">
      <alignment vertical="center"/>
    </xf>
    <xf numFmtId="0" fontId="10" fillId="20" borderId="1" xfId="0" applyFont="1" applyFill="1" applyBorder="1"/>
    <xf numFmtId="0" fontId="26" fillId="20" borderId="11" xfId="0" applyFont="1" applyFill="1" applyBorder="1"/>
    <xf numFmtId="170" fontId="26" fillId="14" borderId="1" xfId="0" applyNumberFormat="1" applyFont="1" applyFill="1" applyBorder="1"/>
    <xf numFmtId="169" fontId="58" fillId="14" borderId="1" xfId="0" applyNumberFormat="1" applyFont="1" applyFill="1" applyBorder="1" applyAlignment="1">
      <alignment horizontal="right" vertical="top"/>
    </xf>
    <xf numFmtId="0" fontId="60" fillId="0" borderId="80" xfId="0" applyFont="1" applyFill="1" applyBorder="1" applyAlignment="1">
      <alignment vertical="top" wrapText="1"/>
    </xf>
    <xf numFmtId="0" fontId="58" fillId="0" borderId="81" xfId="0" applyFont="1" applyFill="1" applyBorder="1" applyAlignment="1">
      <alignment vertical="top" wrapText="1"/>
    </xf>
    <xf numFmtId="49" fontId="60" fillId="0" borderId="1" xfId="0" applyNumberFormat="1" applyFont="1" applyFill="1" applyBorder="1" applyAlignment="1">
      <alignment horizontal="left" vertical="top" wrapText="1"/>
    </xf>
    <xf numFmtId="49" fontId="59" fillId="0" borderId="80" xfId="0" applyNumberFormat="1" applyFont="1" applyFill="1" applyBorder="1" applyAlignment="1">
      <alignment horizontal="left" vertical="top" wrapText="1"/>
    </xf>
    <xf numFmtId="0" fontId="60" fillId="0" borderId="82" xfId="0" applyFont="1" applyFill="1" applyBorder="1" applyAlignment="1">
      <alignment vertical="top" wrapText="1"/>
    </xf>
    <xf numFmtId="0" fontId="10" fillId="0" borderId="80" xfId="0" applyFont="1" applyFill="1" applyBorder="1" applyAlignment="1">
      <alignment vertical="center"/>
    </xf>
    <xf numFmtId="49" fontId="26" fillId="0" borderId="80" xfId="0" applyNumberFormat="1" applyFont="1" applyFill="1" applyBorder="1" applyAlignment="1">
      <alignment vertical="center"/>
    </xf>
    <xf numFmtId="0" fontId="58" fillId="0" borderId="80" xfId="0" applyFont="1" applyFill="1" applyBorder="1" applyAlignment="1">
      <alignment horizontal="left" vertical="top" wrapText="1"/>
    </xf>
    <xf numFmtId="0" fontId="26" fillId="0" borderId="80" xfId="0" applyFont="1" applyBorder="1" applyAlignment="1">
      <alignment vertical="center"/>
    </xf>
    <xf numFmtId="4" fontId="26" fillId="0" borderId="80" xfId="0" applyNumberFormat="1" applyFont="1" applyBorder="1" applyAlignment="1">
      <alignment vertical="center"/>
    </xf>
    <xf numFmtId="0" fontId="26" fillId="14" borderId="80" xfId="0" applyFont="1" applyFill="1" applyBorder="1" applyAlignment="1">
      <alignment vertical="center"/>
    </xf>
    <xf numFmtId="4" fontId="26" fillId="0" borderId="80" xfId="0" applyNumberFormat="1" applyFont="1" applyFill="1" applyBorder="1" applyAlignment="1">
      <alignment vertical="center"/>
    </xf>
    <xf numFmtId="10" fontId="26" fillId="0" borderId="80" xfId="0" applyNumberFormat="1" applyFont="1" applyFill="1" applyBorder="1"/>
    <xf numFmtId="4" fontId="26" fillId="0" borderId="10" xfId="0" applyNumberFormat="1" applyFont="1" applyBorder="1" applyAlignment="1">
      <alignment vertical="center"/>
    </xf>
    <xf numFmtId="0" fontId="58" fillId="0" borderId="80" xfId="0" applyFont="1" applyFill="1" applyBorder="1" applyAlignment="1">
      <alignment vertical="top" wrapText="1"/>
    </xf>
    <xf numFmtId="0" fontId="37" fillId="0" borderId="80" xfId="6" applyFont="1" applyFill="1" applyBorder="1"/>
    <xf numFmtId="0" fontId="26" fillId="0" borderId="80" xfId="0" applyFont="1" applyFill="1" applyBorder="1"/>
    <xf numFmtId="4" fontId="26" fillId="0" borderId="80" xfId="0" applyNumberFormat="1" applyFont="1" applyFill="1" applyBorder="1"/>
    <xf numFmtId="4" fontId="26" fillId="0" borderId="80" xfId="0" applyNumberFormat="1" applyFont="1" applyBorder="1"/>
    <xf numFmtId="0" fontId="26" fillId="14" borderId="80" xfId="0" applyFont="1" applyFill="1" applyBorder="1"/>
    <xf numFmtId="10" fontId="5" fillId="0" borderId="80" xfId="0" applyNumberFormat="1" applyFont="1" applyFill="1" applyBorder="1"/>
    <xf numFmtId="4" fontId="26" fillId="0" borderId="80" xfId="0" applyNumberFormat="1" applyFont="1" applyFill="1" applyBorder="1" applyAlignment="1">
      <alignment horizontal="right" vertical="top"/>
    </xf>
    <xf numFmtId="0" fontId="0" fillId="11" borderId="80" xfId="0" applyFill="1" applyBorder="1"/>
    <xf numFmtId="0" fontId="0" fillId="0" borderId="80" xfId="0" applyBorder="1"/>
    <xf numFmtId="0" fontId="89" fillId="11" borderId="80" xfId="0" applyFont="1" applyFill="1" applyBorder="1" applyAlignment="1">
      <alignment wrapText="1"/>
    </xf>
    <xf numFmtId="0" fontId="26" fillId="0" borderId="80" xfId="0" applyFont="1" applyBorder="1" applyAlignment="1">
      <alignment horizontal="right"/>
    </xf>
    <xf numFmtId="0" fontId="26" fillId="14" borderId="81" xfId="0" quotePrefix="1" applyFont="1" applyFill="1" applyBorder="1" applyAlignment="1">
      <alignment horizontal="right" vertical="center" wrapText="1"/>
    </xf>
    <xf numFmtId="0" fontId="26" fillId="0" borderId="80" xfId="0" applyFont="1" applyFill="1" applyBorder="1" applyAlignment="1">
      <alignment horizontal="right"/>
    </xf>
    <xf numFmtId="0" fontId="26" fillId="14" borderId="81" xfId="0" quotePrefix="1" applyFont="1" applyFill="1" applyBorder="1" applyAlignment="1">
      <alignment horizontal="right" vertical="center"/>
    </xf>
    <xf numFmtId="0" fontId="26" fillId="0" borderId="81" xfId="0" quotePrefix="1" applyFont="1" applyFill="1" applyBorder="1" applyAlignment="1">
      <alignment horizontal="right" vertical="center"/>
    </xf>
    <xf numFmtId="10" fontId="11" fillId="0" borderId="80" xfId="0" applyNumberFormat="1" applyFont="1" applyBorder="1" applyAlignment="1">
      <alignment horizontal="right"/>
    </xf>
    <xf numFmtId="49" fontId="26" fillId="19" borderId="83" xfId="0" applyNumberFormat="1" applyFont="1" applyFill="1" applyBorder="1" applyAlignment="1">
      <alignment vertical="top" wrapText="1"/>
    </xf>
    <xf numFmtId="49" fontId="26" fillId="19" borderId="83" xfId="0" applyNumberFormat="1" applyFont="1" applyFill="1" applyBorder="1" applyAlignment="1">
      <alignment horizontal="center" vertical="top" wrapText="1"/>
    </xf>
    <xf numFmtId="49" fontId="26" fillId="0" borderId="80" xfId="0" applyNumberFormat="1" applyFont="1" applyBorder="1" applyAlignment="1">
      <alignment horizontal="right"/>
    </xf>
    <xf numFmtId="0" fontId="26" fillId="0" borderId="82" xfId="0" applyFont="1" applyBorder="1" applyAlignment="1">
      <alignment horizontal="left"/>
    </xf>
    <xf numFmtId="0" fontId="11" fillId="0" borderId="80" xfId="0" applyFont="1" applyFill="1" applyBorder="1"/>
    <xf numFmtId="0" fontId="26" fillId="14" borderId="81" xfId="0" quotePrefix="1" applyFont="1" applyFill="1" applyBorder="1" applyAlignment="1">
      <alignment horizontal="left" vertical="center" wrapText="1"/>
    </xf>
    <xf numFmtId="0" fontId="26" fillId="14" borderId="81" xfId="0" quotePrefix="1" applyFont="1" applyFill="1" applyBorder="1" applyAlignment="1">
      <alignment horizontal="center" vertical="center"/>
    </xf>
    <xf numFmtId="0" fontId="26" fillId="0" borderId="80" xfId="0" applyFont="1" applyFill="1" applyBorder="1" applyAlignment="1">
      <alignment horizontal="left" vertical="center" wrapText="1"/>
    </xf>
    <xf numFmtId="10" fontId="11" fillId="0" borderId="80" xfId="0" applyNumberFormat="1" applyFont="1" applyBorder="1"/>
    <xf numFmtId="49" fontId="93" fillId="0" borderId="80" xfId="0" applyNumberFormat="1" applyFont="1" applyFill="1" applyBorder="1" applyAlignment="1">
      <alignment horizontal="right"/>
    </xf>
    <xf numFmtId="0" fontId="93" fillId="0" borderId="82" xfId="0" applyFont="1" applyFill="1" applyBorder="1" applyAlignment="1">
      <alignment horizontal="left"/>
    </xf>
    <xf numFmtId="0" fontId="11" fillId="0" borderId="80" xfId="0" applyFont="1" applyBorder="1"/>
    <xf numFmtId="0" fontId="26" fillId="14" borderId="80" xfId="0" quotePrefix="1" applyFont="1" applyFill="1" applyBorder="1" applyAlignment="1">
      <alignment horizontal="left" vertical="center" wrapText="1"/>
    </xf>
    <xf numFmtId="0" fontId="26" fillId="14" borderId="80" xfId="0" quotePrefix="1" applyFont="1" applyFill="1" applyBorder="1" applyAlignment="1">
      <alignment horizontal="center" vertical="center"/>
    </xf>
    <xf numFmtId="0" fontId="11" fillId="14" borderId="80" xfId="0" applyFont="1" applyFill="1" applyBorder="1" applyAlignment="1">
      <alignment horizontal="right"/>
    </xf>
    <xf numFmtId="0" fontId="11" fillId="0" borderId="80" xfId="0" applyFont="1" applyFill="1" applyBorder="1" applyAlignment="1">
      <alignment horizontal="right"/>
    </xf>
    <xf numFmtId="0" fontId="26" fillId="14" borderId="84" xfId="0" quotePrefix="1" applyFont="1" applyFill="1" applyBorder="1" applyAlignment="1">
      <alignment horizontal="right" vertical="center"/>
    </xf>
    <xf numFmtId="0" fontId="26" fillId="0" borderId="80" xfId="0" quotePrefix="1" applyFont="1" applyFill="1" applyBorder="1" applyAlignment="1">
      <alignment horizontal="right" vertical="center"/>
    </xf>
    <xf numFmtId="10" fontId="26" fillId="0" borderId="80" xfId="0" applyNumberFormat="1" applyFont="1" applyBorder="1" applyAlignment="1">
      <alignment horizontal="right"/>
    </xf>
    <xf numFmtId="0" fontId="26" fillId="14" borderId="80" xfId="0" quotePrefix="1" applyFont="1" applyFill="1" applyBorder="1" applyAlignment="1">
      <alignment horizontal="right" vertical="center" wrapText="1"/>
    </xf>
    <xf numFmtId="0" fontId="26" fillId="14" borderId="82" xfId="0" quotePrefix="1" applyFont="1" applyFill="1" applyBorder="1" applyAlignment="1">
      <alignment horizontal="right" vertical="center"/>
    </xf>
    <xf numFmtId="0" fontId="26" fillId="0" borderId="82" xfId="0" applyFont="1" applyFill="1" applyBorder="1"/>
    <xf numFmtId="10" fontId="11" fillId="0" borderId="80" xfId="0" applyNumberFormat="1" applyFont="1" applyFill="1" applyBorder="1" applyAlignment="1">
      <alignment horizontal="right"/>
    </xf>
    <xf numFmtId="0" fontId="26" fillId="0" borderId="80" xfId="0" applyFont="1" applyFill="1" applyBorder="1" applyAlignment="1">
      <alignment horizontal="right" vertical="center" wrapText="1"/>
    </xf>
    <xf numFmtId="10" fontId="26" fillId="0" borderId="80" xfId="0" applyNumberFormat="1" applyFont="1" applyFill="1" applyBorder="1" applyAlignment="1">
      <alignment horizontal="right"/>
    </xf>
    <xf numFmtId="49" fontId="26" fillId="0" borderId="83" xfId="0" applyNumberFormat="1" applyFont="1" applyFill="1" applyBorder="1" applyAlignment="1">
      <alignment horizontal="center" vertical="top" wrapText="1"/>
    </xf>
    <xf numFmtId="49" fontId="26" fillId="0" borderId="83" xfId="0" applyNumberFormat="1" applyFont="1" applyFill="1" applyBorder="1" applyAlignment="1">
      <alignment vertical="top" wrapText="1"/>
    </xf>
    <xf numFmtId="0" fontId="26" fillId="0" borderId="1" xfId="0" quotePrefix="1" applyFont="1" applyFill="1" applyBorder="1" applyAlignment="1">
      <alignment horizontal="right" vertical="center" wrapText="1"/>
    </xf>
    <xf numFmtId="0" fontId="26" fillId="0" borderId="10" xfId="0" quotePrefix="1" applyFont="1" applyFill="1" applyBorder="1" applyAlignment="1">
      <alignment horizontal="right" vertical="center" wrapText="1"/>
    </xf>
    <xf numFmtId="49" fontId="26" fillId="19" borderId="1" xfId="0" applyNumberFormat="1" applyFont="1" applyFill="1" applyBorder="1" applyAlignment="1">
      <alignment horizontal="center" vertical="top" wrapText="1"/>
    </xf>
    <xf numFmtId="49" fontId="26" fillId="0" borderId="83" xfId="0" applyNumberFormat="1" applyFont="1" applyFill="1" applyBorder="1" applyAlignment="1">
      <alignment horizontal="center"/>
    </xf>
    <xf numFmtId="49" fontId="26" fillId="0" borderId="76" xfId="0" applyNumberFormat="1" applyFont="1" applyFill="1" applyBorder="1" applyAlignment="1">
      <alignment horizontal="center"/>
    </xf>
    <xf numFmtId="49" fontId="26" fillId="19" borderId="17" xfId="0" applyNumberFormat="1" applyFont="1" applyFill="1" applyBorder="1" applyAlignment="1">
      <alignment vertical="top" wrapText="1"/>
    </xf>
    <xf numFmtId="0" fontId="26" fillId="0" borderId="83" xfId="0" applyFont="1" applyFill="1" applyBorder="1" applyAlignment="1">
      <alignment horizontal="left"/>
    </xf>
    <xf numFmtId="0" fontId="26" fillId="0" borderId="76" xfId="0" applyFont="1" applyFill="1" applyBorder="1" applyAlignment="1">
      <alignment horizontal="left"/>
    </xf>
    <xf numFmtId="49" fontId="26" fillId="19" borderId="1" xfId="0" applyNumberFormat="1" applyFont="1" applyFill="1" applyBorder="1" applyAlignment="1">
      <alignment horizontal="left" vertical="top" wrapText="1"/>
    </xf>
    <xf numFmtId="0" fontId="26" fillId="0" borderId="81" xfId="0" quotePrefix="1" applyFont="1" applyFill="1" applyBorder="1" applyAlignment="1">
      <alignment horizontal="right" vertical="center" wrapText="1"/>
    </xf>
    <xf numFmtId="0" fontId="26" fillId="0" borderId="11" xfId="0" applyFont="1" applyFill="1" applyBorder="1" applyAlignment="1">
      <alignment horizontal="right"/>
    </xf>
    <xf numFmtId="0" fontId="26" fillId="0" borderId="80" xfId="0" quotePrefix="1" applyFont="1" applyFill="1" applyBorder="1" applyAlignment="1">
      <alignment horizontal="right" vertical="center" wrapText="1"/>
    </xf>
    <xf numFmtId="10" fontId="56" fillId="0" borderId="1" xfId="0" applyNumberFormat="1" applyFont="1" applyFill="1" applyBorder="1" applyAlignment="1">
      <alignment horizontal="right"/>
    </xf>
    <xf numFmtId="0" fontId="26" fillId="0" borderId="80" xfId="0" applyFont="1" applyBorder="1"/>
    <xf numFmtId="0" fontId="46" fillId="0" borderId="1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right" vertical="center" wrapText="1"/>
    </xf>
    <xf numFmtId="0" fontId="26" fillId="14" borderId="80" xfId="0" quotePrefix="1" applyFont="1" applyFill="1" applyBorder="1" applyAlignment="1">
      <alignment horizontal="right" vertical="center"/>
    </xf>
    <xf numFmtId="0" fontId="7" fillId="0" borderId="82" xfId="0" applyFont="1" applyBorder="1" applyAlignment="1">
      <alignment vertical="center"/>
    </xf>
    <xf numFmtId="0" fontId="26" fillId="14" borderId="80" xfId="0" applyFont="1" applyFill="1" applyBorder="1" applyAlignment="1">
      <alignment horizontal="right" vertical="center"/>
    </xf>
    <xf numFmtId="0" fontId="26" fillId="0" borderId="80" xfId="0" applyFont="1" applyFill="1" applyBorder="1" applyAlignment="1">
      <alignment horizontal="right" vertical="center"/>
    </xf>
    <xf numFmtId="0" fontId="26" fillId="0" borderId="80" xfId="0" applyFont="1" applyBorder="1" applyAlignment="1">
      <alignment horizontal="right" vertical="center"/>
    </xf>
    <xf numFmtId="0" fontId="26" fillId="0" borderId="80" xfId="0" applyFont="1" applyFill="1" applyBorder="1" applyAlignment="1">
      <alignment vertical="center"/>
    </xf>
    <xf numFmtId="10" fontId="5" fillId="0" borderId="80" xfId="0" applyNumberFormat="1" applyFont="1" applyBorder="1" applyAlignment="1">
      <alignment vertical="center"/>
    </xf>
    <xf numFmtId="49" fontId="93" fillId="0" borderId="76" xfId="0" applyNumberFormat="1" applyFont="1" applyBorder="1" applyAlignment="1">
      <alignment horizontal="center"/>
    </xf>
    <xf numFmtId="0" fontId="93" fillId="0" borderId="76" xfId="0" applyFont="1" applyBorder="1" applyAlignment="1">
      <alignment horizontal="left"/>
    </xf>
    <xf numFmtId="0" fontId="26" fillId="14" borderId="10" xfId="0" applyFont="1" applyFill="1" applyBorder="1" applyAlignment="1">
      <alignment horizontal="right" vertical="center"/>
    </xf>
    <xf numFmtId="0" fontId="26" fillId="0" borderId="80" xfId="0" applyFont="1" applyFill="1" applyBorder="1" applyAlignment="1">
      <alignment horizontal="center" vertical="center" wrapText="1"/>
    </xf>
    <xf numFmtId="3" fontId="26" fillId="0" borderId="82" xfId="0" applyNumberFormat="1" applyFont="1" applyFill="1" applyBorder="1" applyAlignment="1">
      <alignment horizontal="right"/>
    </xf>
    <xf numFmtId="3" fontId="26" fillId="0" borderId="80" xfId="0" applyNumberFormat="1" applyFont="1" applyFill="1" applyBorder="1" applyAlignment="1">
      <alignment horizontal="right"/>
    </xf>
    <xf numFmtId="10" fontId="26" fillId="0" borderId="80" xfId="0" applyNumberFormat="1" applyFont="1" applyBorder="1" applyAlignment="1">
      <alignment vertical="center"/>
    </xf>
    <xf numFmtId="165" fontId="101" fillId="10" borderId="60" xfId="16" applyNumberFormat="1" applyFont="1" applyFill="1" applyBorder="1" applyProtection="1">
      <alignment vertical="center"/>
    </xf>
    <xf numFmtId="165" fontId="101" fillId="10" borderId="61" xfId="16" applyNumberFormat="1" applyFont="1" applyFill="1" applyBorder="1" applyAlignment="1" applyProtection="1">
      <alignment horizontal="right" vertical="center"/>
    </xf>
    <xf numFmtId="0" fontId="100" fillId="0" borderId="0" xfId="0" applyFont="1"/>
    <xf numFmtId="0" fontId="100" fillId="0" borderId="0" xfId="0" applyFont="1" applyBorder="1"/>
    <xf numFmtId="0" fontId="100" fillId="0" borderId="1" xfId="0" applyFont="1" applyBorder="1"/>
    <xf numFmtId="10" fontId="100" fillId="0" borderId="1" xfId="0" applyNumberFormat="1" applyFont="1" applyFill="1" applyBorder="1"/>
    <xf numFmtId="0" fontId="100" fillId="0" borderId="0" xfId="0" applyFont="1" applyFill="1" applyBorder="1"/>
    <xf numFmtId="0" fontId="100" fillId="0" borderId="0" xfId="0" applyFont="1" applyFill="1"/>
    <xf numFmtId="10" fontId="100" fillId="0" borderId="1" xfId="0" applyNumberFormat="1" applyFont="1" applyBorder="1"/>
    <xf numFmtId="0" fontId="21" fillId="11" borderId="0" xfId="4" applyFont="1" applyFill="1" applyAlignment="1">
      <alignment horizontal="center"/>
    </xf>
    <xf numFmtId="0" fontId="12" fillId="3" borderId="0" xfId="4" applyFont="1" applyFill="1" applyAlignment="1">
      <alignment horizontal="left"/>
    </xf>
    <xf numFmtId="0" fontId="4" fillId="3" borderId="0" xfId="4" applyFont="1" applyFill="1" applyAlignment="1">
      <alignment horizontal="left"/>
    </xf>
    <xf numFmtId="0" fontId="21" fillId="3" borderId="0" xfId="4" applyFont="1" applyFill="1" applyAlignment="1">
      <alignment horizontal="center"/>
    </xf>
    <xf numFmtId="0" fontId="21" fillId="0" borderId="0" xfId="4" applyFont="1" applyFill="1" applyAlignment="1">
      <alignment horizontal="center"/>
    </xf>
    <xf numFmtId="49" fontId="40" fillId="0" borderId="30" xfId="17" applyNumberFormat="1" applyFont="1" applyFill="1" applyBorder="1" applyAlignment="1" applyProtection="1">
      <alignment horizontal="center" vertical="center"/>
    </xf>
    <xf numFmtId="49" fontId="40" fillId="0" borderId="31" xfId="17" applyNumberFormat="1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 textRotation="90" wrapText="1"/>
    </xf>
    <xf numFmtId="3" fontId="26" fillId="0" borderId="1" xfId="0" applyNumberFormat="1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 wrapText="1"/>
    </xf>
    <xf numFmtId="3" fontId="26" fillId="0" borderId="1" xfId="0" applyNumberFormat="1" applyFont="1" applyFill="1" applyBorder="1" applyAlignment="1" applyProtection="1">
      <alignment horizontal="center" vertical="center" textRotation="90" wrapText="1"/>
    </xf>
    <xf numFmtId="0" fontId="24" fillId="3" borderId="1" xfId="4" applyFont="1" applyFill="1" applyBorder="1" applyAlignment="1" applyProtection="1">
      <alignment horizontal="center" vertical="center" wrapText="1"/>
    </xf>
    <xf numFmtId="0" fontId="24" fillId="0" borderId="1" xfId="4" applyFont="1" applyFill="1" applyBorder="1" applyAlignment="1" applyProtection="1">
      <alignment horizontal="center" vertical="center" wrapText="1"/>
    </xf>
    <xf numFmtId="0" fontId="26" fillId="3" borderId="1" xfId="0" applyFont="1" applyFill="1" applyBorder="1" applyAlignment="1" applyProtection="1">
      <alignment horizontal="center" vertical="center" wrapText="1"/>
    </xf>
    <xf numFmtId="0" fontId="24" fillId="3" borderId="1" xfId="0" applyFont="1" applyFill="1" applyBorder="1" applyAlignment="1" applyProtection="1">
      <alignment horizontal="center" vertical="center" wrapText="1"/>
    </xf>
    <xf numFmtId="0" fontId="26" fillId="3" borderId="1" xfId="0" applyFont="1" applyFill="1" applyBorder="1" applyAlignment="1" applyProtection="1">
      <alignment horizontal="center" vertical="center" textRotation="90" wrapText="1"/>
    </xf>
    <xf numFmtId="0" fontId="24" fillId="0" borderId="1" xfId="4" applyFont="1" applyBorder="1" applyAlignment="1" applyProtection="1">
      <alignment horizontal="center" vertical="center" wrapText="1"/>
    </xf>
    <xf numFmtId="0" fontId="24" fillId="3" borderId="1" xfId="14" applyFont="1" applyFill="1" applyBorder="1" applyAlignment="1" applyProtection="1">
      <alignment horizontal="center" vertical="center" wrapText="1"/>
    </xf>
    <xf numFmtId="0" fontId="24" fillId="0" borderId="55" xfId="0" applyFont="1" applyFill="1" applyBorder="1" applyAlignment="1">
      <alignment horizontal="center" vertical="center"/>
    </xf>
    <xf numFmtId="0" fontId="24" fillId="0" borderId="56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0" fontId="24" fillId="0" borderId="41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166" fontId="40" fillId="0" borderId="30" xfId="17" applyNumberFormat="1" applyFont="1" applyBorder="1" applyAlignment="1" applyProtection="1">
      <alignment horizontal="center" vertical="center"/>
    </xf>
    <xf numFmtId="166" fontId="40" fillId="0" borderId="31" xfId="17" applyNumberFormat="1" applyFont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 wrapText="1"/>
    </xf>
    <xf numFmtId="0" fontId="26" fillId="0" borderId="49" xfId="0" applyFont="1" applyBorder="1" applyAlignment="1">
      <alignment horizontal="left"/>
    </xf>
    <xf numFmtId="0" fontId="10" fillId="0" borderId="22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26" fillId="0" borderId="48" xfId="0" applyFont="1" applyFill="1" applyBorder="1" applyAlignment="1">
      <alignment horizontal="center" vertical="center" wrapText="1"/>
    </xf>
    <xf numFmtId="0" fontId="26" fillId="0" borderId="44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wrapText="1"/>
    </xf>
    <xf numFmtId="0" fontId="10" fillId="0" borderId="22" xfId="0" applyFont="1" applyFill="1" applyBorder="1" applyAlignment="1">
      <alignment horizontal="center" wrapText="1"/>
    </xf>
    <xf numFmtId="0" fontId="26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 wrapText="1"/>
    </xf>
    <xf numFmtId="49" fontId="35" fillId="2" borderId="17" xfId="0" applyNumberFormat="1" applyFont="1" applyFill="1" applyBorder="1" applyAlignment="1">
      <alignment horizontal="left" vertical="center" wrapText="1"/>
    </xf>
    <xf numFmtId="49" fontId="35" fillId="2" borderId="22" xfId="0" applyNumberFormat="1" applyFont="1" applyFill="1" applyBorder="1" applyAlignment="1">
      <alignment horizontal="left" vertical="center" wrapText="1"/>
    </xf>
    <xf numFmtId="49" fontId="35" fillId="2" borderId="11" xfId="0" applyNumberFormat="1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58" fillId="0" borderId="1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26" fillId="0" borderId="0" xfId="0" applyFont="1" applyAlignment="1">
      <alignment horizontal="center" wrapText="1"/>
    </xf>
    <xf numFmtId="0" fontId="32" fillId="0" borderId="1" xfId="0" applyFont="1" applyFill="1" applyBorder="1" applyAlignment="1">
      <alignment horizontal="center" vertical="center"/>
    </xf>
    <xf numFmtId="0" fontId="6" fillId="0" borderId="49" xfId="0" applyFont="1" applyBorder="1" applyAlignment="1">
      <alignment horizontal="center" vertical="center" wrapText="1"/>
    </xf>
    <xf numFmtId="0" fontId="79" fillId="0" borderId="17" xfId="0" applyFont="1" applyFill="1" applyBorder="1" applyAlignment="1">
      <alignment horizontal="left" wrapText="1"/>
    </xf>
    <xf numFmtId="0" fontId="79" fillId="0" borderId="11" xfId="0" applyFont="1" applyFill="1" applyBorder="1" applyAlignment="1">
      <alignment horizontal="left" wrapText="1"/>
    </xf>
    <xf numFmtId="166" fontId="41" fillId="0" borderId="57" xfId="17" applyNumberFormat="1" applyFont="1" applyBorder="1" applyAlignment="1" applyProtection="1">
      <alignment horizontal="center" vertical="center" wrapText="1"/>
    </xf>
    <xf numFmtId="166" fontId="41" fillId="0" borderId="0" xfId="17" applyNumberFormat="1" applyFont="1" applyBorder="1" applyAlignment="1" applyProtection="1">
      <alignment horizontal="center" vertical="center" wrapText="1"/>
    </xf>
    <xf numFmtId="0" fontId="10" fillId="0" borderId="77" xfId="0" applyFont="1" applyBorder="1" applyAlignment="1">
      <alignment horizontal="center" vertical="center" wrapText="1"/>
    </xf>
    <xf numFmtId="0" fontId="10" fillId="0" borderId="78" xfId="0" applyFont="1" applyBorder="1" applyAlignment="1">
      <alignment horizontal="center" vertical="center" wrapText="1"/>
    </xf>
  </cellXfs>
  <cellStyles count="21">
    <cellStyle name="ContentsHyperlink" xfId="1"/>
    <cellStyle name="Hyperlink" xfId="2" builtinId="8"/>
    <cellStyle name="Normal" xfId="0" builtinId="0"/>
    <cellStyle name="Normal 16" xfId="3"/>
    <cellStyle name="Normal 2" xfId="4"/>
    <cellStyle name="Normal 2 2" xfId="5"/>
    <cellStyle name="Normal 3" xfId="6"/>
    <cellStyle name="Normal 3 2" xfId="7"/>
    <cellStyle name="Normal 4" xfId="8"/>
    <cellStyle name="Normal 4 2" xfId="9"/>
    <cellStyle name="Normal 42" xfId="10"/>
    <cellStyle name="Normal 5" xfId="11"/>
    <cellStyle name="Normal 5 2" xfId="12"/>
    <cellStyle name="Normal_normativ kadra _ tabel_1" xfId="13"/>
    <cellStyle name="Normal_TAB DZ 1-10 (1)" xfId="14"/>
    <cellStyle name="Normal_TAB DZ 1-10 (1) 2" xfId="15"/>
    <cellStyle name="Student Information" xfId="16"/>
    <cellStyle name="Student Information - user entered" xfId="17"/>
    <cellStyle name="Student Information - user entered 2" xfId="18"/>
    <cellStyle name="Student Information 2" xfId="19"/>
    <cellStyle name="Total" xfId="20" builtinId="2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0</xdr:row>
      <xdr:rowOff>106680</xdr:rowOff>
    </xdr:from>
    <xdr:to>
      <xdr:col>1</xdr:col>
      <xdr:colOff>716280</xdr:colOff>
      <xdr:row>4</xdr:row>
      <xdr:rowOff>83820</xdr:rowOff>
    </xdr:to>
    <xdr:pic>
      <xdr:nvPicPr>
        <xdr:cNvPr id="1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9580" y="106680"/>
          <a:ext cx="6096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327" name="Line 1"/>
        <xdr:cNvSpPr>
          <a:spLocks noChangeShapeType="1"/>
        </xdr:cNvSpPr>
      </xdr:nvSpPr>
      <xdr:spPr bwMode="auto">
        <a:xfrm>
          <a:off x="0" y="0"/>
          <a:ext cx="6309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NTERI/2024/PLAN%20RADA%202024/OBS%20Planske_tabele_za_bolnice_2024_FV-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АДРЖАЈ"/>
      <sheetName val="Kadar.ode."/>
      <sheetName val="Kadar.dne.bol.dij."/>
      <sheetName val="Kadar.zaj.med.del."/>
      <sheetName val="Kadar.nem."/>
      <sheetName val="Kadar.zbirno "/>
      <sheetName val="Kapaciteti i korišćenje"/>
      <sheetName val="Pratioci"/>
      <sheetName val="Dnevne.bolnice"/>
      <sheetName val="Neonatologija"/>
      <sheetName val="Pregledi"/>
      <sheetName val="Operacije"/>
      <sheetName val="DSG"/>
      <sheetName val="ANEST"/>
      <sheetName val="ONKOLOGIJA"/>
      <sheetName val="Usluge neonat"/>
      <sheetName val="pulmo"/>
      <sheetName val="neuro"/>
      <sheetName val="deca"/>
      <sheetName val="rehab"/>
      <sheetName val="psih"/>
      <sheetName val="očno"/>
      <sheetName val="HIR"/>
      <sheetName val="ORTOP"/>
      <sheetName val="UROL"/>
      <sheetName val="ORL"/>
      <sheetName val="GIN"/>
      <sheetName val="INT"/>
      <sheetName val="Dijagnostika"/>
      <sheetName val="Lab"/>
      <sheetName val="Dijalize"/>
      <sheetName val="Krv"/>
      <sheetName val="Lekovi"/>
      <sheetName val="Implantati"/>
      <sheetName val="Sanitet.mat"/>
      <sheetName val="Liste.čekanja"/>
      <sheetName val="Zbirno_usluge"/>
    </sheetNames>
    <sheetDataSet>
      <sheetData sheetId="0"/>
      <sheetData sheetId="1">
        <row r="22">
          <cell r="I22">
            <v>40</v>
          </cell>
          <cell r="P22">
            <v>51</v>
          </cell>
          <cell r="R22">
            <v>190</v>
          </cell>
          <cell r="X22">
            <v>189</v>
          </cell>
          <cell r="Z22">
            <v>1</v>
          </cell>
          <cell r="AA22">
            <v>1</v>
          </cell>
          <cell r="AB22">
            <v>0</v>
          </cell>
          <cell r="AD22">
            <v>0</v>
          </cell>
          <cell r="AE22">
            <v>0</v>
          </cell>
          <cell r="AF22">
            <v>0</v>
          </cell>
        </row>
      </sheetData>
      <sheetData sheetId="2">
        <row r="18">
          <cell r="E18">
            <v>4</v>
          </cell>
          <cell r="H18">
            <v>4</v>
          </cell>
          <cell r="J18">
            <v>9</v>
          </cell>
          <cell r="K18">
            <v>9</v>
          </cell>
          <cell r="M18">
            <v>0</v>
          </cell>
          <cell r="N18">
            <v>0</v>
          </cell>
          <cell r="P18">
            <v>0</v>
          </cell>
          <cell r="Q18">
            <v>0</v>
          </cell>
          <cell r="R18">
            <v>0</v>
          </cell>
        </row>
      </sheetData>
      <sheetData sheetId="3">
        <row r="11">
          <cell r="D11">
            <v>1</v>
          </cell>
          <cell r="E11">
            <v>0</v>
          </cell>
          <cell r="J11">
            <v>2</v>
          </cell>
        </row>
        <row r="18">
          <cell r="J18">
            <v>1</v>
          </cell>
        </row>
        <row r="23">
          <cell r="D23">
            <v>19</v>
          </cell>
          <cell r="E23">
            <v>1</v>
          </cell>
          <cell r="J23">
            <v>23</v>
          </cell>
          <cell r="L23">
            <v>59</v>
          </cell>
          <cell r="O23">
            <v>61</v>
          </cell>
          <cell r="Q23">
            <v>1</v>
          </cell>
          <cell r="R23">
            <v>1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</sheetData>
      <sheetData sheetId="4">
        <row r="23">
          <cell r="B23">
            <v>16</v>
          </cell>
          <cell r="C23">
            <v>17</v>
          </cell>
          <cell r="E23">
            <v>56</v>
          </cell>
          <cell r="F23">
            <v>77</v>
          </cell>
          <cell r="H23">
            <v>0</v>
          </cell>
          <cell r="I23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4"/>
  <sheetViews>
    <sheetView workbookViewId="0">
      <selection activeCell="M6" sqref="M6"/>
    </sheetView>
  </sheetViews>
  <sheetFormatPr defaultColWidth="9.109375" defaultRowHeight="13.2"/>
  <cols>
    <col min="1" max="1" width="5" style="9" customWidth="1"/>
    <col min="2" max="2" width="12.33203125" style="9" customWidth="1"/>
    <col min="3" max="16384" width="9.109375" style="9"/>
  </cols>
  <sheetData>
    <row r="2" spans="1:9" ht="13.8">
      <c r="C2" s="1149" t="s">
        <v>15</v>
      </c>
      <c r="D2" s="1149"/>
      <c r="E2" s="1149"/>
      <c r="F2" s="1149"/>
      <c r="G2" s="1149"/>
      <c r="H2" s="1149"/>
      <c r="I2" s="1149"/>
    </row>
    <row r="3" spans="1:9" ht="15.6">
      <c r="C3" s="1150" t="s">
        <v>16</v>
      </c>
      <c r="D3" s="1150"/>
      <c r="E3" s="1150"/>
      <c r="F3" s="1150"/>
      <c r="G3" s="1150"/>
      <c r="H3" s="1150"/>
      <c r="I3" s="1150"/>
    </row>
    <row r="6" spans="1:9" ht="17.399999999999999">
      <c r="B6" s="1151" t="s">
        <v>17</v>
      </c>
      <c r="C6" s="1151"/>
      <c r="D6" s="1151"/>
      <c r="E6" s="1151"/>
      <c r="F6" s="1151"/>
      <c r="G6" s="1151"/>
      <c r="H6" s="1151"/>
      <c r="I6" s="1151"/>
    </row>
    <row r="7" spans="1:9" ht="17.399999999999999">
      <c r="B7" s="1151" t="s">
        <v>18</v>
      </c>
      <c r="C7" s="1151"/>
      <c r="D7" s="1151"/>
      <c r="E7" s="1151"/>
      <c r="F7" s="1151"/>
      <c r="G7" s="1151"/>
      <c r="H7" s="1151"/>
      <c r="I7" s="1151"/>
    </row>
    <row r="8" spans="1:9" ht="17.399999999999999">
      <c r="B8" s="1152" t="s">
        <v>1833</v>
      </c>
      <c r="C8" s="1152"/>
      <c r="D8" s="1152"/>
      <c r="E8" s="1152"/>
      <c r="F8" s="1152"/>
      <c r="G8" s="1152"/>
      <c r="H8" s="1152"/>
      <c r="I8" s="1152"/>
    </row>
    <row r="9" spans="1:9" ht="17.399999999999999">
      <c r="B9" s="1148" t="s">
        <v>1855</v>
      </c>
      <c r="C9" s="1148"/>
      <c r="D9" s="1148"/>
      <c r="E9" s="1148"/>
      <c r="F9" s="1148"/>
      <c r="G9" s="1148"/>
      <c r="H9" s="1148"/>
      <c r="I9" s="1148"/>
    </row>
    <row r="10" spans="1:9" ht="17.399999999999999">
      <c r="B10" s="1148" t="s">
        <v>5782</v>
      </c>
      <c r="C10" s="1148"/>
      <c r="D10" s="1148"/>
      <c r="E10" s="1148"/>
      <c r="F10" s="1148"/>
      <c r="G10" s="1148"/>
      <c r="H10" s="1148"/>
      <c r="I10" s="1148"/>
    </row>
    <row r="11" spans="1:9" ht="14.4">
      <c r="A11" s="296"/>
      <c r="B11" s="296"/>
      <c r="C11" s="296" t="s">
        <v>63</v>
      </c>
      <c r="D11" s="296"/>
      <c r="E11" s="10"/>
      <c r="F11" s="10"/>
      <c r="G11" s="10"/>
      <c r="H11" s="10"/>
      <c r="I11" s="10"/>
    </row>
    <row r="12" spans="1:9" ht="14.4">
      <c r="A12" s="294" t="s">
        <v>1783</v>
      </c>
      <c r="B12" s="294" t="s">
        <v>1784</v>
      </c>
      <c r="C12" s="294"/>
      <c r="D12" s="294"/>
      <c r="E12" s="295"/>
      <c r="F12" s="295"/>
      <c r="G12" s="295"/>
      <c r="H12" s="295"/>
      <c r="I12" s="295"/>
    </row>
    <row r="13" spans="1:9" ht="14.4">
      <c r="A13" s="296" t="s">
        <v>1763</v>
      </c>
      <c r="B13" s="297" t="s">
        <v>283</v>
      </c>
      <c r="C13" s="297"/>
      <c r="D13" s="297"/>
      <c r="E13" s="223"/>
      <c r="F13" s="223"/>
      <c r="G13" s="223"/>
      <c r="H13" s="223"/>
      <c r="I13" s="223"/>
    </row>
    <row r="14" spans="1:9" ht="14.4">
      <c r="A14" s="296" t="s">
        <v>1764</v>
      </c>
      <c r="B14" s="297" t="s">
        <v>284</v>
      </c>
      <c r="C14" s="297"/>
      <c r="D14" s="297"/>
      <c r="E14" s="223"/>
      <c r="F14" s="223"/>
      <c r="G14" s="223"/>
      <c r="H14" s="223"/>
      <c r="I14" s="223"/>
    </row>
    <row r="15" spans="1:9" ht="14.4">
      <c r="A15" s="296" t="s">
        <v>1765</v>
      </c>
      <c r="B15" s="297" t="s">
        <v>285</v>
      </c>
      <c r="C15" s="297"/>
      <c r="D15" s="297"/>
      <c r="E15" s="223"/>
      <c r="F15" s="223"/>
      <c r="G15" s="223"/>
      <c r="H15" s="223"/>
      <c r="I15" s="223"/>
    </row>
    <row r="16" spans="1:9" ht="14.4">
      <c r="A16" s="296" t="s">
        <v>1766</v>
      </c>
      <c r="B16" s="297" t="s">
        <v>286</v>
      </c>
      <c r="C16" s="297"/>
      <c r="D16" s="297"/>
      <c r="E16" s="223"/>
      <c r="F16" s="223"/>
      <c r="G16" s="223"/>
      <c r="H16" s="223"/>
      <c r="I16" s="223"/>
    </row>
    <row r="17" spans="1:9" ht="14.4">
      <c r="A17" s="296" t="s">
        <v>1767</v>
      </c>
      <c r="B17" s="297" t="s">
        <v>190</v>
      </c>
      <c r="C17" s="297"/>
      <c r="D17" s="297"/>
      <c r="E17" s="223"/>
      <c r="F17" s="223"/>
      <c r="G17" s="223"/>
      <c r="H17" s="223"/>
      <c r="I17" s="223"/>
    </row>
    <row r="18" spans="1:9" ht="15.75" customHeight="1">
      <c r="A18" s="296" t="s">
        <v>1768</v>
      </c>
      <c r="B18" s="297" t="s">
        <v>197</v>
      </c>
      <c r="C18" s="297"/>
      <c r="D18" s="297"/>
      <c r="E18" s="223"/>
      <c r="F18" s="223"/>
      <c r="G18" s="223"/>
      <c r="H18" s="223"/>
      <c r="I18" s="223"/>
    </row>
    <row r="19" spans="1:9" ht="15.75" customHeight="1">
      <c r="A19" s="296" t="s">
        <v>1769</v>
      </c>
      <c r="B19" s="297" t="s">
        <v>198</v>
      </c>
      <c r="C19" s="297"/>
      <c r="D19" s="297"/>
      <c r="E19" s="223"/>
      <c r="F19" s="223"/>
      <c r="G19" s="223"/>
      <c r="H19" s="223"/>
      <c r="I19" s="223"/>
    </row>
    <row r="20" spans="1:9" ht="14.4">
      <c r="A20" s="296" t="s">
        <v>87</v>
      </c>
      <c r="B20" s="297" t="s">
        <v>269</v>
      </c>
      <c r="C20" s="297"/>
      <c r="D20" s="297"/>
      <c r="E20" s="223"/>
      <c r="F20" s="223"/>
      <c r="G20" s="223"/>
      <c r="H20" s="223"/>
      <c r="I20" s="223"/>
    </row>
    <row r="21" spans="1:9" ht="14.4">
      <c r="A21" s="296" t="s">
        <v>1770</v>
      </c>
      <c r="B21" s="297" t="s">
        <v>206</v>
      </c>
      <c r="C21" s="297"/>
      <c r="D21" s="297"/>
      <c r="E21" s="223"/>
      <c r="F21" s="223"/>
      <c r="G21" s="223"/>
      <c r="H21" s="223"/>
      <c r="I21" s="223"/>
    </row>
    <row r="22" spans="1:9" ht="14.4">
      <c r="A22" s="296" t="s">
        <v>1771</v>
      </c>
      <c r="B22" s="298" t="s">
        <v>1762</v>
      </c>
      <c r="C22" s="298"/>
      <c r="D22" s="298"/>
      <c r="E22" s="299"/>
      <c r="F22" s="299"/>
      <c r="G22" s="299"/>
      <c r="H22" s="223"/>
      <c r="I22" s="223"/>
    </row>
    <row r="23" spans="1:9" ht="14.4">
      <c r="A23" s="296" t="s">
        <v>1772</v>
      </c>
      <c r="B23" s="300" t="s">
        <v>208</v>
      </c>
      <c r="C23" s="297"/>
      <c r="D23" s="297"/>
      <c r="E23" s="223"/>
      <c r="F23" s="223"/>
      <c r="G23" s="223"/>
      <c r="H23" s="223"/>
      <c r="I23" s="223"/>
    </row>
    <row r="24" spans="1:9" ht="14.4">
      <c r="A24" s="296" t="s">
        <v>1773</v>
      </c>
      <c r="B24" s="300" t="s">
        <v>1730</v>
      </c>
      <c r="C24" s="297"/>
      <c r="D24" s="297"/>
      <c r="E24" s="223"/>
      <c r="F24" s="223"/>
      <c r="G24" s="223"/>
      <c r="H24" s="223"/>
      <c r="I24" s="223"/>
    </row>
    <row r="25" spans="1:9" ht="14.4">
      <c r="A25" s="296" t="s">
        <v>1774</v>
      </c>
      <c r="B25" s="298" t="s">
        <v>1756</v>
      </c>
      <c r="C25" s="298"/>
      <c r="D25" s="298"/>
      <c r="E25" s="299"/>
      <c r="F25" s="299"/>
      <c r="G25" s="299"/>
      <c r="H25" s="223"/>
      <c r="I25" s="223"/>
    </row>
    <row r="26" spans="1:9" ht="14.4">
      <c r="A26" s="296" t="s">
        <v>1775</v>
      </c>
      <c r="B26" s="298" t="s">
        <v>1757</v>
      </c>
      <c r="C26" s="298"/>
      <c r="D26" s="298"/>
      <c r="E26" s="299"/>
      <c r="F26" s="299"/>
      <c r="G26" s="299"/>
      <c r="H26" s="223"/>
      <c r="I26" s="223"/>
    </row>
    <row r="27" spans="1:9" ht="14.4">
      <c r="A27" s="296" t="s">
        <v>1776</v>
      </c>
      <c r="B27" s="298" t="s">
        <v>1761</v>
      </c>
      <c r="C27" s="298"/>
      <c r="D27" s="298"/>
      <c r="E27" s="299"/>
      <c r="F27" s="299"/>
      <c r="G27" s="299"/>
      <c r="H27" s="223"/>
      <c r="I27" s="223"/>
    </row>
    <row r="28" spans="1:9" ht="14.4">
      <c r="A28" s="296" t="s">
        <v>1777</v>
      </c>
      <c r="B28" s="297" t="s">
        <v>134</v>
      </c>
      <c r="C28" s="297"/>
      <c r="D28" s="297"/>
      <c r="E28" s="223"/>
      <c r="F28" s="223"/>
      <c r="G28" s="223"/>
      <c r="H28" s="223"/>
      <c r="I28" s="223"/>
    </row>
    <row r="29" spans="1:9" ht="14.4">
      <c r="A29" s="296" t="s">
        <v>1778</v>
      </c>
      <c r="B29" s="301" t="s">
        <v>259</v>
      </c>
      <c r="C29" s="301"/>
      <c r="D29" s="301"/>
      <c r="E29" s="299"/>
      <c r="F29" s="299"/>
      <c r="G29" s="299"/>
      <c r="H29" s="223"/>
      <c r="I29" s="223"/>
    </row>
    <row r="30" spans="1:9" ht="14.4">
      <c r="A30" s="296" t="s">
        <v>1779</v>
      </c>
      <c r="B30" s="297" t="s">
        <v>264</v>
      </c>
      <c r="C30" s="297"/>
      <c r="D30" s="297"/>
      <c r="E30" s="223"/>
      <c r="F30" s="223"/>
      <c r="G30" s="223"/>
      <c r="H30" s="223"/>
      <c r="I30" s="223"/>
    </row>
    <row r="31" spans="1:9" ht="14.4">
      <c r="A31" s="296" t="s">
        <v>1780</v>
      </c>
      <c r="B31" s="297" t="s">
        <v>266</v>
      </c>
      <c r="C31" s="297"/>
      <c r="D31" s="297"/>
      <c r="E31" s="223"/>
      <c r="F31" s="223"/>
      <c r="G31" s="223"/>
      <c r="H31" s="223"/>
      <c r="I31" s="223"/>
    </row>
    <row r="32" spans="1:9" ht="14.4">
      <c r="A32" s="296" t="s">
        <v>1781</v>
      </c>
      <c r="B32" s="297" t="s">
        <v>267</v>
      </c>
      <c r="C32" s="297"/>
      <c r="D32" s="297"/>
      <c r="E32" s="223"/>
      <c r="F32" s="223"/>
      <c r="G32" s="223"/>
      <c r="H32" s="223"/>
      <c r="I32" s="223"/>
    </row>
    <row r="33" spans="1:9" ht="14.4">
      <c r="A33" s="296" t="s">
        <v>1782</v>
      </c>
      <c r="B33" s="297" t="s">
        <v>268</v>
      </c>
      <c r="C33" s="297"/>
      <c r="D33" s="297"/>
      <c r="E33" s="223"/>
      <c r="F33" s="223"/>
      <c r="G33" s="223"/>
      <c r="H33" s="223"/>
      <c r="I33" s="223"/>
    </row>
    <row r="34" spans="1:9" ht="14.4">
      <c r="A34" s="296" t="s">
        <v>1827</v>
      </c>
      <c r="B34" s="297" t="s">
        <v>1825</v>
      </c>
      <c r="C34" s="293"/>
      <c r="D34" s="293"/>
      <c r="E34" s="293"/>
      <c r="F34" s="293"/>
      <c r="G34" s="293"/>
      <c r="H34" s="293"/>
      <c r="I34" s="293"/>
    </row>
  </sheetData>
  <mergeCells count="7">
    <mergeCell ref="B10:I10"/>
    <mergeCell ref="C2:I2"/>
    <mergeCell ref="C3:I3"/>
    <mergeCell ref="B9:I9"/>
    <mergeCell ref="B6:I6"/>
    <mergeCell ref="B7:I7"/>
    <mergeCell ref="B8:I8"/>
  </mergeCells>
  <phoneticPr fontId="1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2"/>
  <sheetViews>
    <sheetView view="pageBreakPreview" zoomScaleSheetLayoutView="100" workbookViewId="0">
      <selection activeCell="I13" sqref="I13"/>
    </sheetView>
  </sheetViews>
  <sheetFormatPr defaultColWidth="9.109375" defaultRowHeight="13.2"/>
  <cols>
    <col min="1" max="1" width="7.44140625" style="2" customWidth="1"/>
    <col min="2" max="2" width="23.6640625" style="2" customWidth="1"/>
    <col min="3" max="3" width="16.21875" style="2" customWidth="1"/>
    <col min="4" max="4" width="11.109375" style="2" customWidth="1"/>
    <col min="5" max="5" width="8.44140625" style="1023" customWidth="1"/>
    <col min="6" max="7" width="8.44140625" style="2" customWidth="1"/>
    <col min="8" max="8" width="8.44140625" style="1023" customWidth="1"/>
    <col min="9" max="9" width="8.44140625" style="2" customWidth="1"/>
    <col min="10" max="16384" width="9.109375" style="2"/>
  </cols>
  <sheetData>
    <row r="1" spans="1:9">
      <c r="A1" s="173"/>
      <c r="B1" s="174" t="s">
        <v>165</v>
      </c>
      <c r="C1" s="165" t="str">
        <f>Kadar.ode.!C1</f>
        <v>ОПШТА БОЛНИЦА СЕНТА</v>
      </c>
      <c r="D1" s="169"/>
      <c r="E1" s="809"/>
      <c r="F1" s="357"/>
      <c r="G1" s="357"/>
      <c r="H1" s="1020"/>
      <c r="I1" s="3"/>
    </row>
    <row r="2" spans="1:9">
      <c r="A2" s="173"/>
      <c r="B2" s="174" t="s">
        <v>166</v>
      </c>
      <c r="C2" s="165" t="str">
        <f>Kadar.ode.!C2</f>
        <v>08923507</v>
      </c>
      <c r="D2" s="169"/>
      <c r="E2" s="809"/>
      <c r="F2" s="357"/>
      <c r="G2" s="357"/>
      <c r="H2" s="1020"/>
      <c r="I2" s="3"/>
    </row>
    <row r="3" spans="1:9">
      <c r="A3" s="173"/>
      <c r="B3" s="174"/>
      <c r="C3" s="165"/>
      <c r="D3" s="169"/>
      <c r="E3" s="809"/>
      <c r="F3" s="357"/>
      <c r="G3" s="357"/>
      <c r="H3" s="1020"/>
      <c r="I3" s="3"/>
    </row>
    <row r="4" spans="1:9" ht="13.8">
      <c r="A4" s="173"/>
      <c r="B4" s="174" t="s">
        <v>1792</v>
      </c>
      <c r="C4" s="166" t="s">
        <v>269</v>
      </c>
      <c r="D4" s="170"/>
      <c r="E4" s="810"/>
      <c r="F4" s="680"/>
      <c r="G4" s="680"/>
      <c r="H4" s="1021"/>
    </row>
    <row r="5" spans="1:9" ht="12.75" customHeight="1"/>
    <row r="6" spans="1:9" s="1" customFormat="1" ht="23.25" customHeight="1">
      <c r="A6" s="1187" t="s">
        <v>163</v>
      </c>
      <c r="B6" s="1189" t="s">
        <v>52</v>
      </c>
      <c r="C6" s="1189" t="s">
        <v>129</v>
      </c>
      <c r="D6" s="1180" t="s">
        <v>199</v>
      </c>
      <c r="E6" s="1180"/>
      <c r="F6" s="360"/>
      <c r="G6" s="1183" t="s">
        <v>200</v>
      </c>
      <c r="H6" s="1184"/>
      <c r="I6" s="385"/>
    </row>
    <row r="7" spans="1:9" s="1" customFormat="1" ht="32.25" customHeight="1" thickBot="1">
      <c r="A7" s="1188"/>
      <c r="B7" s="1190"/>
      <c r="C7" s="1190"/>
      <c r="D7" s="332" t="s">
        <v>1834</v>
      </c>
      <c r="E7" s="811" t="s">
        <v>5786</v>
      </c>
      <c r="F7" s="332" t="s">
        <v>1891</v>
      </c>
      <c r="G7" s="332" t="s">
        <v>1834</v>
      </c>
      <c r="H7" s="811" t="s">
        <v>5786</v>
      </c>
      <c r="I7" s="388" t="s">
        <v>1891</v>
      </c>
    </row>
    <row r="8" spans="1:9" ht="21.9" customHeight="1" thickTop="1">
      <c r="A8" s="199"/>
      <c r="B8" s="92" t="s">
        <v>1893</v>
      </c>
      <c r="C8" s="93"/>
      <c r="D8" s="94">
        <v>284</v>
      </c>
      <c r="E8" s="1024">
        <v>185</v>
      </c>
      <c r="F8" s="386">
        <f>E8/D8</f>
        <v>0.65140845070422537</v>
      </c>
      <c r="G8" s="205">
        <v>284</v>
      </c>
      <c r="H8" s="1024">
        <v>185</v>
      </c>
      <c r="I8" s="387">
        <f>H8/G8</f>
        <v>0.65140845070422537</v>
      </c>
    </row>
    <row r="9" spans="1:9" ht="21.9" customHeight="1">
      <c r="A9" s="200"/>
      <c r="B9" s="95" t="s">
        <v>1865</v>
      </c>
      <c r="C9" s="75">
        <v>4</v>
      </c>
      <c r="D9" s="74">
        <v>707</v>
      </c>
      <c r="E9" s="1025">
        <v>596</v>
      </c>
      <c r="F9" s="384">
        <f t="shared" ref="F9:F18" si="0">E9/D9</f>
        <v>0.84299858557284302</v>
      </c>
      <c r="G9" s="74">
        <v>707</v>
      </c>
      <c r="H9" s="1025">
        <v>596</v>
      </c>
      <c r="I9" s="383">
        <f t="shared" ref="I9:I18" si="1">H9/G9</f>
        <v>0.84299858557284302</v>
      </c>
    </row>
    <row r="10" spans="1:9" ht="21.9" customHeight="1">
      <c r="A10" s="201"/>
      <c r="B10" s="97" t="s">
        <v>1894</v>
      </c>
      <c r="C10" s="75"/>
      <c r="D10" s="96">
        <v>389</v>
      </c>
      <c r="E10" s="1025">
        <v>432</v>
      </c>
      <c r="F10" s="384">
        <f t="shared" si="0"/>
        <v>1.1105398457583548</v>
      </c>
      <c r="G10" s="96">
        <v>389</v>
      </c>
      <c r="H10" s="1025">
        <v>432</v>
      </c>
      <c r="I10" s="383">
        <f t="shared" si="1"/>
        <v>1.1105398457583548</v>
      </c>
    </row>
    <row r="11" spans="1:9" ht="21.9" customHeight="1">
      <c r="A11" s="200"/>
      <c r="B11" s="95" t="s">
        <v>1895</v>
      </c>
      <c r="C11" s="98">
        <v>4</v>
      </c>
      <c r="D11" s="99">
        <v>331</v>
      </c>
      <c r="E11" s="1026">
        <v>301</v>
      </c>
      <c r="F11" s="384">
        <f t="shared" si="0"/>
        <v>0.90936555891238668</v>
      </c>
      <c r="G11" s="99">
        <v>331</v>
      </c>
      <c r="H11" s="1026">
        <v>301</v>
      </c>
      <c r="I11" s="383">
        <f t="shared" si="1"/>
        <v>0.90936555891238668</v>
      </c>
    </row>
    <row r="12" spans="1:9" ht="21.9" customHeight="1">
      <c r="A12" s="202"/>
      <c r="B12" s="97" t="s">
        <v>1867</v>
      </c>
      <c r="C12" s="75"/>
      <c r="D12" s="96">
        <v>96</v>
      </c>
      <c r="E12" s="1025">
        <v>93</v>
      </c>
      <c r="F12" s="384">
        <f t="shared" si="0"/>
        <v>0.96875</v>
      </c>
      <c r="G12" s="96">
        <v>96</v>
      </c>
      <c r="H12" s="1025">
        <v>93</v>
      </c>
      <c r="I12" s="383">
        <f t="shared" si="1"/>
        <v>0.96875</v>
      </c>
    </row>
    <row r="13" spans="1:9" ht="21.9" customHeight="1">
      <c r="A13" s="200"/>
      <c r="B13" s="100" t="s">
        <v>1868</v>
      </c>
      <c r="C13" s="98"/>
      <c r="D13" s="99">
        <v>230</v>
      </c>
      <c r="E13" s="1026">
        <v>130</v>
      </c>
      <c r="F13" s="384">
        <f t="shared" si="0"/>
        <v>0.56521739130434778</v>
      </c>
      <c r="G13" s="99">
        <v>230</v>
      </c>
      <c r="H13" s="1026">
        <v>130</v>
      </c>
      <c r="I13" s="383">
        <f t="shared" si="1"/>
        <v>0.56521739130434778</v>
      </c>
    </row>
    <row r="14" spans="1:9" ht="21.9" customHeight="1">
      <c r="A14" s="202"/>
      <c r="B14" s="97" t="s">
        <v>1869</v>
      </c>
      <c r="C14" s="75"/>
      <c r="D14" s="96">
        <v>404</v>
      </c>
      <c r="E14" s="1025">
        <v>435</v>
      </c>
      <c r="F14" s="384">
        <f t="shared" si="0"/>
        <v>1.0767326732673268</v>
      </c>
      <c r="G14" s="96">
        <v>404</v>
      </c>
      <c r="H14" s="1025">
        <v>435</v>
      </c>
      <c r="I14" s="383">
        <f t="shared" si="1"/>
        <v>1.0767326732673268</v>
      </c>
    </row>
    <row r="15" spans="1:9" ht="21.9" customHeight="1">
      <c r="A15" s="200"/>
      <c r="B15" s="95" t="s">
        <v>1874</v>
      </c>
      <c r="C15" s="98"/>
      <c r="D15" s="99">
        <v>94</v>
      </c>
      <c r="E15" s="1026">
        <v>106</v>
      </c>
      <c r="F15" s="384">
        <f t="shared" si="0"/>
        <v>1.1276595744680851</v>
      </c>
      <c r="G15" s="99">
        <v>94</v>
      </c>
      <c r="H15" s="1026">
        <v>106</v>
      </c>
      <c r="I15" s="383">
        <f t="shared" si="1"/>
        <v>1.1276595744680851</v>
      </c>
    </row>
    <row r="16" spans="1:9" ht="21.9" customHeight="1">
      <c r="A16" s="202"/>
      <c r="B16" s="97" t="s">
        <v>1880</v>
      </c>
      <c r="C16" s="75"/>
      <c r="D16" s="96"/>
      <c r="E16" s="1025">
        <v>16</v>
      </c>
      <c r="F16" s="384"/>
      <c r="G16" s="96"/>
      <c r="H16" s="1025">
        <v>16</v>
      </c>
      <c r="I16" s="383"/>
    </row>
    <row r="17" spans="1:9" ht="21.9" customHeight="1" thickBot="1">
      <c r="A17" s="203"/>
      <c r="B17" s="101"/>
      <c r="C17" s="102"/>
      <c r="D17" s="103"/>
      <c r="E17" s="1027"/>
      <c r="F17" s="389"/>
      <c r="G17" s="390"/>
      <c r="H17" s="1027"/>
      <c r="I17" s="391"/>
    </row>
    <row r="18" spans="1:9" ht="24.9" customHeight="1" thickTop="1">
      <c r="A18" s="1185" t="s">
        <v>86</v>
      </c>
      <c r="B18" s="1186"/>
      <c r="C18" s="204"/>
      <c r="D18" s="205">
        <f>SUM(D8:D17)</f>
        <v>2535</v>
      </c>
      <c r="E18" s="1024">
        <f>SUM(E8:E17)</f>
        <v>2294</v>
      </c>
      <c r="F18" s="386">
        <f t="shared" si="0"/>
        <v>0.90493096646942806</v>
      </c>
      <c r="G18" s="205">
        <f>SUM(G8:G17)</f>
        <v>2535</v>
      </c>
      <c r="H18" s="1024">
        <f>SUM(H8:H17)</f>
        <v>2294</v>
      </c>
      <c r="I18" s="387">
        <f t="shared" si="1"/>
        <v>0.90493096646942806</v>
      </c>
    </row>
    <row r="19" spans="1:9" ht="12.9" customHeight="1"/>
    <row r="20" spans="1:9" ht="12.9" customHeight="1"/>
    <row r="21" spans="1:9" ht="12.9" customHeight="1"/>
    <row r="22" spans="1:9" ht="12.9" customHeight="1"/>
  </sheetData>
  <mergeCells count="6">
    <mergeCell ref="D6:E6"/>
    <mergeCell ref="G6:H6"/>
    <mergeCell ref="A18:B18"/>
    <mergeCell ref="A6:A7"/>
    <mergeCell ref="B6:B7"/>
    <mergeCell ref="C6:C7"/>
  </mergeCells>
  <phoneticPr fontId="11" type="noConversion"/>
  <pageMargins left="0" right="0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2"/>
  <sheetViews>
    <sheetView view="pageBreakPreview" zoomScaleSheetLayoutView="100" workbookViewId="0">
      <selection activeCell="G9" sqref="G9"/>
    </sheetView>
  </sheetViews>
  <sheetFormatPr defaultColWidth="9.109375" defaultRowHeight="13.2"/>
  <cols>
    <col min="1" max="1" width="22.33203125" style="9" customWidth="1"/>
    <col min="2" max="2" width="6.44140625" style="9" customWidth="1"/>
    <col min="3" max="3" width="11.44140625" style="9" customWidth="1"/>
    <col min="4" max="4" width="12.5546875" style="9" customWidth="1"/>
    <col min="5" max="5" width="8" style="9" customWidth="1"/>
    <col min="6" max="6" width="9.88671875" style="9" customWidth="1"/>
    <col min="7" max="7" width="10.5546875" style="9" customWidth="1"/>
    <col min="8" max="16384" width="9.109375" style="9"/>
  </cols>
  <sheetData>
    <row r="1" spans="1:8">
      <c r="A1" s="173"/>
      <c r="B1" s="174" t="s">
        <v>165</v>
      </c>
      <c r="C1" s="165" t="str">
        <f>Kadar.ode.!C1</f>
        <v>ОПШТА БОЛНИЦА СЕНТА</v>
      </c>
      <c r="D1" s="169"/>
      <c r="E1" s="169"/>
      <c r="F1" s="169"/>
      <c r="G1" s="171"/>
    </row>
    <row r="2" spans="1:8">
      <c r="A2" s="173"/>
      <c r="B2" s="174" t="s">
        <v>166</v>
      </c>
      <c r="C2" s="165" t="str">
        <f>Kadar.ode.!C2</f>
        <v>08923507</v>
      </c>
      <c r="D2" s="169"/>
      <c r="E2" s="169"/>
      <c r="F2" s="169"/>
      <c r="G2" s="171"/>
    </row>
    <row r="3" spans="1:8">
      <c r="A3" s="173"/>
      <c r="B3" s="174"/>
      <c r="C3" s="165"/>
      <c r="D3" s="169"/>
      <c r="E3" s="169"/>
      <c r="F3" s="169"/>
      <c r="G3" s="171"/>
    </row>
    <row r="4" spans="1:8" ht="13.8">
      <c r="A4" s="173"/>
      <c r="B4" s="174" t="s">
        <v>1793</v>
      </c>
      <c r="C4" s="166" t="s">
        <v>206</v>
      </c>
      <c r="D4" s="170"/>
      <c r="E4" s="170"/>
      <c r="F4" s="170"/>
      <c r="G4" s="172"/>
    </row>
    <row r="6" spans="1:8" ht="27.75" customHeight="1">
      <c r="A6" s="1191" t="s">
        <v>203</v>
      </c>
      <c r="B6" s="1192"/>
      <c r="C6" s="1191" t="s">
        <v>204</v>
      </c>
      <c r="D6" s="1192"/>
      <c r="E6" s="289"/>
      <c r="F6" s="1191" t="s">
        <v>205</v>
      </c>
      <c r="G6" s="1192"/>
      <c r="H6" s="289"/>
    </row>
    <row r="7" spans="1:8" s="2" customFormat="1" ht="34.5" customHeight="1" thickBot="1">
      <c r="A7" s="104" t="s">
        <v>201</v>
      </c>
      <c r="B7" s="175" t="s">
        <v>202</v>
      </c>
      <c r="C7" s="175" t="s">
        <v>1834</v>
      </c>
      <c r="D7" s="332" t="s">
        <v>5786</v>
      </c>
      <c r="E7" s="392" t="s">
        <v>1891</v>
      </c>
      <c r="F7" s="175" t="s">
        <v>1834</v>
      </c>
      <c r="G7" s="332" t="s">
        <v>5786</v>
      </c>
      <c r="H7" s="877" t="s">
        <v>1891</v>
      </c>
    </row>
    <row r="8" spans="1:8" s="2" customFormat="1" ht="15" customHeight="1" thickTop="1">
      <c r="A8" s="176" t="s">
        <v>2</v>
      </c>
      <c r="B8" s="104">
        <f>+B9+B10+B11+B12</f>
        <v>16</v>
      </c>
      <c r="C8" s="104">
        <f>+C9+C10+C11+C12</f>
        <v>678</v>
      </c>
      <c r="D8" s="104">
        <v>669</v>
      </c>
      <c r="E8" s="394">
        <f>D8/C8</f>
        <v>0.98672566371681414</v>
      </c>
      <c r="F8" s="104">
        <f>+F9+F10+F11+F12</f>
        <v>3235</v>
      </c>
      <c r="G8" s="104">
        <v>3062</v>
      </c>
      <c r="H8" s="396">
        <f>G8/F8</f>
        <v>0.94652241112828439</v>
      </c>
    </row>
    <row r="9" spans="1:8" s="2" customFormat="1">
      <c r="A9" s="241" t="s">
        <v>95</v>
      </c>
      <c r="B9" s="104"/>
      <c r="C9" s="104"/>
      <c r="D9" s="178"/>
      <c r="E9" s="395"/>
      <c r="F9" s="104"/>
      <c r="G9" s="178"/>
      <c r="H9" s="396"/>
    </row>
    <row r="10" spans="1:8" s="2" customFormat="1">
      <c r="A10" s="241" t="s">
        <v>96</v>
      </c>
      <c r="B10" s="104"/>
      <c r="C10" s="104"/>
      <c r="D10" s="178"/>
      <c r="E10" s="395"/>
      <c r="F10" s="104"/>
      <c r="G10" s="178"/>
      <c r="H10" s="396"/>
    </row>
    <row r="11" spans="1:8" s="2" customFormat="1">
      <c r="A11" s="177" t="s">
        <v>97</v>
      </c>
      <c r="B11" s="104">
        <v>16</v>
      </c>
      <c r="C11" s="104">
        <v>678</v>
      </c>
      <c r="D11" s="393">
        <v>669</v>
      </c>
      <c r="E11" s="395">
        <f>D11/C11</f>
        <v>0.98672566371681414</v>
      </c>
      <c r="F11" s="104">
        <v>3235</v>
      </c>
      <c r="G11" s="393">
        <v>3062</v>
      </c>
      <c r="H11" s="396">
        <f>G11/F11</f>
        <v>0.94652241112828439</v>
      </c>
    </row>
    <row r="12" spans="1:8" s="2" customFormat="1">
      <c r="A12" s="242" t="s">
        <v>98</v>
      </c>
      <c r="B12" s="104"/>
      <c r="C12" s="104"/>
      <c r="D12" s="178"/>
      <c r="E12" s="395"/>
      <c r="F12" s="104"/>
      <c r="G12" s="178"/>
      <c r="H12" s="382"/>
    </row>
  </sheetData>
  <mergeCells count="3">
    <mergeCell ref="A6:B6"/>
    <mergeCell ref="C6:D6"/>
    <mergeCell ref="F6:G6"/>
  </mergeCells>
  <phoneticPr fontId="11" type="noConversion"/>
  <pageMargins left="0" right="0" top="1" bottom="1" header="0.5" footer="0.5"/>
  <pageSetup paperSize="9" orientation="portrait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37"/>
  <sheetViews>
    <sheetView view="pageBreakPreview" topLeftCell="A40" zoomScaleSheetLayoutView="100" workbookViewId="0">
      <selection activeCell="K50" sqref="K50"/>
    </sheetView>
  </sheetViews>
  <sheetFormatPr defaultColWidth="9.109375" defaultRowHeight="13.2"/>
  <cols>
    <col min="1" max="1" width="8.33203125" style="71" customWidth="1"/>
    <col min="2" max="2" width="20.6640625" style="71" customWidth="1"/>
    <col min="3" max="3" width="8.6640625" style="71" customWidth="1"/>
    <col min="4" max="4" width="8.6640625" style="890" customWidth="1"/>
    <col min="5" max="5" width="7.21875" style="71" customWidth="1"/>
    <col min="6" max="6" width="6.77734375" style="71" customWidth="1"/>
    <col min="7" max="7" width="8.6640625" style="890" customWidth="1"/>
    <col min="8" max="8" width="7.6640625" style="71" customWidth="1"/>
    <col min="9" max="9" width="8.6640625" style="71" customWidth="1"/>
    <col min="10" max="10" width="8" style="71" customWidth="1"/>
    <col min="11" max="11" width="8.33203125" style="71" customWidth="1"/>
    <col min="12" max="16384" width="9.109375" style="71"/>
  </cols>
  <sheetData>
    <row r="1" spans="1:11">
      <c r="A1" s="778"/>
      <c r="B1" s="779" t="s">
        <v>165</v>
      </c>
      <c r="C1" s="780" t="str">
        <f>Kadar.ode.!C1</f>
        <v>ОПШТА БОЛНИЦА СЕНТА</v>
      </c>
      <c r="D1" s="1028"/>
      <c r="E1" s="781"/>
      <c r="F1" s="781"/>
      <c r="G1" s="1028"/>
      <c r="H1" s="781"/>
      <c r="I1" s="782"/>
      <c r="J1" s="777"/>
      <c r="K1" s="777"/>
    </row>
    <row r="2" spans="1:11">
      <c r="A2" s="778"/>
      <c r="B2" s="779" t="s">
        <v>166</v>
      </c>
      <c r="C2" s="780" t="str">
        <f>Kadar.ode.!C2</f>
        <v>08923507</v>
      </c>
      <c r="D2" s="1028"/>
      <c r="E2" s="781"/>
      <c r="F2" s="781"/>
      <c r="G2" s="1028"/>
      <c r="H2" s="781"/>
      <c r="I2" s="782"/>
      <c r="J2" s="777"/>
      <c r="K2" s="777"/>
    </row>
    <row r="3" spans="1:11">
      <c r="A3" s="778"/>
      <c r="B3" s="779" t="s">
        <v>1794</v>
      </c>
      <c r="C3" s="783" t="s">
        <v>1762</v>
      </c>
      <c r="D3" s="1029"/>
      <c r="E3" s="784"/>
      <c r="F3" s="784"/>
      <c r="G3" s="1029"/>
      <c r="H3" s="784"/>
      <c r="I3" s="785"/>
      <c r="J3" s="777"/>
      <c r="K3" s="777"/>
    </row>
    <row r="4" spans="1:11">
      <c r="A4" s="777"/>
      <c r="B4" s="777"/>
      <c r="C4" s="777"/>
      <c r="D4" s="906"/>
      <c r="E4" s="777"/>
      <c r="F4" s="777"/>
      <c r="G4" s="906"/>
      <c r="H4" s="777"/>
      <c r="I4" s="777"/>
      <c r="J4" s="777"/>
      <c r="K4" s="777"/>
    </row>
    <row r="5" spans="1:11" ht="21.75" customHeight="1">
      <c r="A5" s="1193" t="s">
        <v>51</v>
      </c>
      <c r="B5" s="1193" t="s">
        <v>210</v>
      </c>
      <c r="C5" s="1195" t="s">
        <v>1755</v>
      </c>
      <c r="D5" s="1196"/>
      <c r="E5" s="302"/>
      <c r="F5" s="1195" t="s">
        <v>1754</v>
      </c>
      <c r="G5" s="1196"/>
      <c r="H5" s="786"/>
      <c r="I5" s="1197" t="s">
        <v>86</v>
      </c>
      <c r="J5" s="1197"/>
      <c r="K5" s="777"/>
    </row>
    <row r="6" spans="1:11" ht="32.25" customHeight="1" thickBot="1">
      <c r="A6" s="1194"/>
      <c r="B6" s="1194"/>
      <c r="C6" s="359" t="s">
        <v>1834</v>
      </c>
      <c r="D6" s="811" t="s">
        <v>5786</v>
      </c>
      <c r="E6" s="854" t="s">
        <v>1891</v>
      </c>
      <c r="F6" s="359" t="s">
        <v>1834</v>
      </c>
      <c r="G6" s="811" t="s">
        <v>5786</v>
      </c>
      <c r="H6" s="854" t="s">
        <v>1891</v>
      </c>
      <c r="I6" s="332" t="s">
        <v>1834</v>
      </c>
      <c r="J6" s="332" t="s">
        <v>5786</v>
      </c>
      <c r="K6" s="854" t="s">
        <v>1891</v>
      </c>
    </row>
    <row r="7" spans="1:11" ht="11.1" customHeight="1" thickTop="1">
      <c r="A7" s="362"/>
      <c r="B7" s="363" t="s">
        <v>1856</v>
      </c>
      <c r="C7" s="787">
        <v>19480</v>
      </c>
      <c r="D7" s="862">
        <v>24107</v>
      </c>
      <c r="E7" s="853">
        <f>D7/C7</f>
        <v>1.2375256673511295</v>
      </c>
      <c r="F7" s="787">
        <v>6171</v>
      </c>
      <c r="G7" s="862">
        <v>8596</v>
      </c>
      <c r="H7" s="853">
        <f>G7/F7</f>
        <v>1.3929671041970508</v>
      </c>
      <c r="I7" s="787">
        <f>C7+F7</f>
        <v>25651</v>
      </c>
      <c r="J7" s="789">
        <f>D7+G7</f>
        <v>32703</v>
      </c>
      <c r="K7" s="855">
        <f>J7/I7</f>
        <v>1.2749210557093291</v>
      </c>
    </row>
    <row r="8" spans="1:11" ht="11.1" customHeight="1">
      <c r="A8" s="364" t="s">
        <v>1857</v>
      </c>
      <c r="B8" s="365" t="s">
        <v>1858</v>
      </c>
      <c r="C8" s="626">
        <v>6630</v>
      </c>
      <c r="D8" s="862">
        <v>10026</v>
      </c>
      <c r="E8" s="788">
        <f t="shared" ref="E8:E71" si="0">D8/C8</f>
        <v>1.5122171945701357</v>
      </c>
      <c r="F8" s="626">
        <v>1140</v>
      </c>
      <c r="G8" s="862">
        <v>2009</v>
      </c>
      <c r="H8" s="788">
        <f t="shared" ref="H8:H71" si="1">G8/F8</f>
        <v>1.762280701754386</v>
      </c>
      <c r="I8" s="787">
        <f t="shared" ref="I8:I70" si="2">C8+F8</f>
        <v>7770</v>
      </c>
      <c r="J8" s="556">
        <f t="shared" ref="J8:J71" si="3">D8+G8</f>
        <v>12035</v>
      </c>
      <c r="K8" s="396">
        <f t="shared" ref="K8:K71" si="4">J8/I8</f>
        <v>1.5489060489060489</v>
      </c>
    </row>
    <row r="9" spans="1:11" ht="11.1" customHeight="1">
      <c r="A9" s="364" t="s">
        <v>1859</v>
      </c>
      <c r="B9" s="365" t="s">
        <v>1860</v>
      </c>
      <c r="C9" s="626">
        <v>4922</v>
      </c>
      <c r="D9" s="862">
        <v>4523</v>
      </c>
      <c r="E9" s="788">
        <f t="shared" si="0"/>
        <v>0.91893539211702557</v>
      </c>
      <c r="F9" s="626">
        <v>142</v>
      </c>
      <c r="G9" s="862">
        <v>267</v>
      </c>
      <c r="H9" s="788">
        <f t="shared" si="1"/>
        <v>1.880281690140845</v>
      </c>
      <c r="I9" s="787">
        <f t="shared" si="2"/>
        <v>5064</v>
      </c>
      <c r="J9" s="556">
        <f t="shared" si="3"/>
        <v>4790</v>
      </c>
      <c r="K9" s="396">
        <f t="shared" si="4"/>
        <v>0.94589257503949442</v>
      </c>
    </row>
    <row r="10" spans="1:11" ht="11.1" customHeight="1">
      <c r="A10" s="364" t="s">
        <v>1861</v>
      </c>
      <c r="B10" s="365" t="s">
        <v>1862</v>
      </c>
      <c r="C10" s="626">
        <v>98</v>
      </c>
      <c r="D10" s="862">
        <v>195</v>
      </c>
      <c r="E10" s="788">
        <f t="shared" si="0"/>
        <v>1.989795918367347</v>
      </c>
      <c r="F10" s="626">
        <v>295</v>
      </c>
      <c r="G10" s="862">
        <v>384</v>
      </c>
      <c r="H10" s="788">
        <f t="shared" si="1"/>
        <v>1.3016949152542372</v>
      </c>
      <c r="I10" s="787">
        <f t="shared" si="2"/>
        <v>393</v>
      </c>
      <c r="J10" s="556">
        <f t="shared" si="3"/>
        <v>579</v>
      </c>
      <c r="K10" s="396">
        <f t="shared" si="4"/>
        <v>1.4732824427480915</v>
      </c>
    </row>
    <row r="11" spans="1:11" ht="11.1" customHeight="1">
      <c r="A11" s="364" t="s">
        <v>1863</v>
      </c>
      <c r="B11" s="366" t="s">
        <v>1864</v>
      </c>
      <c r="C11" s="626">
        <v>7830</v>
      </c>
      <c r="D11" s="862">
        <v>9363</v>
      </c>
      <c r="E11" s="788">
        <f t="shared" si="0"/>
        <v>1.1957854406130268</v>
      </c>
      <c r="F11" s="626">
        <v>4594</v>
      </c>
      <c r="G11" s="862">
        <v>5936</v>
      </c>
      <c r="H11" s="788">
        <f t="shared" si="1"/>
        <v>1.2921201567261646</v>
      </c>
      <c r="I11" s="787">
        <f t="shared" si="2"/>
        <v>12424</v>
      </c>
      <c r="J11" s="556">
        <f t="shared" si="3"/>
        <v>15299</v>
      </c>
      <c r="K11" s="396">
        <f t="shared" si="4"/>
        <v>1.2314069542820347</v>
      </c>
    </row>
    <row r="12" spans="1:11" ht="11.1" customHeight="1">
      <c r="A12" s="367"/>
      <c r="B12" s="363" t="s">
        <v>1865</v>
      </c>
      <c r="C12" s="787">
        <v>3464</v>
      </c>
      <c r="D12" s="862">
        <v>2960</v>
      </c>
      <c r="E12" s="788">
        <f t="shared" si="0"/>
        <v>0.85450346420323331</v>
      </c>
      <c r="F12" s="787">
        <v>1596</v>
      </c>
      <c r="G12" s="862">
        <v>105</v>
      </c>
      <c r="H12" s="788">
        <f t="shared" si="1"/>
        <v>6.5789473684210523E-2</v>
      </c>
      <c r="I12" s="787">
        <f t="shared" si="2"/>
        <v>5060</v>
      </c>
      <c r="J12" s="789">
        <f t="shared" si="3"/>
        <v>3065</v>
      </c>
      <c r="K12" s="790">
        <f t="shared" si="4"/>
        <v>0.60573122529644263</v>
      </c>
    </row>
    <row r="13" spans="1:11" ht="11.1" customHeight="1">
      <c r="A13" s="364" t="s">
        <v>1857</v>
      </c>
      <c r="B13" s="365" t="s">
        <v>1858</v>
      </c>
      <c r="C13" s="404">
        <v>1272</v>
      </c>
      <c r="D13" s="862">
        <v>2222</v>
      </c>
      <c r="E13" s="788">
        <f t="shared" si="0"/>
        <v>1.7468553459119496</v>
      </c>
      <c r="F13" s="404">
        <v>364</v>
      </c>
      <c r="G13" s="862">
        <v>98</v>
      </c>
      <c r="H13" s="788">
        <f t="shared" si="1"/>
        <v>0.26923076923076922</v>
      </c>
      <c r="I13" s="787">
        <f t="shared" si="2"/>
        <v>1636</v>
      </c>
      <c r="J13" s="556">
        <f t="shared" si="3"/>
        <v>2320</v>
      </c>
      <c r="K13" s="396">
        <f t="shared" si="4"/>
        <v>1.4180929095354524</v>
      </c>
    </row>
    <row r="14" spans="1:11" ht="11.1" customHeight="1">
      <c r="A14" s="364" t="s">
        <v>1859</v>
      </c>
      <c r="B14" s="365" t="s">
        <v>1860</v>
      </c>
      <c r="C14" s="404">
        <v>846</v>
      </c>
      <c r="D14" s="862">
        <v>699</v>
      </c>
      <c r="E14" s="788">
        <f t="shared" si="0"/>
        <v>0.82624113475177308</v>
      </c>
      <c r="F14" s="404">
        <v>68</v>
      </c>
      <c r="G14" s="862">
        <v>5</v>
      </c>
      <c r="H14" s="788">
        <f t="shared" si="1"/>
        <v>7.3529411764705885E-2</v>
      </c>
      <c r="I14" s="787">
        <f t="shared" si="2"/>
        <v>914</v>
      </c>
      <c r="J14" s="556">
        <f t="shared" si="3"/>
        <v>704</v>
      </c>
      <c r="K14" s="396">
        <f t="shared" si="4"/>
        <v>0.77024070021881841</v>
      </c>
    </row>
    <row r="15" spans="1:11" ht="11.1" customHeight="1">
      <c r="A15" s="364" t="s">
        <v>1861</v>
      </c>
      <c r="B15" s="365" t="s">
        <v>1862</v>
      </c>
      <c r="C15" s="404">
        <v>31</v>
      </c>
      <c r="D15" s="862">
        <v>39</v>
      </c>
      <c r="E15" s="788">
        <f t="shared" si="0"/>
        <v>1.2580645161290323</v>
      </c>
      <c r="F15" s="404"/>
      <c r="G15" s="862"/>
      <c r="H15" s="788"/>
      <c r="I15" s="787">
        <f t="shared" si="2"/>
        <v>31</v>
      </c>
      <c r="J15" s="556">
        <f t="shared" si="3"/>
        <v>39</v>
      </c>
      <c r="K15" s="396">
        <f t="shared" si="4"/>
        <v>1.2580645161290323</v>
      </c>
    </row>
    <row r="16" spans="1:11" ht="11.1" customHeight="1">
      <c r="A16" s="368" t="s">
        <v>1863</v>
      </c>
      <c r="B16" s="366" t="s">
        <v>1864</v>
      </c>
      <c r="C16" s="404">
        <v>1315</v>
      </c>
      <c r="D16" s="862"/>
      <c r="E16" s="788">
        <f t="shared" si="0"/>
        <v>0</v>
      </c>
      <c r="F16" s="404">
        <v>1164</v>
      </c>
      <c r="G16" s="862">
        <v>2</v>
      </c>
      <c r="H16" s="788">
        <f t="shared" si="1"/>
        <v>1.718213058419244E-3</v>
      </c>
      <c r="I16" s="787">
        <f t="shared" si="2"/>
        <v>2479</v>
      </c>
      <c r="J16" s="556">
        <f t="shared" si="3"/>
        <v>2</v>
      </c>
      <c r="K16" s="396">
        <f t="shared" si="4"/>
        <v>8.0677692617991124E-4</v>
      </c>
    </row>
    <row r="17" spans="1:11" ht="11.1" customHeight="1">
      <c r="A17" s="367"/>
      <c r="B17" s="363" t="s">
        <v>1866</v>
      </c>
      <c r="C17" s="791">
        <v>6142</v>
      </c>
      <c r="D17" s="862">
        <v>6262</v>
      </c>
      <c r="E17" s="788">
        <f t="shared" si="0"/>
        <v>1.0195376098990556</v>
      </c>
      <c r="F17" s="791">
        <v>386</v>
      </c>
      <c r="G17" s="862">
        <v>3435</v>
      </c>
      <c r="H17" s="788">
        <f t="shared" si="1"/>
        <v>8.8989637305699478</v>
      </c>
      <c r="I17" s="787">
        <f t="shared" si="2"/>
        <v>6528</v>
      </c>
      <c r="J17" s="789">
        <f t="shared" si="3"/>
        <v>9697</v>
      </c>
      <c r="K17" s="790">
        <f t="shared" si="4"/>
        <v>1.4854473039215685</v>
      </c>
    </row>
    <row r="18" spans="1:11" ht="11.1" customHeight="1">
      <c r="A18" s="364" t="s">
        <v>1857</v>
      </c>
      <c r="B18" s="365" t="s">
        <v>1858</v>
      </c>
      <c r="C18" s="404">
        <v>4115</v>
      </c>
      <c r="D18" s="862">
        <v>4345</v>
      </c>
      <c r="E18" s="788">
        <f t="shared" si="0"/>
        <v>1.0558930741190766</v>
      </c>
      <c r="F18" s="404">
        <v>320</v>
      </c>
      <c r="G18" s="862">
        <v>380</v>
      </c>
      <c r="H18" s="788">
        <f t="shared" si="1"/>
        <v>1.1875</v>
      </c>
      <c r="I18" s="787">
        <f t="shared" si="2"/>
        <v>4435</v>
      </c>
      <c r="J18" s="556">
        <f t="shared" si="3"/>
        <v>4725</v>
      </c>
      <c r="K18" s="396">
        <f t="shared" si="4"/>
        <v>1.0653889515219843</v>
      </c>
    </row>
    <row r="19" spans="1:11" ht="11.1" customHeight="1">
      <c r="A19" s="364" t="s">
        <v>1859</v>
      </c>
      <c r="B19" s="365" t="s">
        <v>1860</v>
      </c>
      <c r="C19" s="404">
        <v>1866</v>
      </c>
      <c r="D19" s="862">
        <v>1888</v>
      </c>
      <c r="E19" s="788">
        <f t="shared" si="0"/>
        <v>1.0117899249732047</v>
      </c>
      <c r="F19" s="404">
        <v>66</v>
      </c>
      <c r="G19" s="862">
        <v>99</v>
      </c>
      <c r="H19" s="788">
        <f t="shared" si="1"/>
        <v>1.5</v>
      </c>
      <c r="I19" s="787">
        <f t="shared" si="2"/>
        <v>1932</v>
      </c>
      <c r="J19" s="556">
        <f t="shared" si="3"/>
        <v>1987</v>
      </c>
      <c r="K19" s="396">
        <f t="shared" si="4"/>
        <v>1.0284679089026916</v>
      </c>
    </row>
    <row r="20" spans="1:11" ht="11.1" customHeight="1">
      <c r="A20" s="364" t="s">
        <v>1861</v>
      </c>
      <c r="B20" s="365" t="s">
        <v>1862</v>
      </c>
      <c r="C20" s="404">
        <v>161</v>
      </c>
      <c r="D20" s="862">
        <v>29</v>
      </c>
      <c r="E20" s="788">
        <f t="shared" si="0"/>
        <v>0.18012422360248448</v>
      </c>
      <c r="F20" s="404"/>
      <c r="G20" s="862">
        <v>69</v>
      </c>
      <c r="H20" s="788"/>
      <c r="I20" s="787">
        <f t="shared" si="2"/>
        <v>161</v>
      </c>
      <c r="J20" s="556">
        <f t="shared" si="3"/>
        <v>98</v>
      </c>
      <c r="K20" s="396">
        <f t="shared" si="4"/>
        <v>0.60869565217391308</v>
      </c>
    </row>
    <row r="21" spans="1:11" ht="11.1" customHeight="1">
      <c r="A21" s="364" t="s">
        <v>1863</v>
      </c>
      <c r="B21" s="366" t="s">
        <v>1864</v>
      </c>
      <c r="C21" s="404"/>
      <c r="D21" s="862"/>
      <c r="E21" s="788"/>
      <c r="F21" s="404"/>
      <c r="G21" s="862">
        <v>2887</v>
      </c>
      <c r="H21" s="788"/>
      <c r="I21" s="787">
        <f t="shared" si="2"/>
        <v>0</v>
      </c>
      <c r="J21" s="556">
        <f t="shared" si="3"/>
        <v>2887</v>
      </c>
      <c r="K21" s="396"/>
    </row>
    <row r="22" spans="1:11" ht="11.1" customHeight="1">
      <c r="A22" s="367"/>
      <c r="B22" s="363" t="s">
        <v>1867</v>
      </c>
      <c r="C22" s="791">
        <v>8244</v>
      </c>
      <c r="D22" s="862">
        <v>7920</v>
      </c>
      <c r="E22" s="788">
        <f t="shared" si="0"/>
        <v>0.9606986899563319</v>
      </c>
      <c r="F22" s="791">
        <v>68</v>
      </c>
      <c r="G22" s="862">
        <v>894</v>
      </c>
      <c r="H22" s="788">
        <f t="shared" si="1"/>
        <v>13.147058823529411</v>
      </c>
      <c r="I22" s="787">
        <f t="shared" si="2"/>
        <v>8312</v>
      </c>
      <c r="J22" s="789">
        <f t="shared" si="3"/>
        <v>8814</v>
      </c>
      <c r="K22" s="790">
        <f t="shared" si="4"/>
        <v>1.0603946102021173</v>
      </c>
    </row>
    <row r="23" spans="1:11" ht="11.1" customHeight="1">
      <c r="A23" s="364" t="s">
        <v>1857</v>
      </c>
      <c r="B23" s="365" t="s">
        <v>1858</v>
      </c>
      <c r="C23" s="404">
        <v>4729</v>
      </c>
      <c r="D23" s="862">
        <v>4560</v>
      </c>
      <c r="E23" s="788">
        <f t="shared" si="0"/>
        <v>0.96426305772890675</v>
      </c>
      <c r="F23" s="404">
        <v>50</v>
      </c>
      <c r="G23" s="862">
        <v>68</v>
      </c>
      <c r="H23" s="788">
        <f t="shared" si="1"/>
        <v>1.36</v>
      </c>
      <c r="I23" s="787">
        <f t="shared" si="2"/>
        <v>4779</v>
      </c>
      <c r="J23" s="556">
        <f t="shared" si="3"/>
        <v>4628</v>
      </c>
      <c r="K23" s="396">
        <f t="shared" si="4"/>
        <v>0.96840343168026788</v>
      </c>
    </row>
    <row r="24" spans="1:11" ht="11.1" customHeight="1">
      <c r="A24" s="364" t="s">
        <v>1859</v>
      </c>
      <c r="B24" s="365" t="s">
        <v>1860</v>
      </c>
      <c r="C24" s="404">
        <v>3515</v>
      </c>
      <c r="D24" s="862">
        <v>3357</v>
      </c>
      <c r="E24" s="788">
        <f t="shared" si="0"/>
        <v>0.95504978662873397</v>
      </c>
      <c r="F24" s="404">
        <v>18</v>
      </c>
      <c r="G24" s="862">
        <v>21</v>
      </c>
      <c r="H24" s="788">
        <f t="shared" si="1"/>
        <v>1.1666666666666667</v>
      </c>
      <c r="I24" s="787">
        <f t="shared" si="2"/>
        <v>3533</v>
      </c>
      <c r="J24" s="556">
        <f t="shared" si="3"/>
        <v>3378</v>
      </c>
      <c r="K24" s="396">
        <f t="shared" si="4"/>
        <v>0.95612793659779227</v>
      </c>
    </row>
    <row r="25" spans="1:11" ht="11.1" customHeight="1">
      <c r="A25" s="364" t="s">
        <v>1861</v>
      </c>
      <c r="B25" s="365" t="s">
        <v>1862</v>
      </c>
      <c r="C25" s="404"/>
      <c r="D25" s="862">
        <v>3</v>
      </c>
      <c r="E25" s="788"/>
      <c r="F25" s="404"/>
      <c r="G25" s="862"/>
      <c r="H25" s="788"/>
      <c r="I25" s="787">
        <f t="shared" si="2"/>
        <v>0</v>
      </c>
      <c r="J25" s="556">
        <f t="shared" si="3"/>
        <v>3</v>
      </c>
      <c r="K25" s="396"/>
    </row>
    <row r="26" spans="1:11" ht="11.1" customHeight="1">
      <c r="A26" s="368" t="s">
        <v>1863</v>
      </c>
      <c r="B26" s="366" t="s">
        <v>1864</v>
      </c>
      <c r="C26" s="404"/>
      <c r="D26" s="862"/>
      <c r="E26" s="788"/>
      <c r="F26" s="404"/>
      <c r="G26" s="862">
        <v>805</v>
      </c>
      <c r="H26" s="788"/>
      <c r="I26" s="787">
        <f t="shared" si="2"/>
        <v>0</v>
      </c>
      <c r="J26" s="556">
        <f t="shared" si="3"/>
        <v>805</v>
      </c>
      <c r="K26" s="396"/>
    </row>
    <row r="27" spans="1:11" ht="11.1" customHeight="1">
      <c r="A27" s="367"/>
      <c r="B27" s="363" t="s">
        <v>1868</v>
      </c>
      <c r="C27" s="791">
        <v>1505</v>
      </c>
      <c r="D27" s="862">
        <v>1172</v>
      </c>
      <c r="E27" s="788">
        <f t="shared" si="0"/>
        <v>0.77873754152823915</v>
      </c>
      <c r="F27" s="791">
        <v>80</v>
      </c>
      <c r="G27" s="862">
        <v>193</v>
      </c>
      <c r="H27" s="788">
        <f t="shared" si="1"/>
        <v>2.4125000000000001</v>
      </c>
      <c r="I27" s="787">
        <f t="shared" si="2"/>
        <v>1585</v>
      </c>
      <c r="J27" s="789">
        <f t="shared" si="3"/>
        <v>1365</v>
      </c>
      <c r="K27" s="790">
        <f t="shared" si="4"/>
        <v>0.86119873817034698</v>
      </c>
    </row>
    <row r="28" spans="1:11" ht="11.1" customHeight="1">
      <c r="A28" s="364" t="s">
        <v>1857</v>
      </c>
      <c r="B28" s="365" t="s">
        <v>1858</v>
      </c>
      <c r="C28" s="404">
        <v>626</v>
      </c>
      <c r="D28" s="862">
        <v>506</v>
      </c>
      <c r="E28" s="788">
        <f t="shared" si="0"/>
        <v>0.80830670926517567</v>
      </c>
      <c r="F28" s="404">
        <v>62</v>
      </c>
      <c r="G28" s="862">
        <v>76</v>
      </c>
      <c r="H28" s="788">
        <f t="shared" si="1"/>
        <v>1.2258064516129032</v>
      </c>
      <c r="I28" s="787">
        <f t="shared" si="2"/>
        <v>688</v>
      </c>
      <c r="J28" s="556">
        <f t="shared" si="3"/>
        <v>582</v>
      </c>
      <c r="K28" s="396">
        <f t="shared" si="4"/>
        <v>0.84593023255813948</v>
      </c>
    </row>
    <row r="29" spans="1:11" ht="11.1" customHeight="1">
      <c r="A29" s="364" t="s">
        <v>1859</v>
      </c>
      <c r="B29" s="365" t="s">
        <v>1860</v>
      </c>
      <c r="C29" s="404">
        <v>853</v>
      </c>
      <c r="D29" s="862">
        <v>662</v>
      </c>
      <c r="E29" s="788">
        <f t="shared" si="0"/>
        <v>0.77608440797186395</v>
      </c>
      <c r="F29" s="404">
        <v>18</v>
      </c>
      <c r="G29" s="862">
        <v>11</v>
      </c>
      <c r="H29" s="788">
        <f t="shared" si="1"/>
        <v>0.61111111111111116</v>
      </c>
      <c r="I29" s="787">
        <f t="shared" si="2"/>
        <v>871</v>
      </c>
      <c r="J29" s="556">
        <f t="shared" si="3"/>
        <v>673</v>
      </c>
      <c r="K29" s="396">
        <f t="shared" si="4"/>
        <v>0.7726750861079219</v>
      </c>
    </row>
    <row r="30" spans="1:11" ht="11.1" customHeight="1">
      <c r="A30" s="364" t="s">
        <v>1861</v>
      </c>
      <c r="B30" s="365" t="s">
        <v>1862</v>
      </c>
      <c r="C30" s="404">
        <v>26</v>
      </c>
      <c r="D30" s="862">
        <v>4</v>
      </c>
      <c r="E30" s="788">
        <f t="shared" si="0"/>
        <v>0.15384615384615385</v>
      </c>
      <c r="F30" s="404"/>
      <c r="G30" s="862"/>
      <c r="H30" s="788"/>
      <c r="I30" s="787">
        <f t="shared" si="2"/>
        <v>26</v>
      </c>
      <c r="J30" s="556">
        <f t="shared" si="3"/>
        <v>4</v>
      </c>
      <c r="K30" s="396">
        <f t="shared" si="4"/>
        <v>0.15384615384615385</v>
      </c>
    </row>
    <row r="31" spans="1:11" ht="11.1" customHeight="1">
      <c r="A31" s="368" t="s">
        <v>1863</v>
      </c>
      <c r="B31" s="366" t="s">
        <v>1864</v>
      </c>
      <c r="C31" s="404"/>
      <c r="D31" s="862"/>
      <c r="E31" s="788"/>
      <c r="F31" s="404"/>
      <c r="G31" s="862">
        <v>106</v>
      </c>
      <c r="H31" s="788"/>
      <c r="I31" s="787">
        <f t="shared" si="2"/>
        <v>0</v>
      </c>
      <c r="J31" s="556">
        <f t="shared" si="3"/>
        <v>106</v>
      </c>
      <c r="K31" s="396"/>
    </row>
    <row r="32" spans="1:11" ht="11.1" customHeight="1">
      <c r="A32" s="367"/>
      <c r="B32" s="363" t="s">
        <v>1869</v>
      </c>
      <c r="C32" s="791">
        <v>7296</v>
      </c>
      <c r="D32" s="862">
        <v>9326</v>
      </c>
      <c r="E32" s="788">
        <f t="shared" si="0"/>
        <v>1.2782346491228069</v>
      </c>
      <c r="F32" s="791">
        <v>6143</v>
      </c>
      <c r="G32" s="862">
        <v>5840</v>
      </c>
      <c r="H32" s="788">
        <f t="shared" si="1"/>
        <v>0.95067556568451894</v>
      </c>
      <c r="I32" s="787">
        <f t="shared" si="2"/>
        <v>13439</v>
      </c>
      <c r="J32" s="789">
        <f t="shared" si="3"/>
        <v>15166</v>
      </c>
      <c r="K32" s="790">
        <f t="shared" si="4"/>
        <v>1.1285065853114071</v>
      </c>
    </row>
    <row r="33" spans="1:11" ht="11.1" customHeight="1">
      <c r="A33" s="364" t="s">
        <v>1857</v>
      </c>
      <c r="B33" s="365" t="s">
        <v>1858</v>
      </c>
      <c r="C33" s="404">
        <v>2404</v>
      </c>
      <c r="D33" s="862">
        <v>3385</v>
      </c>
      <c r="E33" s="788">
        <f t="shared" si="0"/>
        <v>1.4080698835274543</v>
      </c>
      <c r="F33" s="404">
        <v>109</v>
      </c>
      <c r="G33" s="862">
        <v>151</v>
      </c>
      <c r="H33" s="788">
        <f t="shared" si="1"/>
        <v>1.3853211009174311</v>
      </c>
      <c r="I33" s="787">
        <f t="shared" si="2"/>
        <v>2513</v>
      </c>
      <c r="J33" s="556">
        <f t="shared" si="3"/>
        <v>3536</v>
      </c>
      <c r="K33" s="396">
        <f t="shared" si="4"/>
        <v>1.40708316752885</v>
      </c>
    </row>
    <row r="34" spans="1:11" ht="11.1" customHeight="1">
      <c r="A34" s="364" t="s">
        <v>1859</v>
      </c>
      <c r="B34" s="365" t="s">
        <v>1860</v>
      </c>
      <c r="C34" s="404">
        <v>1805</v>
      </c>
      <c r="D34" s="862">
        <v>1886</v>
      </c>
      <c r="E34" s="788">
        <f t="shared" si="0"/>
        <v>1.0448753462603879</v>
      </c>
      <c r="F34" s="404">
        <v>13</v>
      </c>
      <c r="G34" s="862">
        <v>15</v>
      </c>
      <c r="H34" s="788">
        <f t="shared" si="1"/>
        <v>1.1538461538461537</v>
      </c>
      <c r="I34" s="787">
        <f t="shared" si="2"/>
        <v>1818</v>
      </c>
      <c r="J34" s="556">
        <f t="shared" si="3"/>
        <v>1901</v>
      </c>
      <c r="K34" s="396">
        <f t="shared" si="4"/>
        <v>1.0456545654565457</v>
      </c>
    </row>
    <row r="35" spans="1:11" ht="11.1" customHeight="1">
      <c r="A35" s="369" t="s">
        <v>1870</v>
      </c>
      <c r="B35" s="370" t="s">
        <v>1871</v>
      </c>
      <c r="C35" s="404">
        <v>3086</v>
      </c>
      <c r="D35" s="862">
        <v>4055</v>
      </c>
      <c r="E35" s="788">
        <f t="shared" si="0"/>
        <v>1.31399870382372</v>
      </c>
      <c r="F35" s="404">
        <v>1408</v>
      </c>
      <c r="G35" s="862">
        <v>1165</v>
      </c>
      <c r="H35" s="788">
        <f t="shared" si="1"/>
        <v>0.82741477272727271</v>
      </c>
      <c r="I35" s="787">
        <f t="shared" si="2"/>
        <v>4494</v>
      </c>
      <c r="J35" s="556">
        <f t="shared" si="3"/>
        <v>5220</v>
      </c>
      <c r="K35" s="396">
        <f t="shared" si="4"/>
        <v>1.1615487316421895</v>
      </c>
    </row>
    <row r="36" spans="1:11" ht="11.1" customHeight="1">
      <c r="A36" s="364" t="s">
        <v>1863</v>
      </c>
      <c r="B36" s="366" t="s">
        <v>1864</v>
      </c>
      <c r="C36" s="404">
        <v>1</v>
      </c>
      <c r="D36" s="862"/>
      <c r="E36" s="788">
        <f t="shared" si="0"/>
        <v>0</v>
      </c>
      <c r="F36" s="404">
        <v>803</v>
      </c>
      <c r="G36" s="862">
        <v>801</v>
      </c>
      <c r="H36" s="788">
        <f t="shared" si="1"/>
        <v>0.99750933997509339</v>
      </c>
      <c r="I36" s="787">
        <f t="shared" si="2"/>
        <v>804</v>
      </c>
      <c r="J36" s="556">
        <f t="shared" si="3"/>
        <v>801</v>
      </c>
      <c r="K36" s="396">
        <f t="shared" si="4"/>
        <v>0.99626865671641796</v>
      </c>
    </row>
    <row r="37" spans="1:11" ht="11.1" customHeight="1">
      <c r="A37" s="364" t="s">
        <v>1872</v>
      </c>
      <c r="B37" s="371" t="s">
        <v>1873</v>
      </c>
      <c r="C37" s="404"/>
      <c r="D37" s="862"/>
      <c r="E37" s="788"/>
      <c r="F37" s="404">
        <v>3810</v>
      </c>
      <c r="G37" s="862">
        <v>3708</v>
      </c>
      <c r="H37" s="788">
        <f t="shared" si="1"/>
        <v>0.97322834645669287</v>
      </c>
      <c r="I37" s="787">
        <f t="shared" si="2"/>
        <v>3810</v>
      </c>
      <c r="J37" s="556">
        <f t="shared" si="3"/>
        <v>3708</v>
      </c>
      <c r="K37" s="396">
        <f t="shared" si="4"/>
        <v>0.97322834645669287</v>
      </c>
    </row>
    <row r="38" spans="1:11" ht="11.1" customHeight="1">
      <c r="A38" s="367"/>
      <c r="B38" s="363" t="s">
        <v>1874</v>
      </c>
      <c r="C38" s="791">
        <v>10827</v>
      </c>
      <c r="D38" s="862">
        <v>13366</v>
      </c>
      <c r="E38" s="788">
        <f t="shared" si="0"/>
        <v>1.2345063267756535</v>
      </c>
      <c r="F38" s="791">
        <v>712</v>
      </c>
      <c r="G38" s="862">
        <v>1052</v>
      </c>
      <c r="H38" s="788">
        <f t="shared" si="1"/>
        <v>1.4775280898876404</v>
      </c>
      <c r="I38" s="787">
        <f t="shared" si="2"/>
        <v>11539</v>
      </c>
      <c r="J38" s="789">
        <f t="shared" si="3"/>
        <v>14418</v>
      </c>
      <c r="K38" s="790">
        <f t="shared" si="4"/>
        <v>1.2495016899211371</v>
      </c>
    </row>
    <row r="39" spans="1:11" ht="11.1" customHeight="1">
      <c r="A39" s="364" t="s">
        <v>1857</v>
      </c>
      <c r="B39" s="365" t="s">
        <v>1858</v>
      </c>
      <c r="C39" s="404">
        <v>3236</v>
      </c>
      <c r="D39" s="862">
        <v>3970</v>
      </c>
      <c r="E39" s="788">
        <f t="shared" si="0"/>
        <v>1.2268232385661311</v>
      </c>
      <c r="F39" s="404">
        <v>209</v>
      </c>
      <c r="G39" s="862">
        <v>225</v>
      </c>
      <c r="H39" s="788">
        <f t="shared" si="1"/>
        <v>1.0765550239234449</v>
      </c>
      <c r="I39" s="787">
        <f t="shared" si="2"/>
        <v>3445</v>
      </c>
      <c r="J39" s="556">
        <f t="shared" si="3"/>
        <v>4195</v>
      </c>
      <c r="K39" s="396">
        <f t="shared" si="4"/>
        <v>1.2177068214804063</v>
      </c>
    </row>
    <row r="40" spans="1:11" ht="11.1" customHeight="1">
      <c r="A40" s="364" t="s">
        <v>1859</v>
      </c>
      <c r="B40" s="365" t="s">
        <v>1860</v>
      </c>
      <c r="C40" s="404">
        <v>2429</v>
      </c>
      <c r="D40" s="862">
        <v>3090</v>
      </c>
      <c r="E40" s="788">
        <f t="shared" si="0"/>
        <v>1.2721284479209551</v>
      </c>
      <c r="F40" s="404">
        <v>90</v>
      </c>
      <c r="G40" s="862">
        <v>84</v>
      </c>
      <c r="H40" s="788">
        <f t="shared" si="1"/>
        <v>0.93333333333333335</v>
      </c>
      <c r="I40" s="787">
        <f t="shared" si="2"/>
        <v>2519</v>
      </c>
      <c r="J40" s="556">
        <f t="shared" si="3"/>
        <v>3174</v>
      </c>
      <c r="K40" s="396">
        <f t="shared" si="4"/>
        <v>1.260023818975784</v>
      </c>
    </row>
    <row r="41" spans="1:11" ht="11.1" customHeight="1">
      <c r="A41" s="364" t="s">
        <v>1863</v>
      </c>
      <c r="B41" s="366" t="s">
        <v>1864</v>
      </c>
      <c r="C41" s="404">
        <v>5162</v>
      </c>
      <c r="D41" s="862">
        <v>6306</v>
      </c>
      <c r="E41" s="788">
        <f t="shared" si="0"/>
        <v>1.2216195273149941</v>
      </c>
      <c r="F41" s="404">
        <v>413</v>
      </c>
      <c r="G41" s="862">
        <v>743</v>
      </c>
      <c r="H41" s="788">
        <f t="shared" si="1"/>
        <v>1.7990314769975786</v>
      </c>
      <c r="I41" s="787">
        <f t="shared" si="2"/>
        <v>5575</v>
      </c>
      <c r="J41" s="556">
        <f t="shared" si="3"/>
        <v>7049</v>
      </c>
      <c r="K41" s="396">
        <f t="shared" si="4"/>
        <v>1.2643946188340807</v>
      </c>
    </row>
    <row r="42" spans="1:11" ht="11.1" customHeight="1">
      <c r="A42" s="367"/>
      <c r="B42" s="363" t="s">
        <v>1875</v>
      </c>
      <c r="C42" s="791">
        <v>5848</v>
      </c>
      <c r="D42" s="862">
        <v>7776</v>
      </c>
      <c r="E42" s="788">
        <f t="shared" si="0"/>
        <v>1.3296853625170999</v>
      </c>
      <c r="F42" s="791">
        <v>4</v>
      </c>
      <c r="G42" s="862">
        <v>19</v>
      </c>
      <c r="H42" s="788">
        <f t="shared" si="1"/>
        <v>4.75</v>
      </c>
      <c r="I42" s="787">
        <f t="shared" si="2"/>
        <v>5852</v>
      </c>
      <c r="J42" s="789">
        <f t="shared" si="3"/>
        <v>7795</v>
      </c>
      <c r="K42" s="790">
        <f t="shared" si="4"/>
        <v>1.3320232399179768</v>
      </c>
    </row>
    <row r="43" spans="1:11" ht="11.1" customHeight="1">
      <c r="A43" s="364" t="s">
        <v>1857</v>
      </c>
      <c r="B43" s="365" t="s">
        <v>1858</v>
      </c>
      <c r="C43" s="404">
        <v>2774</v>
      </c>
      <c r="D43" s="862">
        <v>3586</v>
      </c>
      <c r="E43" s="788">
        <f t="shared" si="0"/>
        <v>1.2927180966113916</v>
      </c>
      <c r="F43" s="404">
        <v>2</v>
      </c>
      <c r="G43" s="862">
        <v>9</v>
      </c>
      <c r="H43" s="788">
        <f t="shared" si="1"/>
        <v>4.5</v>
      </c>
      <c r="I43" s="787">
        <f t="shared" si="2"/>
        <v>2776</v>
      </c>
      <c r="J43" s="556">
        <f t="shared" si="3"/>
        <v>3595</v>
      </c>
      <c r="K43" s="396">
        <f t="shared" si="4"/>
        <v>1.2950288184438041</v>
      </c>
    </row>
    <row r="44" spans="1:11" ht="11.1" customHeight="1">
      <c r="A44" s="364" t="s">
        <v>1859</v>
      </c>
      <c r="B44" s="365" t="s">
        <v>1860</v>
      </c>
      <c r="C44" s="404">
        <v>366</v>
      </c>
      <c r="D44" s="862">
        <v>524</v>
      </c>
      <c r="E44" s="788">
        <f t="shared" si="0"/>
        <v>1.4316939890710383</v>
      </c>
      <c r="F44" s="404"/>
      <c r="G44" s="862">
        <v>2</v>
      </c>
      <c r="H44" s="788"/>
      <c r="I44" s="787">
        <f t="shared" si="2"/>
        <v>366</v>
      </c>
      <c r="J44" s="556">
        <f t="shared" si="3"/>
        <v>526</v>
      </c>
      <c r="K44" s="396">
        <f t="shared" si="4"/>
        <v>1.4371584699453552</v>
      </c>
    </row>
    <row r="45" spans="1:11" ht="11.1" customHeight="1">
      <c r="A45" s="372" t="s">
        <v>1876</v>
      </c>
      <c r="B45" s="365" t="s">
        <v>1877</v>
      </c>
      <c r="C45" s="404">
        <v>2708</v>
      </c>
      <c r="D45" s="862">
        <v>3666</v>
      </c>
      <c r="E45" s="788">
        <f t="shared" si="0"/>
        <v>1.3537666174298375</v>
      </c>
      <c r="F45" s="404">
        <v>2</v>
      </c>
      <c r="G45" s="862">
        <v>8</v>
      </c>
      <c r="H45" s="788">
        <f t="shared" si="1"/>
        <v>4</v>
      </c>
      <c r="I45" s="787">
        <f t="shared" si="2"/>
        <v>2710</v>
      </c>
      <c r="J45" s="556">
        <f t="shared" si="3"/>
        <v>3674</v>
      </c>
      <c r="K45" s="396">
        <f t="shared" si="4"/>
        <v>1.355719557195572</v>
      </c>
    </row>
    <row r="46" spans="1:11" ht="11.1" customHeight="1">
      <c r="A46" s="367"/>
      <c r="B46" s="363" t="s">
        <v>1878</v>
      </c>
      <c r="C46" s="791">
        <v>4483</v>
      </c>
      <c r="D46" s="862">
        <v>6317</v>
      </c>
      <c r="E46" s="788">
        <f t="shared" si="0"/>
        <v>1.4091010484050859</v>
      </c>
      <c r="F46" s="791">
        <v>867</v>
      </c>
      <c r="G46" s="862">
        <v>675</v>
      </c>
      <c r="H46" s="788">
        <f t="shared" si="1"/>
        <v>0.77854671280276821</v>
      </c>
      <c r="I46" s="787">
        <f t="shared" si="2"/>
        <v>5350</v>
      </c>
      <c r="J46" s="789">
        <f t="shared" si="3"/>
        <v>6992</v>
      </c>
      <c r="K46" s="790">
        <f t="shared" si="4"/>
        <v>1.3069158878504672</v>
      </c>
    </row>
    <row r="47" spans="1:11" ht="11.1" customHeight="1">
      <c r="A47" s="364" t="s">
        <v>1857</v>
      </c>
      <c r="B47" s="365" t="s">
        <v>1858</v>
      </c>
      <c r="C47" s="404">
        <v>2164</v>
      </c>
      <c r="D47" s="862">
        <v>2831</v>
      </c>
      <c r="E47" s="788">
        <f t="shared" si="0"/>
        <v>1.3082255083179297</v>
      </c>
      <c r="F47" s="404">
        <v>101</v>
      </c>
      <c r="G47" s="862">
        <v>132</v>
      </c>
      <c r="H47" s="788">
        <f t="shared" si="1"/>
        <v>1.306930693069307</v>
      </c>
      <c r="I47" s="787">
        <f t="shared" si="2"/>
        <v>2265</v>
      </c>
      <c r="J47" s="556">
        <f t="shared" si="3"/>
        <v>2963</v>
      </c>
      <c r="K47" s="396">
        <f t="shared" si="4"/>
        <v>1.3081677704194261</v>
      </c>
    </row>
    <row r="48" spans="1:11" ht="11.1" customHeight="1">
      <c r="A48" s="364" t="s">
        <v>1859</v>
      </c>
      <c r="B48" s="365" t="s">
        <v>1860</v>
      </c>
      <c r="C48" s="404">
        <v>640</v>
      </c>
      <c r="D48" s="862">
        <v>593</v>
      </c>
      <c r="E48" s="788">
        <f t="shared" si="0"/>
        <v>0.92656249999999996</v>
      </c>
      <c r="F48" s="404">
        <v>12</v>
      </c>
      <c r="G48" s="862">
        <v>5</v>
      </c>
      <c r="H48" s="788">
        <f t="shared" si="1"/>
        <v>0.41666666666666669</v>
      </c>
      <c r="I48" s="787">
        <f t="shared" si="2"/>
        <v>652</v>
      </c>
      <c r="J48" s="556">
        <f t="shared" si="3"/>
        <v>598</v>
      </c>
      <c r="K48" s="396">
        <f t="shared" si="4"/>
        <v>0.91717791411042948</v>
      </c>
    </row>
    <row r="49" spans="1:11" ht="11.1" customHeight="1">
      <c r="A49" s="364" t="s">
        <v>1863</v>
      </c>
      <c r="B49" s="366" t="s">
        <v>1864</v>
      </c>
      <c r="C49" s="404">
        <v>1679</v>
      </c>
      <c r="D49" s="862">
        <v>2893</v>
      </c>
      <c r="E49" s="788">
        <f t="shared" si="0"/>
        <v>1.7230494341870162</v>
      </c>
      <c r="F49" s="404">
        <v>754</v>
      </c>
      <c r="G49" s="862">
        <v>538</v>
      </c>
      <c r="H49" s="788">
        <f t="shared" si="1"/>
        <v>0.71352785145888598</v>
      </c>
      <c r="I49" s="787">
        <f t="shared" si="2"/>
        <v>2433</v>
      </c>
      <c r="J49" s="556">
        <f t="shared" si="3"/>
        <v>3431</v>
      </c>
      <c r="K49" s="396">
        <f t="shared" si="4"/>
        <v>1.4101931771475544</v>
      </c>
    </row>
    <row r="50" spans="1:11" ht="11.1" customHeight="1">
      <c r="A50" s="367"/>
      <c r="B50" s="363" t="s">
        <v>1879</v>
      </c>
      <c r="C50" s="791">
        <v>4120</v>
      </c>
      <c r="D50" s="862">
        <v>2781</v>
      </c>
      <c r="E50" s="788">
        <f t="shared" si="0"/>
        <v>0.67500000000000004</v>
      </c>
      <c r="F50" s="791">
        <v>1519</v>
      </c>
      <c r="G50" s="862">
        <v>2118</v>
      </c>
      <c r="H50" s="788">
        <f t="shared" si="1"/>
        <v>1.3943383805134957</v>
      </c>
      <c r="I50" s="787">
        <f t="shared" si="2"/>
        <v>5639</v>
      </c>
      <c r="J50" s="789">
        <f t="shared" si="3"/>
        <v>4899</v>
      </c>
      <c r="K50" s="790">
        <f t="shared" si="4"/>
        <v>0.86877105869835081</v>
      </c>
    </row>
    <row r="51" spans="1:11" ht="11.1" customHeight="1">
      <c r="A51" s="364" t="s">
        <v>1857</v>
      </c>
      <c r="B51" s="365" t="s">
        <v>1858</v>
      </c>
      <c r="C51" s="404">
        <v>3167</v>
      </c>
      <c r="D51" s="862">
        <v>1739</v>
      </c>
      <c r="E51" s="788">
        <f t="shared" si="0"/>
        <v>0.54910009472687082</v>
      </c>
      <c r="F51" s="404">
        <v>157</v>
      </c>
      <c r="G51" s="862">
        <v>182</v>
      </c>
      <c r="H51" s="788">
        <f t="shared" si="1"/>
        <v>1.1592356687898089</v>
      </c>
      <c r="I51" s="787">
        <f t="shared" si="2"/>
        <v>3324</v>
      </c>
      <c r="J51" s="556">
        <f t="shared" si="3"/>
        <v>1921</v>
      </c>
      <c r="K51" s="396">
        <f t="shared" si="4"/>
        <v>0.57791817087845965</v>
      </c>
    </row>
    <row r="52" spans="1:11" ht="11.1" customHeight="1">
      <c r="A52" s="364" t="s">
        <v>1859</v>
      </c>
      <c r="B52" s="365" t="s">
        <v>1860</v>
      </c>
      <c r="C52" s="404">
        <v>924</v>
      </c>
      <c r="D52" s="862">
        <v>1031</v>
      </c>
      <c r="E52" s="788">
        <f t="shared" si="0"/>
        <v>1.1158008658008658</v>
      </c>
      <c r="F52" s="404">
        <v>42</v>
      </c>
      <c r="G52" s="862">
        <v>40</v>
      </c>
      <c r="H52" s="788">
        <f t="shared" si="1"/>
        <v>0.95238095238095233</v>
      </c>
      <c r="I52" s="787">
        <f t="shared" si="2"/>
        <v>966</v>
      </c>
      <c r="J52" s="556">
        <f t="shared" si="3"/>
        <v>1071</v>
      </c>
      <c r="K52" s="396">
        <f t="shared" si="4"/>
        <v>1.1086956521739131</v>
      </c>
    </row>
    <row r="53" spans="1:11" ht="11.1" customHeight="1">
      <c r="A53" s="364" t="s">
        <v>1861</v>
      </c>
      <c r="B53" s="365" t="s">
        <v>1862</v>
      </c>
      <c r="C53" s="404">
        <v>11</v>
      </c>
      <c r="D53" s="862">
        <v>2</v>
      </c>
      <c r="E53" s="788">
        <f t="shared" si="0"/>
        <v>0.18181818181818182</v>
      </c>
      <c r="F53" s="404">
        <v>5</v>
      </c>
      <c r="G53" s="862">
        <v>4</v>
      </c>
      <c r="H53" s="788">
        <f t="shared" si="1"/>
        <v>0.8</v>
      </c>
      <c r="I53" s="787">
        <f t="shared" si="2"/>
        <v>16</v>
      </c>
      <c r="J53" s="556">
        <f t="shared" si="3"/>
        <v>6</v>
      </c>
      <c r="K53" s="396">
        <f t="shared" si="4"/>
        <v>0.375</v>
      </c>
    </row>
    <row r="54" spans="1:11" ht="11.1" customHeight="1">
      <c r="A54" s="364" t="s">
        <v>1863</v>
      </c>
      <c r="B54" s="366" t="s">
        <v>1864</v>
      </c>
      <c r="C54" s="404">
        <v>18</v>
      </c>
      <c r="D54" s="862">
        <v>9</v>
      </c>
      <c r="E54" s="788">
        <f t="shared" si="0"/>
        <v>0.5</v>
      </c>
      <c r="F54" s="404">
        <v>1315</v>
      </c>
      <c r="G54" s="862">
        <v>1892</v>
      </c>
      <c r="H54" s="788">
        <f t="shared" si="1"/>
        <v>1.4387832699619771</v>
      </c>
      <c r="I54" s="787">
        <f t="shared" si="2"/>
        <v>1333</v>
      </c>
      <c r="J54" s="556">
        <f t="shared" si="3"/>
        <v>1901</v>
      </c>
      <c r="K54" s="396">
        <f t="shared" si="4"/>
        <v>1.4261065266316579</v>
      </c>
    </row>
    <row r="55" spans="1:11" ht="11.1" customHeight="1">
      <c r="A55" s="367"/>
      <c r="B55" s="363" t="s">
        <v>1880</v>
      </c>
      <c r="C55" s="791">
        <v>3629</v>
      </c>
      <c r="D55" s="862">
        <v>4455</v>
      </c>
      <c r="E55" s="788">
        <f t="shared" si="0"/>
        <v>1.2276109120969965</v>
      </c>
      <c r="F55" s="791">
        <v>547</v>
      </c>
      <c r="G55" s="862">
        <v>802</v>
      </c>
      <c r="H55" s="788">
        <f t="shared" si="1"/>
        <v>1.4661791590493602</v>
      </c>
      <c r="I55" s="787">
        <f t="shared" si="2"/>
        <v>4176</v>
      </c>
      <c r="J55" s="789">
        <f t="shared" si="3"/>
        <v>5257</v>
      </c>
      <c r="K55" s="790">
        <f t="shared" si="4"/>
        <v>1.258860153256705</v>
      </c>
    </row>
    <row r="56" spans="1:11" ht="11.1" customHeight="1">
      <c r="A56" s="364" t="s">
        <v>1857</v>
      </c>
      <c r="B56" s="365" t="s">
        <v>1858</v>
      </c>
      <c r="C56" s="404">
        <v>1259</v>
      </c>
      <c r="D56" s="862">
        <v>1628</v>
      </c>
      <c r="E56" s="788">
        <f t="shared" si="0"/>
        <v>1.2930897537728356</v>
      </c>
      <c r="F56" s="404">
        <v>188</v>
      </c>
      <c r="G56" s="862">
        <v>274</v>
      </c>
      <c r="H56" s="788">
        <f t="shared" si="1"/>
        <v>1.4574468085106382</v>
      </c>
      <c r="I56" s="787">
        <f t="shared" si="2"/>
        <v>1447</v>
      </c>
      <c r="J56" s="556">
        <f t="shared" si="3"/>
        <v>1902</v>
      </c>
      <c r="K56" s="396">
        <f t="shared" si="4"/>
        <v>1.3144436765722183</v>
      </c>
    </row>
    <row r="57" spans="1:11" ht="11.1" customHeight="1">
      <c r="A57" s="364" t="s">
        <v>1859</v>
      </c>
      <c r="B57" s="365" t="s">
        <v>1860</v>
      </c>
      <c r="C57" s="404">
        <v>820</v>
      </c>
      <c r="D57" s="862">
        <v>859</v>
      </c>
      <c r="E57" s="788">
        <f t="shared" si="0"/>
        <v>1.0475609756097561</v>
      </c>
      <c r="F57" s="404">
        <v>82</v>
      </c>
      <c r="G57" s="862">
        <v>119</v>
      </c>
      <c r="H57" s="788">
        <f t="shared" si="1"/>
        <v>1.4512195121951219</v>
      </c>
      <c r="I57" s="787">
        <f t="shared" si="2"/>
        <v>902</v>
      </c>
      <c r="J57" s="556">
        <f t="shared" si="3"/>
        <v>978</v>
      </c>
      <c r="K57" s="396">
        <f t="shared" si="4"/>
        <v>1.0842572062084257</v>
      </c>
    </row>
    <row r="58" spans="1:11" ht="11.1" customHeight="1">
      <c r="A58" s="364" t="s">
        <v>1863</v>
      </c>
      <c r="B58" s="366" t="s">
        <v>1864</v>
      </c>
      <c r="C58" s="404">
        <v>1550</v>
      </c>
      <c r="D58" s="862">
        <v>1968</v>
      </c>
      <c r="E58" s="788">
        <f t="shared" si="0"/>
        <v>1.2696774193548388</v>
      </c>
      <c r="F58" s="404">
        <v>277</v>
      </c>
      <c r="G58" s="862">
        <v>409</v>
      </c>
      <c r="H58" s="788">
        <f t="shared" si="1"/>
        <v>1.476534296028881</v>
      </c>
      <c r="I58" s="787">
        <f t="shared" si="2"/>
        <v>1827</v>
      </c>
      <c r="J58" s="556">
        <f t="shared" si="3"/>
        <v>2377</v>
      </c>
      <c r="K58" s="396">
        <f t="shared" si="4"/>
        <v>1.30103995621237</v>
      </c>
    </row>
    <row r="59" spans="1:11" ht="11.1" customHeight="1">
      <c r="A59" s="367"/>
      <c r="B59" s="363" t="s">
        <v>1881</v>
      </c>
      <c r="C59" s="791">
        <v>3145</v>
      </c>
      <c r="D59" s="862">
        <v>4555</v>
      </c>
      <c r="E59" s="788">
        <f t="shared" si="0"/>
        <v>1.4483306836248013</v>
      </c>
      <c r="F59" s="791">
        <v>488</v>
      </c>
      <c r="G59" s="862">
        <v>640</v>
      </c>
      <c r="H59" s="788">
        <f t="shared" si="1"/>
        <v>1.3114754098360655</v>
      </c>
      <c r="I59" s="787">
        <f t="shared" si="2"/>
        <v>3633</v>
      </c>
      <c r="J59" s="789">
        <f t="shared" si="3"/>
        <v>5195</v>
      </c>
      <c r="K59" s="790">
        <f t="shared" si="4"/>
        <v>1.4299477016240023</v>
      </c>
    </row>
    <row r="60" spans="1:11" ht="11.1" customHeight="1">
      <c r="A60" s="364" t="s">
        <v>1857</v>
      </c>
      <c r="B60" s="365" t="s">
        <v>1858</v>
      </c>
      <c r="C60" s="404"/>
      <c r="D60" s="862">
        <v>498</v>
      </c>
      <c r="E60" s="788"/>
      <c r="F60" s="404">
        <v>174</v>
      </c>
      <c r="G60" s="862">
        <v>48</v>
      </c>
      <c r="H60" s="788">
        <f t="shared" si="1"/>
        <v>0.27586206896551724</v>
      </c>
      <c r="I60" s="787">
        <f t="shared" si="2"/>
        <v>174</v>
      </c>
      <c r="J60" s="556">
        <f t="shared" si="3"/>
        <v>546</v>
      </c>
      <c r="K60" s="396">
        <f t="shared" si="4"/>
        <v>3.1379310344827585</v>
      </c>
    </row>
    <row r="61" spans="1:11" ht="11.1" customHeight="1">
      <c r="A61" s="364" t="s">
        <v>1859</v>
      </c>
      <c r="B61" s="365" t="s">
        <v>1860</v>
      </c>
      <c r="C61" s="404"/>
      <c r="D61" s="862">
        <v>142</v>
      </c>
      <c r="E61" s="788"/>
      <c r="F61" s="404">
        <v>55</v>
      </c>
      <c r="G61" s="862"/>
      <c r="H61" s="788">
        <f t="shared" si="1"/>
        <v>0</v>
      </c>
      <c r="I61" s="787">
        <f t="shared" si="2"/>
        <v>55</v>
      </c>
      <c r="J61" s="556">
        <f t="shared" si="3"/>
        <v>142</v>
      </c>
      <c r="K61" s="396">
        <f t="shared" si="4"/>
        <v>2.581818181818182</v>
      </c>
    </row>
    <row r="62" spans="1:11" ht="11.1" customHeight="1">
      <c r="A62" s="364" t="s">
        <v>1882</v>
      </c>
      <c r="B62" s="365" t="s">
        <v>1883</v>
      </c>
      <c r="C62" s="404">
        <v>837</v>
      </c>
      <c r="D62" s="862">
        <v>1256</v>
      </c>
      <c r="E62" s="788">
        <f t="shared" si="0"/>
        <v>1.5005973715651135</v>
      </c>
      <c r="F62" s="404">
        <v>88</v>
      </c>
      <c r="G62" s="862">
        <v>289</v>
      </c>
      <c r="H62" s="788">
        <f t="shared" si="1"/>
        <v>3.2840909090909092</v>
      </c>
      <c r="I62" s="787">
        <f t="shared" si="2"/>
        <v>925</v>
      </c>
      <c r="J62" s="556">
        <f t="shared" si="3"/>
        <v>1545</v>
      </c>
      <c r="K62" s="396">
        <f t="shared" si="4"/>
        <v>1.6702702702702703</v>
      </c>
    </row>
    <row r="63" spans="1:11" ht="11.1" customHeight="1">
      <c r="A63" s="364" t="s">
        <v>1884</v>
      </c>
      <c r="B63" s="365" t="s">
        <v>1885</v>
      </c>
      <c r="C63" s="404">
        <v>1386</v>
      </c>
      <c r="D63" s="862">
        <v>781</v>
      </c>
      <c r="E63" s="788">
        <f t="shared" si="0"/>
        <v>0.56349206349206349</v>
      </c>
      <c r="F63" s="404">
        <v>20</v>
      </c>
      <c r="G63" s="862">
        <v>73</v>
      </c>
      <c r="H63" s="788">
        <f t="shared" si="1"/>
        <v>3.65</v>
      </c>
      <c r="I63" s="787">
        <f t="shared" si="2"/>
        <v>1406</v>
      </c>
      <c r="J63" s="556">
        <f t="shared" si="3"/>
        <v>854</v>
      </c>
      <c r="K63" s="396">
        <f t="shared" si="4"/>
        <v>0.60739687055476532</v>
      </c>
    </row>
    <row r="64" spans="1:11" ht="11.1" customHeight="1">
      <c r="A64" s="364" t="s">
        <v>1863</v>
      </c>
      <c r="B64" s="366" t="s">
        <v>1864</v>
      </c>
      <c r="C64" s="404">
        <v>922</v>
      </c>
      <c r="D64" s="862">
        <v>1878</v>
      </c>
      <c r="E64" s="788">
        <f t="shared" si="0"/>
        <v>2.0368763557483729</v>
      </c>
      <c r="F64" s="404">
        <v>151</v>
      </c>
      <c r="G64" s="862">
        <v>230</v>
      </c>
      <c r="H64" s="788">
        <f t="shared" si="1"/>
        <v>1.5231788079470199</v>
      </c>
      <c r="I64" s="787">
        <f t="shared" si="2"/>
        <v>1073</v>
      </c>
      <c r="J64" s="556">
        <f t="shared" si="3"/>
        <v>2108</v>
      </c>
      <c r="K64" s="396">
        <f t="shared" si="4"/>
        <v>1.9645852749301025</v>
      </c>
    </row>
    <row r="65" spans="1:11" ht="11.1" customHeight="1">
      <c r="A65" s="367"/>
      <c r="B65" s="363" t="s">
        <v>1886</v>
      </c>
      <c r="C65" s="791">
        <v>2762</v>
      </c>
      <c r="D65" s="862">
        <v>4269</v>
      </c>
      <c r="E65" s="788">
        <f t="shared" si="0"/>
        <v>1.5456191165821869</v>
      </c>
      <c r="F65" s="791">
        <v>161</v>
      </c>
      <c r="G65" s="862">
        <v>1381</v>
      </c>
      <c r="H65" s="788">
        <f t="shared" si="1"/>
        <v>8.5776397515527947</v>
      </c>
      <c r="I65" s="787">
        <f t="shared" si="2"/>
        <v>2923</v>
      </c>
      <c r="J65" s="852">
        <f t="shared" si="3"/>
        <v>5650</v>
      </c>
      <c r="K65" s="790">
        <f t="shared" si="4"/>
        <v>1.9329456038316797</v>
      </c>
    </row>
    <row r="66" spans="1:11" ht="11.1" customHeight="1">
      <c r="A66" s="364" t="s">
        <v>1857</v>
      </c>
      <c r="B66" s="365" t="s">
        <v>1858</v>
      </c>
      <c r="C66" s="404"/>
      <c r="D66" s="862">
        <v>2</v>
      </c>
      <c r="E66" s="788"/>
      <c r="F66" s="404">
        <v>34</v>
      </c>
      <c r="G66" s="862"/>
      <c r="H66" s="788">
        <f t="shared" si="1"/>
        <v>0</v>
      </c>
      <c r="I66" s="787">
        <f t="shared" si="2"/>
        <v>34</v>
      </c>
      <c r="J66" s="851">
        <f t="shared" si="3"/>
        <v>2</v>
      </c>
      <c r="K66" s="396">
        <f t="shared" si="4"/>
        <v>5.8823529411764705E-2</v>
      </c>
    </row>
    <row r="67" spans="1:11" ht="11.1" customHeight="1">
      <c r="A67" s="373" t="s">
        <v>1859</v>
      </c>
      <c r="B67" s="365" t="s">
        <v>1860</v>
      </c>
      <c r="C67" s="404"/>
      <c r="D67" s="862">
        <v>1</v>
      </c>
      <c r="E67" s="788"/>
      <c r="F67" s="404">
        <v>4</v>
      </c>
      <c r="G67" s="862"/>
      <c r="H67" s="788">
        <f t="shared" si="1"/>
        <v>0</v>
      </c>
      <c r="I67" s="787">
        <f t="shared" si="2"/>
        <v>4</v>
      </c>
      <c r="J67" s="556">
        <f t="shared" si="3"/>
        <v>1</v>
      </c>
      <c r="K67" s="396">
        <f t="shared" si="4"/>
        <v>0.25</v>
      </c>
    </row>
    <row r="68" spans="1:11" ht="11.1" customHeight="1">
      <c r="A68" s="373" t="s">
        <v>1887</v>
      </c>
      <c r="B68" s="374" t="s">
        <v>1888</v>
      </c>
      <c r="C68" s="404">
        <v>1097</v>
      </c>
      <c r="D68" s="862">
        <v>1235</v>
      </c>
      <c r="E68" s="788">
        <f t="shared" si="0"/>
        <v>1.1257976298997265</v>
      </c>
      <c r="F68" s="404">
        <v>37</v>
      </c>
      <c r="G68" s="862">
        <v>136</v>
      </c>
      <c r="H68" s="788">
        <f t="shared" si="1"/>
        <v>3.6756756756756759</v>
      </c>
      <c r="I68" s="787">
        <f t="shared" si="2"/>
        <v>1134</v>
      </c>
      <c r="J68" s="556">
        <f t="shared" si="3"/>
        <v>1371</v>
      </c>
      <c r="K68" s="396">
        <f t="shared" si="4"/>
        <v>1.2089947089947091</v>
      </c>
    </row>
    <row r="69" spans="1:11" ht="11.1" customHeight="1">
      <c r="A69" s="373" t="s">
        <v>1889</v>
      </c>
      <c r="B69" s="374" t="s">
        <v>1890</v>
      </c>
      <c r="C69" s="404">
        <v>837</v>
      </c>
      <c r="D69" s="862">
        <v>919</v>
      </c>
      <c r="E69" s="788">
        <f t="shared" si="0"/>
        <v>1.0979689366786141</v>
      </c>
      <c r="F69" s="404">
        <v>8</v>
      </c>
      <c r="G69" s="862">
        <v>26</v>
      </c>
      <c r="H69" s="788">
        <f t="shared" si="1"/>
        <v>3.25</v>
      </c>
      <c r="I69" s="787">
        <f t="shared" si="2"/>
        <v>845</v>
      </c>
      <c r="J69" s="556">
        <f t="shared" si="3"/>
        <v>945</v>
      </c>
      <c r="K69" s="396">
        <f t="shared" si="4"/>
        <v>1.1183431952662721</v>
      </c>
    </row>
    <row r="70" spans="1:11" ht="11.1" customHeight="1">
      <c r="A70" s="364" t="s">
        <v>1863</v>
      </c>
      <c r="B70" s="366" t="s">
        <v>1864</v>
      </c>
      <c r="C70" s="404">
        <v>828</v>
      </c>
      <c r="D70" s="862">
        <v>2112</v>
      </c>
      <c r="E70" s="788">
        <f t="shared" si="0"/>
        <v>2.5507246376811592</v>
      </c>
      <c r="F70" s="404">
        <v>78</v>
      </c>
      <c r="G70" s="862">
        <v>1219</v>
      </c>
      <c r="H70" s="788">
        <f t="shared" si="1"/>
        <v>15.628205128205128</v>
      </c>
      <c r="I70" s="787">
        <f t="shared" si="2"/>
        <v>906</v>
      </c>
      <c r="J70" s="556">
        <f t="shared" si="3"/>
        <v>3331</v>
      </c>
      <c r="K70" s="396">
        <f t="shared" si="4"/>
        <v>3.6766004415011038</v>
      </c>
    </row>
    <row r="71" spans="1:11" ht="11.1" customHeight="1">
      <c r="A71" s="792" t="s">
        <v>86</v>
      </c>
      <c r="B71" s="619"/>
      <c r="C71" s="793">
        <f>C7+C12+C17+C22+C27+C32+C38+C42+C46+C50+C55+C59+C65</f>
        <v>80945</v>
      </c>
      <c r="D71" s="929">
        <f>D7+D12+D17+D22+D27+D32+D38+D42+D46+D50+D55+D59+D65</f>
        <v>95266</v>
      </c>
      <c r="E71" s="794">
        <f t="shared" si="0"/>
        <v>1.1769226017666317</v>
      </c>
      <c r="F71" s="793">
        <f>F7+F12+F17+F22+F27+F32+F38+F42+F46+F50+F55+F59+F65</f>
        <v>18742</v>
      </c>
      <c r="G71" s="929">
        <f>G7+G12+G17+G22+G27+G32+G38+G42+G46+G50+G55+G59+G65</f>
        <v>25750</v>
      </c>
      <c r="H71" s="794">
        <f t="shared" si="1"/>
        <v>1.3739195390033081</v>
      </c>
      <c r="I71" s="793">
        <f>I7+I12+I17+I22+I27+I32+I38+I42+I46+I50+I55+I59+I65</f>
        <v>99687</v>
      </c>
      <c r="J71" s="795">
        <f t="shared" si="3"/>
        <v>121016</v>
      </c>
      <c r="K71" s="796">
        <f t="shared" si="4"/>
        <v>1.2139596938417245</v>
      </c>
    </row>
    <row r="72" spans="1:11" ht="13.2" customHeight="1">
      <c r="A72" s="777" t="s">
        <v>5700</v>
      </c>
      <c r="B72" s="777"/>
      <c r="C72" s="777"/>
      <c r="D72" s="906"/>
      <c r="E72" s="777"/>
      <c r="F72" s="777"/>
      <c r="G72" s="906"/>
      <c r="H72" s="777"/>
      <c r="I72" s="777"/>
      <c r="J72" s="777"/>
      <c r="K72" s="777"/>
    </row>
    <row r="73" spans="1:11" ht="13.2" customHeight="1">
      <c r="A73" s="777"/>
      <c r="B73" s="777" t="s">
        <v>5703</v>
      </c>
      <c r="C73" s="777"/>
      <c r="D73" s="906"/>
      <c r="E73" s="777"/>
      <c r="F73" s="777"/>
      <c r="G73" s="906"/>
      <c r="H73" s="777"/>
      <c r="I73" s="777"/>
      <c r="J73" s="777"/>
      <c r="K73" s="777"/>
    </row>
    <row r="74" spans="1:11" ht="12.6" customHeight="1">
      <c r="B74" s="777" t="s">
        <v>5702</v>
      </c>
    </row>
    <row r="75" spans="1:11" ht="24.9" customHeight="1"/>
    <row r="76" spans="1:11" ht="24.9" customHeight="1"/>
    <row r="77" spans="1:11" ht="24.9" customHeight="1"/>
    <row r="78" spans="1:11" ht="24.9" customHeight="1"/>
    <row r="79" spans="1:11" ht="24.9" customHeight="1"/>
    <row r="80" spans="1:11" ht="24.9" customHeight="1"/>
    <row r="81" ht="24.9" customHeight="1"/>
    <row r="82" ht="24.9" customHeight="1"/>
    <row r="83" ht="24.9" customHeight="1"/>
    <row r="84" ht="24.9" customHeight="1"/>
    <row r="85" ht="24.9" customHeight="1"/>
    <row r="86" ht="24.9" customHeight="1"/>
    <row r="87" ht="24.9" customHeight="1"/>
    <row r="88" ht="24.9" customHeight="1"/>
    <row r="89" ht="24.9" customHeight="1"/>
    <row r="90" ht="24.9" customHeight="1"/>
    <row r="91" ht="24.9" customHeight="1"/>
    <row r="92" ht="24.9" customHeight="1"/>
    <row r="93" ht="24.9" customHeight="1"/>
    <row r="94" ht="24.9" customHeight="1"/>
    <row r="95" ht="24.9" customHeight="1"/>
    <row r="96" ht="24.9" customHeight="1"/>
    <row r="97" ht="24.9" customHeight="1"/>
    <row r="98" ht="24.9" customHeight="1"/>
    <row r="99" ht="24.9" customHeight="1"/>
    <row r="100" ht="24.9" customHeight="1"/>
    <row r="101" ht="24.9" customHeight="1"/>
    <row r="102" ht="24.9" customHeight="1"/>
    <row r="103" ht="24.9" customHeight="1"/>
    <row r="104" ht="24.9" customHeight="1"/>
    <row r="105" ht="24.9" customHeight="1"/>
    <row r="106" ht="24.9" customHeight="1"/>
    <row r="107" ht="24.9" customHeight="1"/>
    <row r="108" ht="24.9" customHeight="1"/>
    <row r="109" ht="24.9" customHeight="1"/>
    <row r="110" ht="24.9" customHeight="1"/>
    <row r="111" ht="24.9" customHeight="1"/>
    <row r="112" ht="24.9" customHeight="1"/>
    <row r="113" ht="24.9" customHeight="1"/>
    <row r="114" ht="24.9" customHeight="1"/>
    <row r="115" ht="24.9" customHeight="1"/>
    <row r="116" ht="24.9" customHeight="1"/>
    <row r="117" ht="24.9" customHeight="1"/>
    <row r="118" ht="24.9" customHeight="1"/>
    <row r="119" ht="24.9" customHeight="1"/>
    <row r="120" ht="24.9" customHeight="1"/>
    <row r="121" ht="24.9" customHeight="1"/>
    <row r="122" ht="24.9" customHeight="1"/>
    <row r="123" ht="24.9" customHeight="1"/>
    <row r="124" ht="24.9" customHeight="1"/>
    <row r="125" ht="24.9" customHeight="1"/>
    <row r="126" ht="24.9" customHeight="1"/>
    <row r="127" ht="24.9" customHeight="1"/>
    <row r="128" ht="24.9" customHeight="1"/>
    <row r="129" ht="24.9" customHeight="1"/>
    <row r="130" ht="24.9" customHeight="1"/>
    <row r="131" ht="24.9" customHeight="1"/>
    <row r="132" ht="24.9" customHeight="1"/>
    <row r="133" ht="24.9" customHeight="1"/>
    <row r="134" ht="24.9" customHeight="1"/>
    <row r="135" ht="24.9" customHeight="1"/>
    <row r="136" ht="24.9" customHeight="1"/>
    <row r="137" ht="24.9" customHeight="1"/>
  </sheetData>
  <mergeCells count="5">
    <mergeCell ref="A5:A6"/>
    <mergeCell ref="B5:B6"/>
    <mergeCell ref="C5:D5"/>
    <mergeCell ref="F5:G5"/>
    <mergeCell ref="I5:J5"/>
  </mergeCells>
  <pageMargins left="0" right="0" top="0" bottom="0" header="0.5" footer="0.5"/>
  <pageSetup paperSize="9" scale="92" orientation="portrait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Y42"/>
  <sheetViews>
    <sheetView topLeftCell="E1" zoomScaleSheetLayoutView="100" workbookViewId="0">
      <selection activeCell="W26" sqref="W26"/>
    </sheetView>
  </sheetViews>
  <sheetFormatPr defaultRowHeight="13.2"/>
  <cols>
    <col min="1" max="1" width="5.21875" style="1" customWidth="1"/>
    <col min="2" max="2" width="29.21875" style="1" customWidth="1"/>
    <col min="3" max="3" width="9.21875" style="1" customWidth="1"/>
    <col min="4" max="4" width="9.33203125" style="1" customWidth="1"/>
    <col min="5" max="5" width="11.6640625" style="1" customWidth="1"/>
    <col min="6" max="6" width="9.6640625" style="901" customWidth="1"/>
    <col min="7" max="7" width="9.109375" style="1" customWidth="1"/>
    <col min="8" max="8" width="9.5546875" style="1" customWidth="1"/>
    <col min="9" max="9" width="9" style="901" customWidth="1"/>
    <col min="10" max="10" width="9.5546875" style="1" customWidth="1"/>
    <col min="11" max="11" width="9.88671875" style="1" customWidth="1"/>
    <col min="12" max="12" width="9.21875" style="901" customWidth="1"/>
    <col min="13" max="13" width="9.6640625" style="1" customWidth="1"/>
    <col min="14" max="14" width="10.109375" style="1" customWidth="1"/>
    <col min="15" max="15" width="8.5546875" style="901" customWidth="1"/>
    <col min="16" max="16" width="11" style="1" customWidth="1"/>
    <col min="17" max="17" width="10.33203125" style="1" customWidth="1"/>
    <col min="18" max="18" width="8.88671875" style="901" customWidth="1"/>
    <col min="19" max="19" width="10.77734375" style="1" customWidth="1"/>
    <col min="20" max="20" width="9.88671875" style="1" customWidth="1"/>
    <col min="21" max="21" width="9.33203125" style="901" customWidth="1"/>
    <col min="22" max="22" width="8.6640625" style="1" customWidth="1"/>
  </cols>
  <sheetData>
    <row r="1" spans="1:25" s="1141" customFormat="1">
      <c r="A1" s="1139"/>
      <c r="B1" s="1140" t="s">
        <v>165</v>
      </c>
      <c r="C1" s="246" t="str">
        <f>Kadar.ode.!C1</f>
        <v>ОПШТА БОЛНИЦА СЕНТА</v>
      </c>
      <c r="D1" s="247"/>
      <c r="E1" s="247"/>
      <c r="F1" s="899"/>
      <c r="G1" s="713"/>
      <c r="H1" s="1"/>
      <c r="I1" s="901"/>
      <c r="J1" s="1"/>
      <c r="K1" s="1"/>
      <c r="L1" s="901"/>
      <c r="M1" s="1"/>
      <c r="N1" s="1"/>
      <c r="O1" s="901"/>
      <c r="P1" s="1"/>
      <c r="Q1" s="1"/>
      <c r="R1" s="901"/>
      <c r="S1" s="1"/>
      <c r="T1" s="1"/>
      <c r="U1" s="901"/>
      <c r="V1" s="1"/>
    </row>
    <row r="2" spans="1:25" s="1141" customFormat="1">
      <c r="A2" s="1139"/>
      <c r="B2" s="1140" t="s">
        <v>166</v>
      </c>
      <c r="C2" s="246" t="str">
        <f>Kadar.ode.!C2</f>
        <v>08923507</v>
      </c>
      <c r="D2" s="247"/>
      <c r="E2" s="247"/>
      <c r="F2" s="899"/>
      <c r="G2" s="713"/>
      <c r="H2" s="1"/>
      <c r="I2" s="901"/>
      <c r="J2" s="1"/>
      <c r="K2" s="1"/>
      <c r="L2" s="901"/>
      <c r="M2" s="1"/>
      <c r="N2" s="1"/>
      <c r="O2" s="901"/>
      <c r="P2" s="1"/>
      <c r="Q2" s="1"/>
      <c r="R2" s="901"/>
      <c r="S2" s="1"/>
      <c r="T2" s="1"/>
      <c r="U2" s="901"/>
      <c r="V2" s="1"/>
    </row>
    <row r="3" spans="1:25" s="1141" customFormat="1">
      <c r="A3" s="1139"/>
      <c r="B3" s="1140" t="s">
        <v>167</v>
      </c>
      <c r="C3" s="358" t="str">
        <f>Kadar.ode.!C3</f>
        <v>31.12.2023.</v>
      </c>
      <c r="D3" s="247"/>
      <c r="E3" s="247"/>
      <c r="F3" s="899"/>
      <c r="G3" s="713"/>
      <c r="H3" s="1"/>
      <c r="I3" s="901"/>
      <c r="J3" s="1"/>
      <c r="K3" s="1"/>
      <c r="L3" s="901"/>
      <c r="M3" s="1"/>
      <c r="N3" s="1"/>
      <c r="O3" s="901"/>
      <c r="P3" s="1"/>
      <c r="Q3" s="1"/>
      <c r="R3" s="901"/>
      <c r="S3" s="1"/>
      <c r="T3" s="1"/>
      <c r="U3" s="901"/>
      <c r="V3" s="1"/>
    </row>
    <row r="4" spans="1:25" s="1141" customFormat="1" ht="13.8">
      <c r="A4" s="1139"/>
      <c r="B4" s="1140" t="s">
        <v>1795</v>
      </c>
      <c r="C4" s="249" t="s">
        <v>208</v>
      </c>
      <c r="D4" s="250"/>
      <c r="E4" s="250"/>
      <c r="F4" s="900"/>
      <c r="G4" s="714"/>
      <c r="H4" s="1"/>
      <c r="I4" s="901"/>
      <c r="J4" s="1"/>
      <c r="K4" s="1"/>
      <c r="L4" s="901"/>
      <c r="M4" s="1"/>
      <c r="N4" s="1"/>
      <c r="O4" s="901"/>
      <c r="P4" s="1"/>
      <c r="Q4" s="1"/>
      <c r="R4" s="901"/>
      <c r="S4" s="1"/>
      <c r="T4" s="1"/>
      <c r="U4" s="901"/>
      <c r="V4" s="1"/>
    </row>
    <row r="5" spans="1:25" s="1141" customFormat="1" ht="13.8">
      <c r="A5" s="1139"/>
      <c r="B5" s="1140" t="s">
        <v>207</v>
      </c>
      <c r="C5" s="249"/>
      <c r="D5" s="250"/>
      <c r="E5" s="250"/>
      <c r="F5" s="900"/>
      <c r="G5" s="714"/>
      <c r="H5" s="1"/>
      <c r="I5" s="901"/>
      <c r="J5" s="1"/>
      <c r="K5" s="1"/>
      <c r="L5" s="901"/>
      <c r="M5" s="1"/>
      <c r="N5" s="1"/>
      <c r="O5" s="901"/>
      <c r="P5" s="1"/>
      <c r="Q5" s="1"/>
      <c r="R5" s="901"/>
      <c r="S5" s="1"/>
      <c r="T5" s="1"/>
      <c r="U5" s="901"/>
      <c r="V5" s="1"/>
    </row>
    <row r="6" spans="1:25" s="1141" customFormat="1">
      <c r="A6" s="1"/>
      <c r="B6" s="1"/>
      <c r="C6" s="1"/>
      <c r="D6" s="1"/>
      <c r="E6" s="1"/>
      <c r="F6" s="901"/>
      <c r="G6" s="1"/>
      <c r="H6" s="1"/>
      <c r="I6" s="901"/>
      <c r="J6" s="1"/>
      <c r="K6" s="1"/>
      <c r="L6" s="901"/>
      <c r="M6" s="1"/>
      <c r="N6" s="1"/>
      <c r="O6" s="901"/>
      <c r="P6" s="1"/>
      <c r="Q6" s="1"/>
      <c r="R6" s="901"/>
      <c r="S6" s="1"/>
      <c r="T6" s="1"/>
      <c r="U6" s="901"/>
      <c r="V6" s="1"/>
    </row>
    <row r="7" spans="1:25" s="1141" customFormat="1">
      <c r="A7" s="1"/>
      <c r="B7" s="1"/>
      <c r="C7" s="1"/>
      <c r="D7" s="1"/>
      <c r="E7" s="1"/>
      <c r="F7" s="901"/>
      <c r="G7" s="1"/>
      <c r="H7" s="1"/>
      <c r="I7" s="901"/>
      <c r="J7" s="1"/>
      <c r="K7" s="1"/>
      <c r="L7" s="901"/>
      <c r="M7" s="1"/>
      <c r="N7" s="1"/>
      <c r="O7" s="901"/>
      <c r="P7" s="1"/>
      <c r="Q7" s="1"/>
      <c r="R7" s="901"/>
      <c r="S7" s="1"/>
      <c r="T7" s="1"/>
      <c r="U7" s="901"/>
      <c r="V7" s="1"/>
    </row>
    <row r="8" spans="1:25" s="1141" customFormat="1">
      <c r="A8" s="1"/>
      <c r="B8" s="1"/>
      <c r="C8" s="1"/>
      <c r="D8" s="1"/>
      <c r="E8" s="1"/>
      <c r="F8" s="901"/>
      <c r="G8" s="1"/>
      <c r="H8" s="1"/>
      <c r="I8" s="901"/>
      <c r="J8" s="1"/>
      <c r="K8" s="1"/>
      <c r="L8" s="901"/>
      <c r="M8" s="1"/>
      <c r="N8" s="1"/>
      <c r="O8" s="901"/>
      <c r="P8" s="1"/>
      <c r="Q8" s="1"/>
      <c r="R8" s="901"/>
      <c r="S8" s="1"/>
      <c r="T8" s="2"/>
      <c r="U8" s="901"/>
      <c r="V8" s="275"/>
      <c r="W8" s="1142"/>
      <c r="X8" s="1142"/>
      <c r="Y8" s="1142"/>
    </row>
    <row r="9" spans="1:25" s="1141" customFormat="1" ht="28.2" customHeight="1">
      <c r="A9" s="1198" t="s">
        <v>6</v>
      </c>
      <c r="B9" s="1199" t="s">
        <v>52</v>
      </c>
      <c r="C9" s="1199" t="s">
        <v>164</v>
      </c>
      <c r="D9" s="1199" t="s">
        <v>1735</v>
      </c>
      <c r="E9" s="1199" t="s">
        <v>1736</v>
      </c>
      <c r="F9" s="1199"/>
      <c r="G9" s="385"/>
      <c r="H9" s="1199" t="s">
        <v>1737</v>
      </c>
      <c r="I9" s="1199"/>
      <c r="J9" s="385"/>
      <c r="K9" s="1199" t="s">
        <v>1738</v>
      </c>
      <c r="L9" s="1199"/>
      <c r="M9" s="385"/>
      <c r="N9" s="1199" t="s">
        <v>1739</v>
      </c>
      <c r="O9" s="1199"/>
      <c r="P9" s="385"/>
      <c r="Q9" s="1199" t="s">
        <v>1740</v>
      </c>
      <c r="R9" s="1199"/>
      <c r="S9" s="385"/>
      <c r="T9" s="1199" t="s">
        <v>1741</v>
      </c>
      <c r="U9" s="1199"/>
      <c r="V9" s="1143"/>
      <c r="W9" s="1142"/>
      <c r="X9" s="1142"/>
      <c r="Y9" s="1142"/>
    </row>
    <row r="10" spans="1:25" s="1141" customFormat="1" ht="35.4" customHeight="1" thickBot="1">
      <c r="A10" s="1198"/>
      <c r="B10" s="1199"/>
      <c r="C10" s="1199"/>
      <c r="D10" s="1199"/>
      <c r="E10" s="332" t="s">
        <v>1834</v>
      </c>
      <c r="F10" s="332" t="s">
        <v>5786</v>
      </c>
      <c r="G10" s="1122" t="s">
        <v>1891</v>
      </c>
      <c r="H10" s="1122" t="s">
        <v>1834</v>
      </c>
      <c r="I10" s="332" t="s">
        <v>5786</v>
      </c>
      <c r="J10" s="1122" t="s">
        <v>1891</v>
      </c>
      <c r="K10" s="1122" t="s">
        <v>1834</v>
      </c>
      <c r="L10" s="332" t="s">
        <v>5786</v>
      </c>
      <c r="M10" s="1122" t="s">
        <v>1891</v>
      </c>
      <c r="N10" s="1122" t="s">
        <v>1834</v>
      </c>
      <c r="O10" s="332" t="s">
        <v>5786</v>
      </c>
      <c r="P10" s="1122" t="s">
        <v>1891</v>
      </c>
      <c r="Q10" s="1122" t="s">
        <v>1834</v>
      </c>
      <c r="R10" s="332" t="s">
        <v>5786</v>
      </c>
      <c r="S10" s="1122" t="s">
        <v>1891</v>
      </c>
      <c r="T10" s="1122" t="s">
        <v>1834</v>
      </c>
      <c r="U10" s="332" t="s">
        <v>5786</v>
      </c>
      <c r="V10" s="1122" t="s">
        <v>1891</v>
      </c>
      <c r="W10" s="1142"/>
      <c r="X10" s="1123"/>
      <c r="Y10" s="1142"/>
    </row>
    <row r="11" spans="1:25" s="1146" customFormat="1" ht="13.8" thickTop="1">
      <c r="A11" s="1121">
        <v>1</v>
      </c>
      <c r="B11" s="279" t="s">
        <v>1732</v>
      </c>
      <c r="C11" s="1121">
        <v>43</v>
      </c>
      <c r="D11" s="982">
        <v>1</v>
      </c>
      <c r="E11" s="982">
        <v>150</v>
      </c>
      <c r="F11" s="902">
        <v>147</v>
      </c>
      <c r="G11" s="983">
        <f>F11/E11</f>
        <v>0.98</v>
      </c>
      <c r="H11" s="982">
        <v>150</v>
      </c>
      <c r="I11" s="902">
        <v>147</v>
      </c>
      <c r="J11" s="983">
        <f>I11/H11</f>
        <v>0.98</v>
      </c>
      <c r="K11" s="281">
        <v>1220</v>
      </c>
      <c r="L11" s="907">
        <v>1213</v>
      </c>
      <c r="M11" s="716">
        <f>L11/K11</f>
        <v>0.99426229508196717</v>
      </c>
      <c r="N11" s="281">
        <v>1220</v>
      </c>
      <c r="O11" s="907">
        <v>1213</v>
      </c>
      <c r="P11" s="716">
        <f>O11/N11</f>
        <v>0.99426229508196717</v>
      </c>
      <c r="Q11" s="281">
        <f>E11+K11</f>
        <v>1370</v>
      </c>
      <c r="R11" s="907">
        <f>F11+L11</f>
        <v>1360</v>
      </c>
      <c r="S11" s="716">
        <f>R11/Q11</f>
        <v>0.99270072992700731</v>
      </c>
      <c r="T11" s="281">
        <f>H11+N11</f>
        <v>1370</v>
      </c>
      <c r="U11" s="907">
        <f>I11+O11</f>
        <v>1360</v>
      </c>
      <c r="V11" s="1144">
        <f>U11/T11</f>
        <v>0.99270072992700731</v>
      </c>
      <c r="W11" s="1145"/>
      <c r="X11" s="1145"/>
      <c r="Y11" s="1145"/>
    </row>
    <row r="12" spans="1:25" s="1146" customFormat="1">
      <c r="A12" s="1121">
        <v>2</v>
      </c>
      <c r="B12" s="279" t="s">
        <v>1734</v>
      </c>
      <c r="C12" s="1121">
        <v>12</v>
      </c>
      <c r="D12" s="982">
        <v>1</v>
      </c>
      <c r="E12" s="982">
        <v>36</v>
      </c>
      <c r="F12" s="902">
        <v>80</v>
      </c>
      <c r="G12" s="983">
        <f t="shared" ref="G12:G21" si="0">F12/E12</f>
        <v>2.2222222222222223</v>
      </c>
      <c r="H12" s="982">
        <v>36</v>
      </c>
      <c r="I12" s="902">
        <v>80</v>
      </c>
      <c r="J12" s="983">
        <f t="shared" ref="J12:J21" si="1">I12/H12</f>
        <v>2.2222222222222223</v>
      </c>
      <c r="K12" s="281">
        <v>351</v>
      </c>
      <c r="L12" s="907">
        <v>343</v>
      </c>
      <c r="M12" s="716">
        <f t="shared" ref="M12:M21" si="2">L12/K12</f>
        <v>0.97720797720797725</v>
      </c>
      <c r="N12" s="281">
        <v>351</v>
      </c>
      <c r="O12" s="907">
        <v>343</v>
      </c>
      <c r="P12" s="716">
        <f t="shared" ref="P12:P21" si="3">O12/N12</f>
        <v>0.97720797720797725</v>
      </c>
      <c r="Q12" s="281">
        <f t="shared" ref="Q12:Q15" si="4">E12+K12</f>
        <v>387</v>
      </c>
      <c r="R12" s="907">
        <f t="shared" ref="R12:R21" si="5">F12+L12</f>
        <v>423</v>
      </c>
      <c r="S12" s="716">
        <f t="shared" ref="S12:S21" si="6">R12/Q12</f>
        <v>1.0930232558139534</v>
      </c>
      <c r="T12" s="281">
        <f t="shared" ref="T12:T17" si="7">H12+N12</f>
        <v>387</v>
      </c>
      <c r="U12" s="907">
        <f t="shared" ref="U12:U21" si="8">I12+O12</f>
        <v>423</v>
      </c>
      <c r="V12" s="1144">
        <f t="shared" ref="V12:V21" si="9">U12/T12</f>
        <v>1.0930232558139534</v>
      </c>
      <c r="W12" s="1145"/>
      <c r="X12" s="1145"/>
      <c r="Y12" s="1145"/>
    </row>
    <row r="13" spans="1:25" s="1146" customFormat="1">
      <c r="A13" s="1121">
        <v>3</v>
      </c>
      <c r="B13" s="279" t="s">
        <v>1733</v>
      </c>
      <c r="C13" s="1121">
        <v>8</v>
      </c>
      <c r="D13" s="982">
        <v>1</v>
      </c>
      <c r="E13" s="982">
        <v>138</v>
      </c>
      <c r="F13" s="902">
        <v>36</v>
      </c>
      <c r="G13" s="983">
        <f t="shared" si="0"/>
        <v>0.2608695652173913</v>
      </c>
      <c r="H13" s="982">
        <v>138</v>
      </c>
      <c r="I13" s="902">
        <v>36</v>
      </c>
      <c r="J13" s="983">
        <f t="shared" si="1"/>
        <v>0.2608695652173913</v>
      </c>
      <c r="K13" s="281">
        <v>84</v>
      </c>
      <c r="L13" s="907">
        <v>49</v>
      </c>
      <c r="M13" s="716">
        <f t="shared" si="2"/>
        <v>0.58333333333333337</v>
      </c>
      <c r="N13" s="281">
        <v>84</v>
      </c>
      <c r="O13" s="907">
        <v>49</v>
      </c>
      <c r="P13" s="716">
        <f t="shared" si="3"/>
        <v>0.58333333333333337</v>
      </c>
      <c r="Q13" s="281">
        <f t="shared" si="4"/>
        <v>222</v>
      </c>
      <c r="R13" s="907">
        <f t="shared" si="5"/>
        <v>85</v>
      </c>
      <c r="S13" s="716">
        <f t="shared" si="6"/>
        <v>0.38288288288288286</v>
      </c>
      <c r="T13" s="281">
        <f t="shared" si="7"/>
        <v>222</v>
      </c>
      <c r="U13" s="907">
        <f t="shared" si="8"/>
        <v>85</v>
      </c>
      <c r="V13" s="1144">
        <f t="shared" si="9"/>
        <v>0.38288288288288286</v>
      </c>
      <c r="W13" s="1145"/>
      <c r="X13" s="1145"/>
      <c r="Y13" s="1145"/>
    </row>
    <row r="14" spans="1:25" s="1146" customFormat="1">
      <c r="A14" s="1121">
        <v>4</v>
      </c>
      <c r="B14" s="279" t="s">
        <v>4674</v>
      </c>
      <c r="C14" s="1121">
        <v>30</v>
      </c>
      <c r="D14" s="982">
        <v>1</v>
      </c>
      <c r="E14" s="982">
        <v>41</v>
      </c>
      <c r="F14" s="902">
        <v>37</v>
      </c>
      <c r="G14" s="983">
        <f t="shared" si="0"/>
        <v>0.90243902439024393</v>
      </c>
      <c r="H14" s="982">
        <v>41</v>
      </c>
      <c r="I14" s="902">
        <v>37</v>
      </c>
      <c r="J14" s="983">
        <f t="shared" si="1"/>
        <v>0.90243902439024393</v>
      </c>
      <c r="K14" s="281">
        <v>421</v>
      </c>
      <c r="L14" s="907">
        <v>494</v>
      </c>
      <c r="M14" s="716">
        <f t="shared" si="2"/>
        <v>1.173396674584323</v>
      </c>
      <c r="N14" s="281">
        <v>421</v>
      </c>
      <c r="O14" s="907">
        <v>494</v>
      </c>
      <c r="P14" s="716">
        <f t="shared" si="3"/>
        <v>1.173396674584323</v>
      </c>
      <c r="Q14" s="281">
        <f t="shared" si="4"/>
        <v>462</v>
      </c>
      <c r="R14" s="907">
        <f t="shared" si="5"/>
        <v>531</v>
      </c>
      <c r="S14" s="716">
        <f t="shared" si="6"/>
        <v>1.1493506493506493</v>
      </c>
      <c r="T14" s="281">
        <f t="shared" si="7"/>
        <v>462</v>
      </c>
      <c r="U14" s="907">
        <f t="shared" si="8"/>
        <v>531</v>
      </c>
      <c r="V14" s="1144">
        <f t="shared" si="9"/>
        <v>1.1493506493506493</v>
      </c>
    </row>
    <row r="15" spans="1:25" s="1146" customFormat="1">
      <c r="A15" s="1121">
        <v>5</v>
      </c>
      <c r="B15" s="279" t="s">
        <v>1874</v>
      </c>
      <c r="C15" s="1121">
        <v>7</v>
      </c>
      <c r="D15" s="982">
        <v>1</v>
      </c>
      <c r="E15" s="982">
        <v>3</v>
      </c>
      <c r="F15" s="902">
        <v>3</v>
      </c>
      <c r="G15" s="983">
        <f t="shared" si="0"/>
        <v>1</v>
      </c>
      <c r="H15" s="982">
        <v>3</v>
      </c>
      <c r="I15" s="902">
        <v>3</v>
      </c>
      <c r="J15" s="983">
        <f t="shared" si="1"/>
        <v>1</v>
      </c>
      <c r="K15" s="281">
        <v>76</v>
      </c>
      <c r="L15" s="907">
        <v>91</v>
      </c>
      <c r="M15" s="716">
        <f t="shared" si="2"/>
        <v>1.1973684210526316</v>
      </c>
      <c r="N15" s="281">
        <v>76</v>
      </c>
      <c r="O15" s="907">
        <v>91</v>
      </c>
      <c r="P15" s="716">
        <f t="shared" si="3"/>
        <v>1.1973684210526316</v>
      </c>
      <c r="Q15" s="281">
        <f t="shared" si="4"/>
        <v>79</v>
      </c>
      <c r="R15" s="907">
        <f t="shared" si="5"/>
        <v>94</v>
      </c>
      <c r="S15" s="716">
        <f t="shared" si="6"/>
        <v>1.1898734177215189</v>
      </c>
      <c r="T15" s="281">
        <f t="shared" si="7"/>
        <v>79</v>
      </c>
      <c r="U15" s="907">
        <f t="shared" si="8"/>
        <v>94</v>
      </c>
      <c r="V15" s="1144">
        <f t="shared" si="9"/>
        <v>1.1898734177215189</v>
      </c>
    </row>
    <row r="16" spans="1:25" s="1141" customFormat="1">
      <c r="A16" s="1121"/>
      <c r="B16" s="279"/>
      <c r="C16" s="1121"/>
      <c r="D16" s="280"/>
      <c r="E16" s="280"/>
      <c r="F16" s="902"/>
      <c r="G16" s="715"/>
      <c r="H16" s="280"/>
      <c r="I16" s="902"/>
      <c r="J16" s="715"/>
      <c r="K16" s="281"/>
      <c r="L16" s="907"/>
      <c r="M16" s="716"/>
      <c r="N16" s="281"/>
      <c r="O16" s="907"/>
      <c r="P16" s="716"/>
      <c r="Q16" s="281"/>
      <c r="R16" s="907"/>
      <c r="S16" s="716"/>
      <c r="T16" s="281">
        <f t="shared" si="7"/>
        <v>0</v>
      </c>
      <c r="U16" s="907"/>
      <c r="V16" s="1147"/>
    </row>
    <row r="17" spans="1:22" s="1141" customFormat="1">
      <c r="A17" s="1121"/>
      <c r="B17" s="279"/>
      <c r="C17" s="282"/>
      <c r="D17" s="280"/>
      <c r="E17" s="280"/>
      <c r="F17" s="902"/>
      <c r="G17" s="715"/>
      <c r="H17" s="280"/>
      <c r="I17" s="902"/>
      <c r="J17" s="715"/>
      <c r="K17" s="281"/>
      <c r="L17" s="907"/>
      <c r="M17" s="716"/>
      <c r="N17" s="281"/>
      <c r="O17" s="907"/>
      <c r="P17" s="716"/>
      <c r="Q17" s="281"/>
      <c r="R17" s="907"/>
      <c r="S17" s="716"/>
      <c r="T17" s="281">
        <f t="shared" si="7"/>
        <v>0</v>
      </c>
      <c r="U17" s="907"/>
      <c r="V17" s="1147"/>
    </row>
    <row r="18" spans="1:22" s="1141" customFormat="1">
      <c r="A18" s="1121"/>
      <c r="B18" s="279"/>
      <c r="C18" s="282"/>
      <c r="D18" s="280"/>
      <c r="E18" s="280"/>
      <c r="F18" s="902"/>
      <c r="G18" s="715"/>
      <c r="H18" s="280"/>
      <c r="I18" s="902"/>
      <c r="J18" s="715"/>
      <c r="K18" s="281"/>
      <c r="L18" s="907"/>
      <c r="M18" s="716"/>
      <c r="N18" s="281"/>
      <c r="O18" s="907"/>
      <c r="P18" s="716"/>
      <c r="Q18" s="281"/>
      <c r="R18" s="907"/>
      <c r="S18" s="716"/>
      <c r="T18" s="281"/>
      <c r="U18" s="907"/>
      <c r="V18" s="1147"/>
    </row>
    <row r="19" spans="1:22" s="1141" customFormat="1">
      <c r="A19" s="1121"/>
      <c r="B19" s="279"/>
      <c r="C19" s="282"/>
      <c r="D19" s="280"/>
      <c r="E19" s="280"/>
      <c r="F19" s="902"/>
      <c r="G19" s="715"/>
      <c r="H19" s="280"/>
      <c r="I19" s="902"/>
      <c r="J19" s="715"/>
      <c r="K19" s="281"/>
      <c r="L19" s="907"/>
      <c r="M19" s="716"/>
      <c r="N19" s="281"/>
      <c r="O19" s="907"/>
      <c r="P19" s="716"/>
      <c r="Q19" s="281"/>
      <c r="R19" s="907"/>
      <c r="S19" s="716"/>
      <c r="T19" s="281"/>
      <c r="U19" s="907"/>
      <c r="V19" s="1147"/>
    </row>
    <row r="20" spans="1:22" s="1141" customFormat="1">
      <c r="A20" s="1121"/>
      <c r="B20" s="279"/>
      <c r="C20" s="279"/>
      <c r="D20" s="283"/>
      <c r="E20" s="283"/>
      <c r="F20" s="903"/>
      <c r="G20" s="715"/>
      <c r="H20" s="283"/>
      <c r="I20" s="903"/>
      <c r="J20" s="715"/>
      <c r="K20" s="284"/>
      <c r="L20" s="903"/>
      <c r="M20" s="716"/>
      <c r="N20" s="284"/>
      <c r="O20" s="903"/>
      <c r="P20" s="716"/>
      <c r="Q20" s="284"/>
      <c r="R20" s="907"/>
      <c r="S20" s="716"/>
      <c r="T20" s="284"/>
      <c r="U20" s="907"/>
      <c r="V20" s="1147"/>
    </row>
    <row r="21" spans="1:22" s="1141" customFormat="1">
      <c r="A21" s="279" t="s">
        <v>2</v>
      </c>
      <c r="B21" s="279"/>
      <c r="C21" s="1121">
        <f>SUM(C11:C20)</f>
        <v>100</v>
      </c>
      <c r="D21" s="1121">
        <f>SUM(D11:D20)</f>
        <v>5</v>
      </c>
      <c r="E21" s="1121">
        <f>SUM(E11:E20)</f>
        <v>368</v>
      </c>
      <c r="F21" s="904">
        <f>SUM(F11:F20)</f>
        <v>303</v>
      </c>
      <c r="G21" s="715">
        <f t="shared" si="0"/>
        <v>0.82336956521739135</v>
      </c>
      <c r="H21" s="1121">
        <f>SUM(H11:H20)</f>
        <v>368</v>
      </c>
      <c r="I21" s="904">
        <f>SUM(I11:I20)</f>
        <v>303</v>
      </c>
      <c r="J21" s="715">
        <f t="shared" si="1"/>
        <v>0.82336956521739135</v>
      </c>
      <c r="K21" s="1121">
        <f>SUM(K11:K20)</f>
        <v>2152</v>
      </c>
      <c r="L21" s="904">
        <f>SUM(L11:L20)</f>
        <v>2190</v>
      </c>
      <c r="M21" s="716">
        <f t="shared" si="2"/>
        <v>1.0176579925650557</v>
      </c>
      <c r="N21" s="1121">
        <f>SUM(N11:N20)</f>
        <v>2152</v>
      </c>
      <c r="O21" s="904">
        <f>SUM(O11:O20)</f>
        <v>2190</v>
      </c>
      <c r="P21" s="716">
        <f t="shared" si="3"/>
        <v>1.0176579925650557</v>
      </c>
      <c r="Q21" s="1121">
        <f>SUM(Q11:Q20)</f>
        <v>2520</v>
      </c>
      <c r="R21" s="907">
        <f t="shared" si="5"/>
        <v>2493</v>
      </c>
      <c r="S21" s="716">
        <f t="shared" si="6"/>
        <v>0.98928571428571432</v>
      </c>
      <c r="T21" s="1121">
        <f>SUM(T11:T20)</f>
        <v>2520</v>
      </c>
      <c r="U21" s="907">
        <f t="shared" si="8"/>
        <v>2493</v>
      </c>
      <c r="V21" s="1147">
        <f t="shared" si="9"/>
        <v>0.98928571428571432</v>
      </c>
    </row>
    <row r="22" spans="1:22">
      <c r="A22" s="3"/>
      <c r="B22" s="276"/>
      <c r="C22" s="277"/>
      <c r="D22" s="277"/>
      <c r="E22" s="277"/>
      <c r="F22" s="905"/>
      <c r="G22" s="277"/>
      <c r="H22" s="277"/>
      <c r="I22" s="905"/>
      <c r="J22" s="277"/>
      <c r="K22" s="277"/>
      <c r="L22" s="905"/>
      <c r="M22" s="277"/>
      <c r="N22" s="277"/>
      <c r="O22" s="905"/>
      <c r="P22" s="277"/>
      <c r="Q22" s="277"/>
      <c r="R22" s="905"/>
      <c r="S22" s="277"/>
      <c r="T22" s="277"/>
      <c r="U22" s="905"/>
      <c r="V22"/>
    </row>
    <row r="23" spans="1:22" s="278" customFormat="1">
      <c r="A23" s="1"/>
      <c r="B23" s="3" t="s">
        <v>5651</v>
      </c>
      <c r="C23" s="277"/>
      <c r="D23" s="277"/>
      <c r="E23" s="277"/>
      <c r="F23" s="905"/>
      <c r="G23" s="277"/>
      <c r="H23" s="277"/>
      <c r="I23" s="905"/>
      <c r="J23" s="277"/>
      <c r="K23" s="277"/>
      <c r="L23" s="905"/>
      <c r="M23" s="277"/>
      <c r="N23" s="277"/>
      <c r="O23" s="905"/>
      <c r="P23" s="277"/>
      <c r="Q23" s="1"/>
      <c r="R23" s="901"/>
      <c r="S23" s="1"/>
      <c r="T23" s="1"/>
      <c r="U23" s="901"/>
      <c r="V23" s="1"/>
    </row>
    <row r="24" spans="1:22" s="438" customFormat="1" ht="10.199999999999999">
      <c r="A24" s="777"/>
      <c r="B24" s="438" t="s">
        <v>5652</v>
      </c>
      <c r="C24" s="777"/>
      <c r="D24" s="777"/>
      <c r="E24" s="777"/>
      <c r="F24" s="906"/>
      <c r="G24" s="777"/>
      <c r="H24" s="777"/>
      <c r="I24" s="906"/>
      <c r="J24" s="777"/>
      <c r="K24" s="777"/>
      <c r="L24" s="906"/>
      <c r="M24" s="777"/>
      <c r="N24" s="777"/>
      <c r="O24" s="906"/>
      <c r="P24" s="777"/>
      <c r="Q24" s="777"/>
      <c r="R24" s="906"/>
      <c r="S24" s="777"/>
      <c r="T24" s="777"/>
      <c r="U24" s="906"/>
      <c r="V24" s="777"/>
    </row>
    <row r="25" spans="1:22" s="438" customFormat="1" ht="10.199999999999999">
      <c r="A25" s="777"/>
      <c r="B25" s="777" t="s">
        <v>5653</v>
      </c>
      <c r="C25" s="777"/>
      <c r="D25" s="777"/>
      <c r="E25" s="777"/>
      <c r="F25" s="906"/>
      <c r="G25" s="777"/>
      <c r="H25" s="777"/>
      <c r="I25" s="906"/>
      <c r="J25" s="777"/>
      <c r="K25" s="777"/>
      <c r="L25" s="906"/>
      <c r="M25" s="777"/>
      <c r="N25" s="777"/>
      <c r="O25" s="906"/>
      <c r="P25" s="777"/>
      <c r="Q25" s="777"/>
      <c r="R25" s="906"/>
      <c r="S25" s="777"/>
      <c r="T25" s="777"/>
      <c r="U25" s="906"/>
      <c r="V25" s="777"/>
    </row>
    <row r="30" spans="1:22">
      <c r="K30" s="285"/>
    </row>
    <row r="42" spans="19:19">
      <c r="S42" s="285"/>
    </row>
  </sheetData>
  <mergeCells count="10">
    <mergeCell ref="H9:I9"/>
    <mergeCell ref="K9:L9"/>
    <mergeCell ref="N9:O9"/>
    <mergeCell ref="Q9:R9"/>
    <mergeCell ref="T9:U9"/>
    <mergeCell ref="A9:A10"/>
    <mergeCell ref="B9:B10"/>
    <mergeCell ref="C9:C10"/>
    <mergeCell ref="D9:D10"/>
    <mergeCell ref="E9:F9"/>
  </mergeCells>
  <pageMargins left="0" right="0" top="0.74803149606299202" bottom="0.74803149606299202" header="0.31496062992126" footer="0.31496062992126"/>
  <pageSetup paperSize="9" scale="64" fitToHeight="0" orientation="landscape" horizontalDpi="4294967294" vertic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G734"/>
  <sheetViews>
    <sheetView topLeftCell="A4" zoomScaleSheetLayoutView="100" workbookViewId="0">
      <selection activeCell="E727" sqref="E727"/>
    </sheetView>
  </sheetViews>
  <sheetFormatPr defaultRowHeight="13.2"/>
  <cols>
    <col min="1" max="1" width="7.6640625" customWidth="1"/>
    <col min="2" max="2" width="82.109375" customWidth="1"/>
    <col min="3" max="3" width="11.44140625" customWidth="1"/>
    <col min="4" max="4" width="11.6640625" style="555" customWidth="1"/>
    <col min="5" max="5" width="7.88671875" customWidth="1"/>
    <col min="6" max="7" width="9.109375" customWidth="1"/>
  </cols>
  <sheetData>
    <row r="1" spans="1:7">
      <c r="A1" s="244"/>
      <c r="B1" s="245" t="s">
        <v>165</v>
      </c>
      <c r="C1" s="246" t="str">
        <f>Kadar.ode.!C1</f>
        <v>ОПШТА БОЛНИЦА СЕНТА</v>
      </c>
      <c r="D1" s="849"/>
      <c r="E1" s="247"/>
      <c r="F1" s="248"/>
      <c r="G1" s="73"/>
    </row>
    <row r="2" spans="1:7">
      <c r="A2" s="244"/>
      <c r="B2" s="245" t="s">
        <v>166</v>
      </c>
      <c r="C2" s="246" t="str">
        <f>Kadar.ode.!C2</f>
        <v>08923507</v>
      </c>
      <c r="D2" s="849"/>
      <c r="E2" s="247"/>
      <c r="F2" s="248"/>
      <c r="G2" s="73"/>
    </row>
    <row r="3" spans="1:7">
      <c r="A3" s="244"/>
      <c r="B3" s="245" t="s">
        <v>167</v>
      </c>
      <c r="C3" s="358" t="str">
        <f>Kadar.ode.!C3</f>
        <v>31.12.2023.</v>
      </c>
      <c r="D3" s="849"/>
      <c r="E3" s="247"/>
      <c r="F3" s="248"/>
      <c r="G3" s="73"/>
    </row>
    <row r="4" spans="1:7" ht="13.8">
      <c r="A4" s="244"/>
      <c r="B4" s="245" t="s">
        <v>1796</v>
      </c>
      <c r="C4" s="249" t="s">
        <v>1730</v>
      </c>
      <c r="D4" s="850"/>
      <c r="E4" s="250"/>
      <c r="F4" s="251"/>
      <c r="G4" s="73"/>
    </row>
    <row r="5" spans="1:7" ht="13.8">
      <c r="A5" s="244"/>
      <c r="B5" s="245" t="s">
        <v>207</v>
      </c>
      <c r="C5" s="249"/>
      <c r="D5" s="850"/>
      <c r="E5" s="250"/>
      <c r="F5" s="251"/>
      <c r="G5" s="73"/>
    </row>
    <row r="6" spans="1:7" ht="15.6">
      <c r="A6" s="135"/>
      <c r="B6" s="135"/>
      <c r="C6" s="135"/>
      <c r="D6" s="135"/>
      <c r="E6" s="135"/>
      <c r="F6" s="71"/>
      <c r="G6" s="71"/>
    </row>
    <row r="7" spans="1:7" ht="27" thickBot="1">
      <c r="A7" s="157" t="s">
        <v>306</v>
      </c>
      <c r="B7" s="243" t="s">
        <v>307</v>
      </c>
      <c r="C7" s="175" t="s">
        <v>1834</v>
      </c>
      <c r="D7" s="332" t="s">
        <v>5786</v>
      </c>
      <c r="E7" s="113" t="s">
        <v>1891</v>
      </c>
      <c r="F7" s="252"/>
      <c r="G7" s="47"/>
    </row>
    <row r="8" spans="1:7" ht="18.600000000000001" thickTop="1">
      <c r="A8" s="157"/>
      <c r="B8" s="253" t="s">
        <v>308</v>
      </c>
      <c r="C8" s="254">
        <f>SUM(C9:C734)</f>
        <v>11047</v>
      </c>
      <c r="D8" s="1071">
        <f>SUM(D9:D734)</f>
        <v>11342</v>
      </c>
      <c r="E8" s="689">
        <f>D8/C8</f>
        <v>1.02670408255635</v>
      </c>
      <c r="F8" s="252"/>
      <c r="G8" s="47"/>
    </row>
    <row r="9" spans="1:7" ht="18">
      <c r="A9" s="255">
        <v>0</v>
      </c>
      <c r="B9" s="253" t="s">
        <v>1744</v>
      </c>
      <c r="C9" s="254"/>
      <c r="D9" s="1071"/>
      <c r="E9" s="689"/>
    </row>
    <row r="10" spans="1:7" ht="13.8">
      <c r="A10" s="256" t="s">
        <v>309</v>
      </c>
      <c r="B10" s="257" t="s">
        <v>310</v>
      </c>
      <c r="C10" s="220"/>
      <c r="D10" s="1072"/>
      <c r="E10" s="689"/>
    </row>
    <row r="11" spans="1:7" ht="13.8">
      <c r="A11" s="256" t="s">
        <v>311</v>
      </c>
      <c r="B11" s="257" t="s">
        <v>312</v>
      </c>
      <c r="C11" s="220"/>
      <c r="D11" s="1072"/>
      <c r="E11" s="689"/>
    </row>
    <row r="12" spans="1:7" ht="13.8">
      <c r="A12" s="256" t="s">
        <v>313</v>
      </c>
      <c r="B12" s="257" t="s">
        <v>314</v>
      </c>
      <c r="C12" s="220"/>
      <c r="D12" s="1072"/>
      <c r="E12" s="689"/>
    </row>
    <row r="13" spans="1:7" ht="13.8">
      <c r="A13" s="256" t="s">
        <v>315</v>
      </c>
      <c r="B13" s="257" t="s">
        <v>316</v>
      </c>
      <c r="C13" s="220"/>
      <c r="D13" s="1072"/>
      <c r="E13" s="689"/>
    </row>
    <row r="14" spans="1:7" ht="27.6">
      <c r="A14" s="256" t="s">
        <v>317</v>
      </c>
      <c r="B14" s="257" t="s">
        <v>318</v>
      </c>
      <c r="C14" s="220">
        <v>9</v>
      </c>
      <c r="D14" s="1072">
        <v>16</v>
      </c>
      <c r="E14" s="689">
        <f>D14/C14</f>
        <v>1.7777777777777777</v>
      </c>
    </row>
    <row r="15" spans="1:7" ht="13.8">
      <c r="A15" s="256" t="s">
        <v>319</v>
      </c>
      <c r="B15" s="257" t="s">
        <v>320</v>
      </c>
      <c r="C15" s="220">
        <v>3</v>
      </c>
      <c r="D15" s="1072">
        <v>1</v>
      </c>
      <c r="E15" s="689">
        <f>D15/C15</f>
        <v>0.33333333333333331</v>
      </c>
    </row>
    <row r="16" spans="1:7" ht="13.8">
      <c r="A16" s="256" t="s">
        <v>321</v>
      </c>
      <c r="B16" s="257" t="s">
        <v>322</v>
      </c>
      <c r="C16" s="220">
        <v>1</v>
      </c>
      <c r="D16" s="1072"/>
      <c r="E16" s="689">
        <f t="shared" ref="E16:E78" si="0">D16/C16</f>
        <v>0</v>
      </c>
    </row>
    <row r="17" spans="1:5" ht="13.8">
      <c r="A17" s="256" t="s">
        <v>323</v>
      </c>
      <c r="B17" s="258" t="s">
        <v>324</v>
      </c>
      <c r="C17" s="220"/>
      <c r="D17" s="1072"/>
      <c r="E17" s="689"/>
    </row>
    <row r="18" spans="1:5" ht="13.8">
      <c r="A18" s="256" t="s">
        <v>325</v>
      </c>
      <c r="B18" s="258" t="s">
        <v>326</v>
      </c>
      <c r="C18" s="220"/>
      <c r="D18" s="1072"/>
      <c r="E18" s="689"/>
    </row>
    <row r="19" spans="1:5" ht="13.8">
      <c r="A19" s="256" t="s">
        <v>327</v>
      </c>
      <c r="B19" s="258" t="s">
        <v>328</v>
      </c>
      <c r="C19" s="220"/>
      <c r="D19" s="1072"/>
      <c r="E19" s="689"/>
    </row>
    <row r="20" spans="1:5" ht="13.8">
      <c r="A20" s="256" t="s">
        <v>329</v>
      </c>
      <c r="B20" s="258" t="s">
        <v>330</v>
      </c>
      <c r="C20" s="220"/>
      <c r="D20" s="1072"/>
      <c r="E20" s="689"/>
    </row>
    <row r="21" spans="1:5" ht="13.8">
      <c r="A21" s="256" t="s">
        <v>331</v>
      </c>
      <c r="B21" s="258" t="s">
        <v>332</v>
      </c>
      <c r="C21" s="220"/>
      <c r="D21" s="1072"/>
      <c r="E21" s="689"/>
    </row>
    <row r="22" spans="1:5" ht="13.8">
      <c r="A22" s="256" t="s">
        <v>333</v>
      </c>
      <c r="B22" s="258" t="s">
        <v>334</v>
      </c>
      <c r="C22" s="220"/>
      <c r="D22" s="1072"/>
      <c r="E22" s="689"/>
    </row>
    <row r="23" spans="1:5" ht="13.8">
      <c r="A23" s="256" t="s">
        <v>335</v>
      </c>
      <c r="B23" s="258" t="s">
        <v>336</v>
      </c>
      <c r="C23" s="220"/>
      <c r="D23" s="1072"/>
      <c r="E23" s="689"/>
    </row>
    <row r="24" spans="1:5" ht="13.8">
      <c r="A24" s="256" t="s">
        <v>337</v>
      </c>
      <c r="B24" s="258" t="s">
        <v>338</v>
      </c>
      <c r="C24" s="220"/>
      <c r="D24" s="1072"/>
      <c r="E24" s="689"/>
    </row>
    <row r="25" spans="1:5" ht="13.8">
      <c r="A25" s="256" t="s">
        <v>339</v>
      </c>
      <c r="B25" s="258" t="s">
        <v>340</v>
      </c>
      <c r="C25" s="220"/>
      <c r="D25" s="1072"/>
      <c r="E25" s="689"/>
    </row>
    <row r="26" spans="1:5" ht="13.8">
      <c r="A26" s="256" t="s">
        <v>341</v>
      </c>
      <c r="B26" s="258" t="s">
        <v>342</v>
      </c>
      <c r="C26" s="220"/>
      <c r="D26" s="1072"/>
      <c r="E26" s="689"/>
    </row>
    <row r="27" spans="1:5" ht="18">
      <c r="A27" s="255">
        <v>1</v>
      </c>
      <c r="B27" s="259" t="s">
        <v>343</v>
      </c>
      <c r="C27" s="254"/>
      <c r="D27" s="1071"/>
      <c r="E27" s="689"/>
    </row>
    <row r="28" spans="1:5" ht="13.8">
      <c r="A28" s="256" t="s">
        <v>344</v>
      </c>
      <c r="B28" s="258" t="s">
        <v>345</v>
      </c>
      <c r="C28" s="220"/>
      <c r="D28" s="1072"/>
      <c r="E28" s="689"/>
    </row>
    <row r="29" spans="1:5" ht="13.8">
      <c r="A29" s="256" t="s">
        <v>346</v>
      </c>
      <c r="B29" s="258" t="s">
        <v>347</v>
      </c>
      <c r="C29" s="220"/>
      <c r="D29" s="1072"/>
      <c r="E29" s="689"/>
    </row>
    <row r="30" spans="1:5" ht="13.8">
      <c r="A30" s="256" t="s">
        <v>348</v>
      </c>
      <c r="B30" s="257" t="s">
        <v>349</v>
      </c>
      <c r="C30" s="220"/>
      <c r="D30" s="1072"/>
      <c r="E30" s="689"/>
    </row>
    <row r="31" spans="1:5" ht="13.8">
      <c r="A31" s="256" t="s">
        <v>350</v>
      </c>
      <c r="B31" s="257" t="s">
        <v>351</v>
      </c>
      <c r="C31" s="220"/>
      <c r="D31" s="1072"/>
      <c r="E31" s="689"/>
    </row>
    <row r="32" spans="1:5" ht="13.8">
      <c r="A32" s="256" t="s">
        <v>352</v>
      </c>
      <c r="B32" s="257" t="s">
        <v>353</v>
      </c>
      <c r="C32" s="220"/>
      <c r="D32" s="1072"/>
      <c r="E32" s="689"/>
    </row>
    <row r="33" spans="1:5" ht="13.8">
      <c r="A33" s="256" t="s">
        <v>354</v>
      </c>
      <c r="B33" s="257" t="s">
        <v>355</v>
      </c>
      <c r="C33" s="220"/>
      <c r="D33" s="1072"/>
      <c r="E33" s="689"/>
    </row>
    <row r="34" spans="1:5" ht="13.8">
      <c r="A34" s="256" t="s">
        <v>356</v>
      </c>
      <c r="B34" s="257" t="s">
        <v>357</v>
      </c>
      <c r="C34" s="220"/>
      <c r="D34" s="1072"/>
      <c r="E34" s="689"/>
    </row>
    <row r="35" spans="1:5" ht="13.8">
      <c r="A35" s="256" t="s">
        <v>358</v>
      </c>
      <c r="B35" s="257" t="s">
        <v>359</v>
      </c>
      <c r="C35" s="220"/>
      <c r="D35" s="1072"/>
      <c r="E35" s="689"/>
    </row>
    <row r="36" spans="1:5" ht="13.8">
      <c r="A36" s="256" t="s">
        <v>360</v>
      </c>
      <c r="B36" s="257" t="s">
        <v>361</v>
      </c>
      <c r="C36" s="220"/>
      <c r="D36" s="1072"/>
      <c r="E36" s="689"/>
    </row>
    <row r="37" spans="1:5" ht="13.8">
      <c r="A37" s="256" t="s">
        <v>362</v>
      </c>
      <c r="B37" s="257" t="s">
        <v>363</v>
      </c>
      <c r="C37" s="220">
        <v>1</v>
      </c>
      <c r="D37" s="1072">
        <v>5</v>
      </c>
      <c r="E37" s="689">
        <f t="shared" si="0"/>
        <v>5</v>
      </c>
    </row>
    <row r="38" spans="1:5" ht="27.6">
      <c r="A38" s="256" t="s">
        <v>364</v>
      </c>
      <c r="B38" s="260" t="s">
        <v>365</v>
      </c>
      <c r="C38" s="220"/>
      <c r="D38" s="1072"/>
      <c r="E38" s="689"/>
    </row>
    <row r="39" spans="1:5" ht="27.6">
      <c r="A39" s="256" t="s">
        <v>366</v>
      </c>
      <c r="B39" s="260" t="s">
        <v>367</v>
      </c>
      <c r="C39" s="220">
        <v>19</v>
      </c>
      <c r="D39" s="1072">
        <v>19</v>
      </c>
      <c r="E39" s="689">
        <f t="shared" si="0"/>
        <v>1</v>
      </c>
    </row>
    <row r="40" spans="1:5" ht="27.6">
      <c r="A40" s="256" t="s">
        <v>368</v>
      </c>
      <c r="B40" s="260" t="s">
        <v>369</v>
      </c>
      <c r="C40" s="220"/>
      <c r="D40" s="1072"/>
      <c r="E40" s="689"/>
    </row>
    <row r="41" spans="1:5" ht="27.6">
      <c r="A41" s="256" t="s">
        <v>370</v>
      </c>
      <c r="B41" s="260" t="s">
        <v>371</v>
      </c>
      <c r="C41" s="220"/>
      <c r="D41" s="1072"/>
      <c r="E41" s="689"/>
    </row>
    <row r="42" spans="1:5" ht="13.8">
      <c r="A42" s="256" t="s">
        <v>372</v>
      </c>
      <c r="B42" s="257" t="s">
        <v>373</v>
      </c>
      <c r="C42" s="220"/>
      <c r="D42" s="1072"/>
      <c r="E42" s="689"/>
    </row>
    <row r="43" spans="1:5" ht="13.8">
      <c r="A43" s="256" t="s">
        <v>374</v>
      </c>
      <c r="B43" s="258" t="s">
        <v>375</v>
      </c>
      <c r="C43" s="220"/>
      <c r="D43" s="1072"/>
      <c r="E43" s="689"/>
    </row>
    <row r="44" spans="1:5" ht="13.8">
      <c r="A44" s="256" t="s">
        <v>376</v>
      </c>
      <c r="B44" s="258" t="s">
        <v>377</v>
      </c>
      <c r="C44" s="220">
        <v>1</v>
      </c>
      <c r="D44" s="1072">
        <v>2</v>
      </c>
      <c r="E44" s="689">
        <f t="shared" si="0"/>
        <v>2</v>
      </c>
    </row>
    <row r="45" spans="1:5" ht="13.8">
      <c r="A45" s="256" t="s">
        <v>378</v>
      </c>
      <c r="B45" s="258" t="s">
        <v>379</v>
      </c>
      <c r="C45" s="220"/>
      <c r="D45" s="1072">
        <v>1</v>
      </c>
      <c r="E45" s="689"/>
    </row>
    <row r="46" spans="1:5" ht="13.8">
      <c r="A46" s="256" t="s">
        <v>380</v>
      </c>
      <c r="B46" s="257" t="s">
        <v>381</v>
      </c>
      <c r="C46" s="220"/>
      <c r="D46" s="1072"/>
      <c r="E46" s="689"/>
    </row>
    <row r="47" spans="1:5" ht="13.8">
      <c r="A47" s="256" t="s">
        <v>382</v>
      </c>
      <c r="B47" s="257" t="s">
        <v>383</v>
      </c>
      <c r="C47" s="220"/>
      <c r="D47" s="1072"/>
      <c r="E47" s="689"/>
    </row>
    <row r="48" spans="1:5" ht="13.8">
      <c r="A48" s="256" t="s">
        <v>384</v>
      </c>
      <c r="B48" s="260" t="s">
        <v>385</v>
      </c>
      <c r="C48" s="220"/>
      <c r="D48" s="1072"/>
      <c r="E48" s="689"/>
    </row>
    <row r="49" spans="1:5" ht="13.8">
      <c r="A49" s="256" t="s">
        <v>386</v>
      </c>
      <c r="B49" s="260" t="s">
        <v>387</v>
      </c>
      <c r="C49" s="220">
        <v>1</v>
      </c>
      <c r="D49" s="1072"/>
      <c r="E49" s="689">
        <f t="shared" si="0"/>
        <v>0</v>
      </c>
    </row>
    <row r="50" spans="1:5" ht="13.8">
      <c r="A50" s="256" t="s">
        <v>388</v>
      </c>
      <c r="B50" s="257" t="s">
        <v>389</v>
      </c>
      <c r="C50" s="220"/>
      <c r="D50" s="1072"/>
      <c r="E50" s="689"/>
    </row>
    <row r="51" spans="1:5" ht="13.8">
      <c r="A51" s="256" t="s">
        <v>390</v>
      </c>
      <c r="B51" s="257" t="s">
        <v>391</v>
      </c>
      <c r="C51" s="220">
        <v>28</v>
      </c>
      <c r="D51" s="1072">
        <v>36</v>
      </c>
      <c r="E51" s="689">
        <f t="shared" si="0"/>
        <v>1.2857142857142858</v>
      </c>
    </row>
    <row r="52" spans="1:5" ht="13.8">
      <c r="A52" s="256" t="s">
        <v>392</v>
      </c>
      <c r="B52" s="257" t="s">
        <v>393</v>
      </c>
      <c r="C52" s="220">
        <v>4</v>
      </c>
      <c r="D52" s="1072">
        <v>1</v>
      </c>
      <c r="E52" s="689">
        <f t="shared" si="0"/>
        <v>0.25</v>
      </c>
    </row>
    <row r="53" spans="1:5" ht="13.8">
      <c r="A53" s="256" t="s">
        <v>394</v>
      </c>
      <c r="B53" s="257" t="s">
        <v>395</v>
      </c>
      <c r="C53" s="220">
        <v>3</v>
      </c>
      <c r="D53" s="1072">
        <v>9</v>
      </c>
      <c r="E53" s="689">
        <f t="shared" si="0"/>
        <v>3</v>
      </c>
    </row>
    <row r="54" spans="1:5" ht="13.8">
      <c r="A54" s="256" t="s">
        <v>396</v>
      </c>
      <c r="B54" s="257" t="s">
        <v>397</v>
      </c>
      <c r="C54" s="220"/>
      <c r="D54" s="1072"/>
      <c r="E54" s="689"/>
    </row>
    <row r="55" spans="1:5" ht="13.8">
      <c r="A55" s="256" t="s">
        <v>398</v>
      </c>
      <c r="B55" s="257" t="s">
        <v>399</v>
      </c>
      <c r="C55" s="220">
        <v>3</v>
      </c>
      <c r="D55" s="1072"/>
      <c r="E55" s="689">
        <f t="shared" si="0"/>
        <v>0</v>
      </c>
    </row>
    <row r="56" spans="1:5" ht="13.8">
      <c r="A56" s="256" t="s">
        <v>400</v>
      </c>
      <c r="B56" s="257" t="s">
        <v>401</v>
      </c>
      <c r="C56" s="220">
        <v>3</v>
      </c>
      <c r="D56" s="1072">
        <v>4</v>
      </c>
      <c r="E56" s="689">
        <f t="shared" si="0"/>
        <v>1.3333333333333333</v>
      </c>
    </row>
    <row r="57" spans="1:5" ht="13.8">
      <c r="A57" s="256" t="s">
        <v>402</v>
      </c>
      <c r="B57" s="260" t="s">
        <v>403</v>
      </c>
      <c r="C57" s="220">
        <v>9</v>
      </c>
      <c r="D57" s="1072">
        <v>9</v>
      </c>
      <c r="E57" s="689">
        <f t="shared" si="0"/>
        <v>1</v>
      </c>
    </row>
    <row r="58" spans="1:5" ht="27.6">
      <c r="A58" s="256" t="s">
        <v>404</v>
      </c>
      <c r="B58" s="260" t="s">
        <v>405</v>
      </c>
      <c r="C58" s="220">
        <v>3</v>
      </c>
      <c r="D58" s="1072">
        <v>1</v>
      </c>
      <c r="E58" s="689">
        <f t="shared" si="0"/>
        <v>0.33333333333333331</v>
      </c>
    </row>
    <row r="59" spans="1:5" ht="27.6">
      <c r="A59" s="256" t="s">
        <v>406</v>
      </c>
      <c r="B59" s="260" t="s">
        <v>407</v>
      </c>
      <c r="C59" s="220">
        <v>9</v>
      </c>
      <c r="D59" s="1072">
        <v>4</v>
      </c>
      <c r="E59" s="689">
        <f t="shared" si="0"/>
        <v>0.44444444444444442</v>
      </c>
    </row>
    <row r="60" spans="1:5" ht="13.8">
      <c r="A60" s="256" t="s">
        <v>408</v>
      </c>
      <c r="B60" s="257" t="s">
        <v>409</v>
      </c>
      <c r="C60" s="220">
        <v>1</v>
      </c>
      <c r="D60" s="1072"/>
      <c r="E60" s="689">
        <f t="shared" si="0"/>
        <v>0</v>
      </c>
    </row>
    <row r="61" spans="1:5" ht="13.8">
      <c r="A61" s="256" t="s">
        <v>410</v>
      </c>
      <c r="B61" s="257" t="s">
        <v>411</v>
      </c>
      <c r="C61" s="220">
        <v>3</v>
      </c>
      <c r="D61" s="1072">
        <v>9</v>
      </c>
      <c r="E61" s="689">
        <f t="shared" si="0"/>
        <v>3</v>
      </c>
    </row>
    <row r="62" spans="1:5" ht="13.8">
      <c r="A62" s="256" t="s">
        <v>412</v>
      </c>
      <c r="B62" s="257" t="s">
        <v>413</v>
      </c>
      <c r="C62" s="220">
        <v>4</v>
      </c>
      <c r="D62" s="1072">
        <v>13</v>
      </c>
      <c r="E62" s="689">
        <f t="shared" si="0"/>
        <v>3.25</v>
      </c>
    </row>
    <row r="63" spans="1:5" ht="13.8">
      <c r="A63" s="256" t="s">
        <v>414</v>
      </c>
      <c r="B63" s="257" t="s">
        <v>415</v>
      </c>
      <c r="C63" s="220">
        <v>4</v>
      </c>
      <c r="D63" s="1072">
        <v>16</v>
      </c>
      <c r="E63" s="689">
        <f t="shared" si="0"/>
        <v>4</v>
      </c>
    </row>
    <row r="64" spans="1:5" ht="13.8">
      <c r="A64" s="261" t="s">
        <v>416</v>
      </c>
      <c r="B64" s="257" t="s">
        <v>417</v>
      </c>
      <c r="C64" s="220">
        <v>36</v>
      </c>
      <c r="D64" s="1072">
        <v>29</v>
      </c>
      <c r="E64" s="689">
        <f t="shared" si="0"/>
        <v>0.80555555555555558</v>
      </c>
    </row>
    <row r="65" spans="1:5" ht="13.8">
      <c r="A65" s="256" t="s">
        <v>418</v>
      </c>
      <c r="B65" s="257" t="s">
        <v>419</v>
      </c>
      <c r="C65" s="220">
        <v>51</v>
      </c>
      <c r="D65" s="1072">
        <v>48</v>
      </c>
      <c r="E65" s="689">
        <f t="shared" si="0"/>
        <v>0.94117647058823528</v>
      </c>
    </row>
    <row r="66" spans="1:5" ht="13.8">
      <c r="A66" s="256" t="s">
        <v>420</v>
      </c>
      <c r="B66" s="257" t="s">
        <v>421</v>
      </c>
      <c r="C66" s="220">
        <v>61</v>
      </c>
      <c r="D66" s="1072">
        <v>49</v>
      </c>
      <c r="E66" s="689">
        <f t="shared" si="0"/>
        <v>0.80327868852459017</v>
      </c>
    </row>
    <row r="67" spans="1:5" ht="13.8">
      <c r="A67" s="256" t="s">
        <v>422</v>
      </c>
      <c r="B67" s="257" t="s">
        <v>423</v>
      </c>
      <c r="C67" s="220">
        <v>16</v>
      </c>
      <c r="D67" s="1072">
        <v>23</v>
      </c>
      <c r="E67" s="689">
        <f t="shared" si="0"/>
        <v>1.4375</v>
      </c>
    </row>
    <row r="68" spans="1:5" ht="13.8">
      <c r="A68" s="256" t="s">
        <v>424</v>
      </c>
      <c r="B68" s="257" t="s">
        <v>425</v>
      </c>
      <c r="C68" s="220"/>
      <c r="D68" s="1072">
        <v>5</v>
      </c>
      <c r="E68" s="689"/>
    </row>
    <row r="69" spans="1:5" ht="13.8">
      <c r="A69" s="256" t="s">
        <v>426</v>
      </c>
      <c r="B69" s="257" t="s">
        <v>425</v>
      </c>
      <c r="C69" s="220">
        <v>12</v>
      </c>
      <c r="D69" s="1072">
        <v>19</v>
      </c>
      <c r="E69" s="689">
        <f t="shared" si="0"/>
        <v>1.5833333333333333</v>
      </c>
    </row>
    <row r="70" spans="1:5" ht="13.8">
      <c r="A70" s="256" t="s">
        <v>427</v>
      </c>
      <c r="B70" s="257" t="s">
        <v>428</v>
      </c>
      <c r="C70" s="220"/>
      <c r="D70" s="1072"/>
      <c r="E70" s="689"/>
    </row>
    <row r="71" spans="1:5" ht="13.8">
      <c r="A71" s="256" t="s">
        <v>429</v>
      </c>
      <c r="B71" s="257" t="s">
        <v>430</v>
      </c>
      <c r="C71" s="220">
        <v>1</v>
      </c>
      <c r="D71" s="1072"/>
      <c r="E71" s="689">
        <f t="shared" si="0"/>
        <v>0</v>
      </c>
    </row>
    <row r="72" spans="1:5" ht="13.8">
      <c r="A72" s="256" t="s">
        <v>431</v>
      </c>
      <c r="B72" s="257" t="s">
        <v>432</v>
      </c>
      <c r="C72" s="220"/>
      <c r="D72" s="1072"/>
      <c r="E72" s="689"/>
    </row>
    <row r="73" spans="1:5" ht="13.8">
      <c r="A73" s="256" t="s">
        <v>433</v>
      </c>
      <c r="B73" s="257" t="s">
        <v>434</v>
      </c>
      <c r="C73" s="220">
        <v>17</v>
      </c>
      <c r="D73" s="1072">
        <v>19</v>
      </c>
      <c r="E73" s="689">
        <f t="shared" si="0"/>
        <v>1.1176470588235294</v>
      </c>
    </row>
    <row r="74" spans="1:5" ht="13.8">
      <c r="A74" s="256" t="s">
        <v>435</v>
      </c>
      <c r="B74" s="257" t="s">
        <v>436</v>
      </c>
      <c r="C74" s="220">
        <v>4</v>
      </c>
      <c r="D74" s="1072">
        <v>3</v>
      </c>
      <c r="E74" s="689">
        <f t="shared" si="0"/>
        <v>0.75</v>
      </c>
    </row>
    <row r="75" spans="1:5" ht="13.8">
      <c r="A75" s="256" t="s">
        <v>437</v>
      </c>
      <c r="B75" s="257" t="s">
        <v>438</v>
      </c>
      <c r="C75" s="220">
        <v>7</v>
      </c>
      <c r="D75" s="1072">
        <v>7</v>
      </c>
      <c r="E75" s="689">
        <f t="shared" si="0"/>
        <v>1</v>
      </c>
    </row>
    <row r="76" spans="1:5" ht="13.8">
      <c r="A76" s="256" t="s">
        <v>439</v>
      </c>
      <c r="B76" s="257" t="s">
        <v>440</v>
      </c>
      <c r="C76" s="220">
        <v>7</v>
      </c>
      <c r="D76" s="1072">
        <v>7</v>
      </c>
      <c r="E76" s="689">
        <f t="shared" si="0"/>
        <v>1</v>
      </c>
    </row>
    <row r="77" spans="1:5" ht="13.8">
      <c r="A77" s="256" t="s">
        <v>441</v>
      </c>
      <c r="B77" s="257" t="s">
        <v>442</v>
      </c>
      <c r="C77" s="220">
        <v>25</v>
      </c>
      <c r="D77" s="1072">
        <v>33</v>
      </c>
      <c r="E77" s="689">
        <f t="shared" si="0"/>
        <v>1.32</v>
      </c>
    </row>
    <row r="78" spans="1:5" ht="13.8">
      <c r="A78" s="256" t="s">
        <v>443</v>
      </c>
      <c r="B78" s="257" t="s">
        <v>444</v>
      </c>
      <c r="C78" s="220">
        <v>9</v>
      </c>
      <c r="D78" s="1072">
        <v>12</v>
      </c>
      <c r="E78" s="689">
        <f t="shared" si="0"/>
        <v>1.3333333333333333</v>
      </c>
    </row>
    <row r="79" spans="1:5" ht="13.8">
      <c r="A79" s="256" t="s">
        <v>445</v>
      </c>
      <c r="B79" s="257" t="s">
        <v>446</v>
      </c>
      <c r="C79" s="220"/>
      <c r="D79" s="1072">
        <v>4</v>
      </c>
      <c r="E79" s="689"/>
    </row>
    <row r="80" spans="1:5" ht="13.8">
      <c r="A80" s="256" t="s">
        <v>447</v>
      </c>
      <c r="B80" s="257" t="s">
        <v>448</v>
      </c>
      <c r="C80" s="220">
        <v>8</v>
      </c>
      <c r="D80" s="1072">
        <v>11</v>
      </c>
      <c r="E80" s="689">
        <f t="shared" ref="E80:E140" si="1">D80/C80</f>
        <v>1.375</v>
      </c>
    </row>
    <row r="81" spans="1:5" ht="13.8">
      <c r="A81" s="256" t="s">
        <v>449</v>
      </c>
      <c r="B81" s="257" t="s">
        <v>450</v>
      </c>
      <c r="C81" s="220"/>
      <c r="D81" s="1072"/>
      <c r="E81" s="689"/>
    </row>
    <row r="82" spans="1:5" ht="13.8">
      <c r="A82" s="256" t="s">
        <v>451</v>
      </c>
      <c r="B82" s="257" t="s">
        <v>452</v>
      </c>
      <c r="C82" s="220">
        <v>3</v>
      </c>
      <c r="D82" s="1072">
        <v>8</v>
      </c>
      <c r="E82" s="689">
        <f t="shared" si="1"/>
        <v>2.6666666666666665</v>
      </c>
    </row>
    <row r="83" spans="1:5" ht="13.8">
      <c r="A83" s="256" t="s">
        <v>453</v>
      </c>
      <c r="B83" s="257" t="s">
        <v>454</v>
      </c>
      <c r="C83" s="220">
        <v>16</v>
      </c>
      <c r="D83" s="1072">
        <v>11</v>
      </c>
      <c r="E83" s="689">
        <f t="shared" si="1"/>
        <v>0.6875</v>
      </c>
    </row>
    <row r="84" spans="1:5" ht="13.8">
      <c r="A84" s="256" t="s">
        <v>455</v>
      </c>
      <c r="B84" s="257" t="s">
        <v>456</v>
      </c>
      <c r="C84" s="220">
        <v>4</v>
      </c>
      <c r="D84" s="1072">
        <v>17</v>
      </c>
      <c r="E84" s="689">
        <f t="shared" si="1"/>
        <v>4.25</v>
      </c>
    </row>
    <row r="85" spans="1:5" ht="13.8">
      <c r="A85" s="256" t="s">
        <v>457</v>
      </c>
      <c r="B85" s="257" t="s">
        <v>458</v>
      </c>
      <c r="C85" s="220">
        <v>9</v>
      </c>
      <c r="D85" s="1072">
        <v>9</v>
      </c>
      <c r="E85" s="689">
        <f t="shared" si="1"/>
        <v>1</v>
      </c>
    </row>
    <row r="86" spans="1:5" ht="27.6">
      <c r="A86" s="256" t="s">
        <v>459</v>
      </c>
      <c r="B86" s="257" t="s">
        <v>460</v>
      </c>
      <c r="C86" s="220">
        <v>4</v>
      </c>
      <c r="D86" s="1072">
        <v>7</v>
      </c>
      <c r="E86" s="689">
        <f t="shared" si="1"/>
        <v>1.75</v>
      </c>
    </row>
    <row r="87" spans="1:5" ht="27.6">
      <c r="A87" s="256" t="s">
        <v>461</v>
      </c>
      <c r="B87" s="257" t="s">
        <v>462</v>
      </c>
      <c r="C87" s="220">
        <v>8</v>
      </c>
      <c r="D87" s="1072">
        <v>19</v>
      </c>
      <c r="E87" s="689">
        <f t="shared" si="1"/>
        <v>2.375</v>
      </c>
    </row>
    <row r="88" spans="1:5" ht="27.6">
      <c r="A88" s="256" t="s">
        <v>463</v>
      </c>
      <c r="B88" s="257" t="s">
        <v>464</v>
      </c>
      <c r="C88" s="220">
        <v>11</v>
      </c>
      <c r="D88" s="1072">
        <v>16</v>
      </c>
      <c r="E88" s="689">
        <f t="shared" si="1"/>
        <v>1.4545454545454546</v>
      </c>
    </row>
    <row r="89" spans="1:5" ht="18">
      <c r="A89" s="255">
        <v>2</v>
      </c>
      <c r="B89" s="262" t="s">
        <v>465</v>
      </c>
      <c r="C89" s="254"/>
      <c r="D89" s="1071"/>
      <c r="E89" s="689"/>
    </row>
    <row r="90" spans="1:5" ht="13.8">
      <c r="A90" s="256" t="s">
        <v>466</v>
      </c>
      <c r="B90" s="257" t="s">
        <v>467</v>
      </c>
      <c r="C90" s="220"/>
      <c r="D90" s="1072"/>
      <c r="E90" s="689"/>
    </row>
    <row r="91" spans="1:5" ht="13.8">
      <c r="A91" s="256" t="s">
        <v>468</v>
      </c>
      <c r="B91" s="257" t="s">
        <v>469</v>
      </c>
      <c r="C91" s="220"/>
      <c r="D91" s="1072"/>
      <c r="E91" s="689"/>
    </row>
    <row r="92" spans="1:5" ht="13.8">
      <c r="A92" s="256" t="s">
        <v>470</v>
      </c>
      <c r="B92" s="257" t="s">
        <v>471</v>
      </c>
      <c r="C92" s="220"/>
      <c r="D92" s="1072"/>
      <c r="E92" s="689"/>
    </row>
    <row r="93" spans="1:5" ht="13.8">
      <c r="A93" s="256" t="s">
        <v>472</v>
      </c>
      <c r="B93" s="260" t="s">
        <v>473</v>
      </c>
      <c r="C93" s="220"/>
      <c r="D93" s="1072"/>
      <c r="E93" s="689"/>
    </row>
    <row r="94" spans="1:5" ht="13.8">
      <c r="A94" s="256" t="s">
        <v>474</v>
      </c>
      <c r="B94" s="260" t="s">
        <v>475</v>
      </c>
      <c r="C94" s="220"/>
      <c r="D94" s="1072"/>
      <c r="E94" s="689"/>
    </row>
    <row r="95" spans="1:5" ht="13.8">
      <c r="A95" s="256" t="s">
        <v>476</v>
      </c>
      <c r="B95" s="260" t="s">
        <v>477</v>
      </c>
      <c r="C95" s="220"/>
      <c r="D95" s="1072"/>
      <c r="E95" s="689"/>
    </row>
    <row r="96" spans="1:5" ht="13.8">
      <c r="A96" s="256" t="s">
        <v>478</v>
      </c>
      <c r="B96" s="260" t="s">
        <v>479</v>
      </c>
      <c r="C96" s="220"/>
      <c r="D96" s="1072"/>
      <c r="E96" s="689"/>
    </row>
    <row r="97" spans="1:5" ht="13.8">
      <c r="A97" s="256" t="s">
        <v>480</v>
      </c>
      <c r="B97" s="260" t="s">
        <v>481</v>
      </c>
      <c r="C97" s="220"/>
      <c r="D97" s="1072"/>
      <c r="E97" s="689"/>
    </row>
    <row r="98" spans="1:5" ht="13.8">
      <c r="A98" s="256" t="s">
        <v>482</v>
      </c>
      <c r="B98" s="260" t="s">
        <v>483</v>
      </c>
      <c r="C98" s="220"/>
      <c r="D98" s="1072"/>
      <c r="E98" s="689"/>
    </row>
    <row r="99" spans="1:5" ht="13.8">
      <c r="A99" s="256" t="s">
        <v>484</v>
      </c>
      <c r="B99" s="260" t="s">
        <v>485</v>
      </c>
      <c r="C99" s="220">
        <v>1</v>
      </c>
      <c r="D99" s="1072">
        <v>1</v>
      </c>
      <c r="E99" s="689">
        <f t="shared" si="1"/>
        <v>1</v>
      </c>
    </row>
    <row r="100" spans="1:5" ht="13.8">
      <c r="A100" s="256" t="s">
        <v>486</v>
      </c>
      <c r="B100" s="260" t="s">
        <v>487</v>
      </c>
      <c r="C100" s="220"/>
      <c r="D100" s="1072"/>
      <c r="E100" s="689"/>
    </row>
    <row r="101" spans="1:5" ht="13.8">
      <c r="A101" s="256" t="s">
        <v>488</v>
      </c>
      <c r="B101" s="260" t="s">
        <v>489</v>
      </c>
      <c r="C101" s="220"/>
      <c r="D101" s="1072"/>
      <c r="E101" s="689"/>
    </row>
    <row r="102" spans="1:5" ht="13.8">
      <c r="A102" s="256" t="s">
        <v>490</v>
      </c>
      <c r="B102" s="260" t="s">
        <v>491</v>
      </c>
      <c r="C102" s="220"/>
      <c r="D102" s="1072"/>
      <c r="E102" s="689"/>
    </row>
    <row r="103" spans="1:5" ht="13.8">
      <c r="A103" s="256" t="s">
        <v>492</v>
      </c>
      <c r="B103" s="260" t="s">
        <v>493</v>
      </c>
      <c r="C103" s="220"/>
      <c r="D103" s="1072"/>
      <c r="E103" s="689"/>
    </row>
    <row r="104" spans="1:5" ht="13.8">
      <c r="A104" s="256" t="s">
        <v>494</v>
      </c>
      <c r="B104" s="260" t="s">
        <v>495</v>
      </c>
      <c r="C104" s="220"/>
      <c r="D104" s="1072"/>
      <c r="E104" s="689"/>
    </row>
    <row r="105" spans="1:5" ht="13.8">
      <c r="A105" s="256" t="s">
        <v>496</v>
      </c>
      <c r="B105" s="260" t="s">
        <v>497</v>
      </c>
      <c r="C105" s="220"/>
      <c r="D105" s="1072"/>
      <c r="E105" s="689"/>
    </row>
    <row r="106" spans="1:5" ht="13.8">
      <c r="A106" s="256" t="s">
        <v>498</v>
      </c>
      <c r="B106" s="260" t="s">
        <v>499</v>
      </c>
      <c r="C106" s="220">
        <v>1</v>
      </c>
      <c r="D106" s="1072">
        <v>1</v>
      </c>
      <c r="E106" s="689">
        <f t="shared" si="1"/>
        <v>1</v>
      </c>
    </row>
    <row r="107" spans="1:5" ht="13.8">
      <c r="A107" s="256" t="s">
        <v>500</v>
      </c>
      <c r="B107" s="260" t="s">
        <v>501</v>
      </c>
      <c r="C107" s="220">
        <v>3</v>
      </c>
      <c r="D107" s="1072">
        <v>4</v>
      </c>
      <c r="E107" s="689">
        <f t="shared" si="1"/>
        <v>1.3333333333333333</v>
      </c>
    </row>
    <row r="108" spans="1:5" ht="13.8">
      <c r="A108" s="256" t="s">
        <v>502</v>
      </c>
      <c r="B108" s="260" t="s">
        <v>503</v>
      </c>
      <c r="C108" s="220">
        <v>8</v>
      </c>
      <c r="D108" s="1072">
        <v>5</v>
      </c>
      <c r="E108" s="689">
        <f t="shared" si="1"/>
        <v>0.625</v>
      </c>
    </row>
    <row r="109" spans="1:5" ht="18">
      <c r="A109" s="255">
        <v>3</v>
      </c>
      <c r="B109" s="262" t="s">
        <v>504</v>
      </c>
      <c r="C109" s="254"/>
      <c r="D109" s="1071"/>
      <c r="E109" s="689"/>
    </row>
    <row r="110" spans="1:5" ht="13.8">
      <c r="A110" s="256" t="s">
        <v>505</v>
      </c>
      <c r="B110" s="260" t="s">
        <v>506</v>
      </c>
      <c r="C110" s="220"/>
      <c r="D110" s="1072"/>
      <c r="E110" s="689"/>
    </row>
    <row r="111" spans="1:5" ht="13.8">
      <c r="A111" s="256" t="s">
        <v>507</v>
      </c>
      <c r="B111" s="260" t="s">
        <v>508</v>
      </c>
      <c r="C111" s="220"/>
      <c r="D111" s="1072"/>
      <c r="E111" s="689"/>
    </row>
    <row r="112" spans="1:5" ht="13.8">
      <c r="A112" s="256" t="s">
        <v>509</v>
      </c>
      <c r="B112" s="260" t="s">
        <v>510</v>
      </c>
      <c r="C112" s="220"/>
      <c r="D112" s="1072"/>
      <c r="E112" s="689"/>
    </row>
    <row r="113" spans="1:5" ht="13.8">
      <c r="A113" s="256" t="s">
        <v>511</v>
      </c>
      <c r="B113" s="260" t="s">
        <v>512</v>
      </c>
      <c r="C113" s="220"/>
      <c r="D113" s="1072"/>
      <c r="E113" s="689"/>
    </row>
    <row r="114" spans="1:5" ht="13.8">
      <c r="A114" s="256" t="s">
        <v>513</v>
      </c>
      <c r="B114" s="260" t="s">
        <v>514</v>
      </c>
      <c r="C114" s="220"/>
      <c r="D114" s="1072"/>
      <c r="E114" s="689"/>
    </row>
    <row r="115" spans="1:5" ht="13.8">
      <c r="A115" s="256" t="s">
        <v>515</v>
      </c>
      <c r="B115" s="260" t="s">
        <v>516</v>
      </c>
      <c r="C115" s="220"/>
      <c r="D115" s="1072"/>
      <c r="E115" s="689"/>
    </row>
    <row r="116" spans="1:5" ht="13.8">
      <c r="A116" s="256" t="s">
        <v>517</v>
      </c>
      <c r="B116" s="260" t="s">
        <v>518</v>
      </c>
      <c r="C116" s="220"/>
      <c r="D116" s="1072"/>
      <c r="E116" s="689"/>
    </row>
    <row r="117" spans="1:5" ht="13.8">
      <c r="A117" s="256" t="s">
        <v>519</v>
      </c>
      <c r="B117" s="260" t="s">
        <v>520</v>
      </c>
      <c r="C117" s="220"/>
      <c r="D117" s="1072"/>
      <c r="E117" s="689"/>
    </row>
    <row r="118" spans="1:5" ht="27.6">
      <c r="A118" s="256" t="s">
        <v>521</v>
      </c>
      <c r="B118" s="260" t="s">
        <v>522</v>
      </c>
      <c r="C118" s="220"/>
      <c r="D118" s="1072"/>
      <c r="E118" s="689"/>
    </row>
    <row r="119" spans="1:5" ht="13.8">
      <c r="A119" s="261" t="s">
        <v>523</v>
      </c>
      <c r="B119" s="263" t="s">
        <v>524</v>
      </c>
      <c r="C119" s="220"/>
      <c r="D119" s="1072"/>
      <c r="E119" s="689"/>
    </row>
    <row r="120" spans="1:5" ht="13.8">
      <c r="A120" s="256" t="s">
        <v>525</v>
      </c>
      <c r="B120" s="260" t="s">
        <v>526</v>
      </c>
      <c r="C120" s="220"/>
      <c r="D120" s="1072"/>
      <c r="E120" s="689"/>
    </row>
    <row r="121" spans="1:5" ht="13.8">
      <c r="A121" s="256" t="s">
        <v>527</v>
      </c>
      <c r="B121" s="260" t="s">
        <v>528</v>
      </c>
      <c r="C121" s="220">
        <v>55</v>
      </c>
      <c r="D121" s="1072">
        <v>83</v>
      </c>
      <c r="E121" s="689">
        <f t="shared" si="1"/>
        <v>1.509090909090909</v>
      </c>
    </row>
    <row r="122" spans="1:5" ht="13.8">
      <c r="A122" s="256" t="s">
        <v>529</v>
      </c>
      <c r="B122" s="260" t="s">
        <v>530</v>
      </c>
      <c r="C122" s="220">
        <v>15</v>
      </c>
      <c r="D122" s="1072">
        <v>9</v>
      </c>
      <c r="E122" s="689">
        <f t="shared" si="1"/>
        <v>0.6</v>
      </c>
    </row>
    <row r="123" spans="1:5" ht="13.8">
      <c r="A123" s="256" t="s">
        <v>531</v>
      </c>
      <c r="B123" s="260" t="s">
        <v>532</v>
      </c>
      <c r="C123" s="220"/>
      <c r="D123" s="1072"/>
      <c r="E123" s="689"/>
    </row>
    <row r="124" spans="1:5" ht="13.8">
      <c r="A124" s="256" t="s">
        <v>533</v>
      </c>
      <c r="B124" s="260" t="s">
        <v>534</v>
      </c>
      <c r="C124" s="220">
        <v>7</v>
      </c>
      <c r="D124" s="1072">
        <v>17</v>
      </c>
      <c r="E124" s="689">
        <f t="shared" si="1"/>
        <v>2.4285714285714284</v>
      </c>
    </row>
    <row r="125" spans="1:5" ht="13.8">
      <c r="A125" s="256" t="s">
        <v>535</v>
      </c>
      <c r="B125" s="260" t="s">
        <v>536</v>
      </c>
      <c r="C125" s="220"/>
      <c r="D125" s="1072"/>
      <c r="E125" s="689"/>
    </row>
    <row r="126" spans="1:5" ht="13.8">
      <c r="A126" s="256" t="s">
        <v>537</v>
      </c>
      <c r="B126" s="264" t="s">
        <v>538</v>
      </c>
      <c r="C126" s="220"/>
      <c r="D126" s="1072"/>
      <c r="E126" s="689"/>
    </row>
    <row r="127" spans="1:5" ht="13.8">
      <c r="A127" s="256" t="s">
        <v>539</v>
      </c>
      <c r="B127" s="260" t="s">
        <v>540</v>
      </c>
      <c r="C127" s="220"/>
      <c r="D127" s="1072">
        <v>1</v>
      </c>
      <c r="E127" s="689"/>
    </row>
    <row r="128" spans="1:5" ht="13.8">
      <c r="A128" s="256" t="s">
        <v>541</v>
      </c>
      <c r="B128" s="260" t="s">
        <v>542</v>
      </c>
      <c r="C128" s="220">
        <v>3</v>
      </c>
      <c r="D128" s="1072">
        <v>5</v>
      </c>
      <c r="E128" s="689">
        <f t="shared" si="1"/>
        <v>1.6666666666666667</v>
      </c>
    </row>
    <row r="129" spans="1:5" ht="13.8">
      <c r="A129" s="256" t="s">
        <v>543</v>
      </c>
      <c r="B129" s="260" t="s">
        <v>544</v>
      </c>
      <c r="C129" s="220">
        <v>19</v>
      </c>
      <c r="D129" s="1072">
        <v>27</v>
      </c>
      <c r="E129" s="689">
        <f t="shared" si="1"/>
        <v>1.4210526315789473</v>
      </c>
    </row>
    <row r="130" spans="1:5" ht="13.8">
      <c r="A130" s="256" t="s">
        <v>545</v>
      </c>
      <c r="B130" s="260" t="s">
        <v>546</v>
      </c>
      <c r="C130" s="220">
        <v>12</v>
      </c>
      <c r="D130" s="1072">
        <v>11</v>
      </c>
      <c r="E130" s="689">
        <f t="shared" si="1"/>
        <v>0.91666666666666663</v>
      </c>
    </row>
    <row r="131" spans="1:5" ht="13.8">
      <c r="A131" s="256" t="s">
        <v>547</v>
      </c>
      <c r="B131" s="260" t="s">
        <v>548</v>
      </c>
      <c r="C131" s="220">
        <v>40</v>
      </c>
      <c r="D131" s="1072">
        <v>61</v>
      </c>
      <c r="E131" s="689">
        <f t="shared" si="1"/>
        <v>1.5249999999999999</v>
      </c>
    </row>
    <row r="132" spans="1:5" ht="13.8">
      <c r="A132" s="256" t="s">
        <v>549</v>
      </c>
      <c r="B132" s="260" t="s">
        <v>550</v>
      </c>
      <c r="C132" s="220">
        <v>3</v>
      </c>
      <c r="D132" s="1072">
        <v>3</v>
      </c>
      <c r="E132" s="689">
        <f t="shared" si="1"/>
        <v>1</v>
      </c>
    </row>
    <row r="133" spans="1:5" ht="13.8">
      <c r="A133" s="256" t="s">
        <v>551</v>
      </c>
      <c r="B133" s="260" t="s">
        <v>552</v>
      </c>
      <c r="C133" s="220"/>
      <c r="D133" s="1072"/>
      <c r="E133" s="689"/>
    </row>
    <row r="134" spans="1:5" ht="13.8">
      <c r="A134" s="256" t="s">
        <v>553</v>
      </c>
      <c r="B134" s="260" t="s">
        <v>554</v>
      </c>
      <c r="C134" s="220">
        <v>1</v>
      </c>
      <c r="D134" s="1072"/>
      <c r="E134" s="689">
        <f t="shared" si="1"/>
        <v>0</v>
      </c>
    </row>
    <row r="135" spans="1:5" ht="13.8">
      <c r="A135" s="256" t="s">
        <v>555</v>
      </c>
      <c r="B135" s="260" t="s">
        <v>556</v>
      </c>
      <c r="C135" s="220">
        <v>13</v>
      </c>
      <c r="D135" s="1072">
        <v>12</v>
      </c>
      <c r="E135" s="689">
        <f t="shared" si="1"/>
        <v>0.92307692307692313</v>
      </c>
    </row>
    <row r="136" spans="1:5" ht="13.8">
      <c r="A136" s="256" t="s">
        <v>557</v>
      </c>
      <c r="B136" s="264" t="s">
        <v>558</v>
      </c>
      <c r="C136" s="220">
        <v>5</v>
      </c>
      <c r="D136" s="1072">
        <v>3</v>
      </c>
      <c r="E136" s="689">
        <f t="shared" si="1"/>
        <v>0.6</v>
      </c>
    </row>
    <row r="137" spans="1:5" ht="13.8">
      <c r="A137" s="256" t="s">
        <v>559</v>
      </c>
      <c r="B137" s="264" t="s">
        <v>560</v>
      </c>
      <c r="C137" s="220"/>
      <c r="D137" s="1072">
        <v>1</v>
      </c>
      <c r="E137" s="689"/>
    </row>
    <row r="138" spans="1:5" ht="18">
      <c r="A138" s="255">
        <v>4</v>
      </c>
      <c r="B138" s="262" t="s">
        <v>561</v>
      </c>
      <c r="C138" s="254"/>
      <c r="D138" s="1071"/>
      <c r="E138" s="689"/>
    </row>
    <row r="139" spans="1:5" ht="13.8">
      <c r="A139" s="256" t="s">
        <v>562</v>
      </c>
      <c r="B139" s="260" t="s">
        <v>563</v>
      </c>
      <c r="C139" s="220"/>
      <c r="D139" s="1072"/>
      <c r="E139" s="689"/>
    </row>
    <row r="140" spans="1:5" ht="13.8">
      <c r="A140" s="256" t="s">
        <v>564</v>
      </c>
      <c r="B140" s="260" t="s">
        <v>565</v>
      </c>
      <c r="C140" s="220">
        <v>1</v>
      </c>
      <c r="D140" s="1072"/>
      <c r="E140" s="689">
        <f t="shared" si="1"/>
        <v>0</v>
      </c>
    </row>
    <row r="141" spans="1:5" ht="13.8">
      <c r="A141" s="256" t="s">
        <v>566</v>
      </c>
      <c r="B141" s="260" t="s">
        <v>567</v>
      </c>
      <c r="C141" s="220"/>
      <c r="D141" s="1072"/>
      <c r="E141" s="689"/>
    </row>
    <row r="142" spans="1:5" ht="13.8">
      <c r="A142" s="256" t="s">
        <v>568</v>
      </c>
      <c r="B142" s="260" t="s">
        <v>569</v>
      </c>
      <c r="C142" s="220"/>
      <c r="D142" s="1072"/>
      <c r="E142" s="689"/>
    </row>
    <row r="143" spans="1:5" ht="13.8">
      <c r="A143" s="256" t="s">
        <v>570</v>
      </c>
      <c r="B143" s="260" t="s">
        <v>571</v>
      </c>
      <c r="C143" s="220"/>
      <c r="D143" s="1072"/>
      <c r="E143" s="689"/>
    </row>
    <row r="144" spans="1:5" ht="13.8">
      <c r="A144" s="256" t="s">
        <v>572</v>
      </c>
      <c r="B144" s="260" t="s">
        <v>573</v>
      </c>
      <c r="C144" s="220"/>
      <c r="D144" s="1072">
        <v>5</v>
      </c>
      <c r="E144" s="689"/>
    </row>
    <row r="145" spans="1:5" ht="13.8">
      <c r="A145" s="256" t="s">
        <v>574</v>
      </c>
      <c r="B145" s="260" t="s">
        <v>575</v>
      </c>
      <c r="C145" s="220">
        <v>7</v>
      </c>
      <c r="D145" s="1072">
        <v>1</v>
      </c>
      <c r="E145" s="689">
        <f t="shared" ref="E145:E185" si="2">D145/C145</f>
        <v>0.14285714285714285</v>
      </c>
    </row>
    <row r="146" spans="1:5" ht="13.8">
      <c r="A146" s="256" t="s">
        <v>576</v>
      </c>
      <c r="B146" s="260" t="s">
        <v>577</v>
      </c>
      <c r="C146" s="220">
        <v>3</v>
      </c>
      <c r="D146" s="1072">
        <v>3</v>
      </c>
      <c r="E146" s="689">
        <f t="shared" si="2"/>
        <v>1</v>
      </c>
    </row>
    <row r="147" spans="1:5" ht="13.8">
      <c r="A147" s="256" t="s">
        <v>578</v>
      </c>
      <c r="B147" s="260" t="s">
        <v>579</v>
      </c>
      <c r="C147" s="220"/>
      <c r="D147" s="1072"/>
      <c r="E147" s="689"/>
    </row>
    <row r="148" spans="1:5" ht="13.8">
      <c r="A148" s="256" t="s">
        <v>580</v>
      </c>
      <c r="B148" s="260" t="s">
        <v>581</v>
      </c>
      <c r="C148" s="220"/>
      <c r="D148" s="1072"/>
      <c r="E148" s="689"/>
    </row>
    <row r="149" spans="1:5" ht="13.8">
      <c r="A149" s="256" t="s">
        <v>582</v>
      </c>
      <c r="B149" s="260" t="s">
        <v>583</v>
      </c>
      <c r="C149" s="220"/>
      <c r="D149" s="1072"/>
      <c r="E149" s="689"/>
    </row>
    <row r="150" spans="1:5" ht="13.8">
      <c r="A150" s="256" t="s">
        <v>584</v>
      </c>
      <c r="B150" s="260" t="s">
        <v>585</v>
      </c>
      <c r="C150" s="220"/>
      <c r="D150" s="1072"/>
      <c r="E150" s="689"/>
    </row>
    <row r="151" spans="1:5" ht="13.8">
      <c r="A151" s="256" t="s">
        <v>586</v>
      </c>
      <c r="B151" s="260" t="s">
        <v>587</v>
      </c>
      <c r="C151" s="220"/>
      <c r="D151" s="1072"/>
      <c r="E151" s="689"/>
    </row>
    <row r="152" spans="1:5" ht="13.8">
      <c r="A152" s="256" t="s">
        <v>588</v>
      </c>
      <c r="B152" s="260" t="s">
        <v>589</v>
      </c>
      <c r="C152" s="220">
        <v>3</v>
      </c>
      <c r="D152" s="1072">
        <v>3</v>
      </c>
      <c r="E152" s="689">
        <f t="shared" si="2"/>
        <v>1</v>
      </c>
    </row>
    <row r="153" spans="1:5" ht="13.8">
      <c r="A153" s="256" t="s">
        <v>590</v>
      </c>
      <c r="B153" s="260" t="s">
        <v>591</v>
      </c>
      <c r="C153" s="220">
        <v>3</v>
      </c>
      <c r="D153" s="1072">
        <v>5</v>
      </c>
      <c r="E153" s="689">
        <f t="shared" si="2"/>
        <v>1.6666666666666667</v>
      </c>
    </row>
    <row r="154" spans="1:5" ht="13.8">
      <c r="A154" s="256" t="s">
        <v>592</v>
      </c>
      <c r="B154" s="260" t="s">
        <v>593</v>
      </c>
      <c r="C154" s="220">
        <v>55</v>
      </c>
      <c r="D154" s="1072">
        <v>35</v>
      </c>
      <c r="E154" s="689">
        <f t="shared" si="2"/>
        <v>0.63636363636363635</v>
      </c>
    </row>
    <row r="155" spans="1:5" ht="13.8">
      <c r="A155" s="256" t="s">
        <v>594</v>
      </c>
      <c r="B155" s="260" t="s">
        <v>595</v>
      </c>
      <c r="C155" s="220">
        <v>123</v>
      </c>
      <c r="D155" s="1072">
        <v>67</v>
      </c>
      <c r="E155" s="689">
        <f t="shared" si="2"/>
        <v>0.54471544715447151</v>
      </c>
    </row>
    <row r="156" spans="1:5" ht="13.8">
      <c r="A156" s="256" t="s">
        <v>596</v>
      </c>
      <c r="B156" s="260" t="s">
        <v>597</v>
      </c>
      <c r="C156" s="220">
        <v>55</v>
      </c>
      <c r="D156" s="1072">
        <v>29</v>
      </c>
      <c r="E156" s="689">
        <f t="shared" si="2"/>
        <v>0.52727272727272723</v>
      </c>
    </row>
    <row r="157" spans="1:5" ht="13.8">
      <c r="A157" s="256" t="s">
        <v>598</v>
      </c>
      <c r="B157" s="260" t="s">
        <v>599</v>
      </c>
      <c r="C157" s="220"/>
      <c r="D157" s="1072"/>
      <c r="E157" s="689"/>
    </row>
    <row r="158" spans="1:5" ht="13.8">
      <c r="A158" s="256" t="s">
        <v>600</v>
      </c>
      <c r="B158" s="260" t="s">
        <v>601</v>
      </c>
      <c r="C158" s="220">
        <v>21</v>
      </c>
      <c r="D158" s="1072">
        <v>35</v>
      </c>
      <c r="E158" s="689">
        <f t="shared" si="2"/>
        <v>1.6666666666666667</v>
      </c>
    </row>
    <row r="159" spans="1:5" ht="13.8">
      <c r="A159" s="256" t="s">
        <v>602</v>
      </c>
      <c r="B159" s="260" t="s">
        <v>603</v>
      </c>
      <c r="C159" s="220">
        <v>24</v>
      </c>
      <c r="D159" s="1072">
        <v>25</v>
      </c>
      <c r="E159" s="689">
        <f t="shared" si="2"/>
        <v>1.0416666666666667</v>
      </c>
    </row>
    <row r="160" spans="1:5" ht="13.8">
      <c r="A160" s="256" t="s">
        <v>604</v>
      </c>
      <c r="B160" s="260" t="s">
        <v>605</v>
      </c>
      <c r="C160" s="220">
        <v>15</v>
      </c>
      <c r="D160" s="1072">
        <v>28</v>
      </c>
      <c r="E160" s="689">
        <f t="shared" si="2"/>
        <v>1.8666666666666667</v>
      </c>
    </row>
    <row r="161" spans="1:5" ht="13.8">
      <c r="A161" s="256" t="s">
        <v>606</v>
      </c>
      <c r="B161" s="260" t="s">
        <v>607</v>
      </c>
      <c r="C161" s="220">
        <v>60</v>
      </c>
      <c r="D161" s="1072">
        <v>69</v>
      </c>
      <c r="E161" s="689">
        <f t="shared" si="2"/>
        <v>1.1499999999999999</v>
      </c>
    </row>
    <row r="162" spans="1:5" ht="13.8">
      <c r="A162" s="256" t="s">
        <v>608</v>
      </c>
      <c r="B162" s="260" t="s">
        <v>609</v>
      </c>
      <c r="C162" s="220">
        <v>1</v>
      </c>
      <c r="D162" s="1072"/>
      <c r="E162" s="689">
        <f t="shared" si="2"/>
        <v>0</v>
      </c>
    </row>
    <row r="163" spans="1:5" ht="13.8">
      <c r="A163" s="256" t="s">
        <v>610</v>
      </c>
      <c r="B163" s="260" t="s">
        <v>611</v>
      </c>
      <c r="C163" s="220">
        <v>3</v>
      </c>
      <c r="D163" s="1072">
        <v>3</v>
      </c>
      <c r="E163" s="689">
        <f t="shared" si="2"/>
        <v>1</v>
      </c>
    </row>
    <row r="164" spans="1:5" ht="13.8">
      <c r="A164" s="256" t="s">
        <v>612</v>
      </c>
      <c r="B164" s="260" t="s">
        <v>613</v>
      </c>
      <c r="C164" s="220">
        <v>4</v>
      </c>
      <c r="D164" s="1072">
        <v>4</v>
      </c>
      <c r="E164" s="689">
        <f t="shared" si="2"/>
        <v>1</v>
      </c>
    </row>
    <row r="165" spans="1:5" ht="13.8">
      <c r="A165" s="256" t="s">
        <v>614</v>
      </c>
      <c r="B165" s="260" t="s">
        <v>615</v>
      </c>
      <c r="C165" s="220">
        <v>3</v>
      </c>
      <c r="D165" s="1072">
        <v>7</v>
      </c>
      <c r="E165" s="689">
        <f t="shared" si="2"/>
        <v>2.3333333333333335</v>
      </c>
    </row>
    <row r="166" spans="1:5" ht="13.8">
      <c r="A166" s="256" t="s">
        <v>616</v>
      </c>
      <c r="B166" s="260" t="s">
        <v>617</v>
      </c>
      <c r="C166" s="220">
        <v>5</v>
      </c>
      <c r="D166" s="1072">
        <v>4</v>
      </c>
      <c r="E166" s="689">
        <f t="shared" si="2"/>
        <v>0.8</v>
      </c>
    </row>
    <row r="167" spans="1:5" ht="13.8">
      <c r="A167" s="256" t="s">
        <v>618</v>
      </c>
      <c r="B167" s="260" t="s">
        <v>619</v>
      </c>
      <c r="C167" s="220">
        <v>3</v>
      </c>
      <c r="D167" s="1072"/>
      <c r="E167" s="689">
        <f t="shared" si="2"/>
        <v>0</v>
      </c>
    </row>
    <row r="168" spans="1:5" ht="13.8">
      <c r="A168" s="256" t="s">
        <v>620</v>
      </c>
      <c r="B168" s="260" t="s">
        <v>621</v>
      </c>
      <c r="C168" s="220">
        <v>4</v>
      </c>
      <c r="D168" s="1072">
        <v>3</v>
      </c>
      <c r="E168" s="689">
        <f t="shared" si="2"/>
        <v>0.75</v>
      </c>
    </row>
    <row r="169" spans="1:5" ht="13.8">
      <c r="A169" s="256" t="s">
        <v>622</v>
      </c>
      <c r="B169" s="260" t="s">
        <v>623</v>
      </c>
      <c r="C169" s="220">
        <v>4</v>
      </c>
      <c r="D169" s="1072">
        <v>12</v>
      </c>
      <c r="E169" s="689">
        <f t="shared" si="2"/>
        <v>3</v>
      </c>
    </row>
    <row r="170" spans="1:5" ht="13.8">
      <c r="A170" s="256" t="s">
        <v>624</v>
      </c>
      <c r="B170" s="260" t="s">
        <v>625</v>
      </c>
      <c r="C170" s="220">
        <v>16</v>
      </c>
      <c r="D170" s="1072">
        <v>20</v>
      </c>
      <c r="E170" s="689">
        <f t="shared" si="2"/>
        <v>1.25</v>
      </c>
    </row>
    <row r="171" spans="1:5" ht="13.8">
      <c r="A171" s="256" t="s">
        <v>626</v>
      </c>
      <c r="B171" s="260" t="s">
        <v>627</v>
      </c>
      <c r="C171" s="220">
        <v>1</v>
      </c>
      <c r="D171" s="1072">
        <v>4</v>
      </c>
      <c r="E171" s="689">
        <f t="shared" si="2"/>
        <v>4</v>
      </c>
    </row>
    <row r="172" spans="1:5" ht="13.8">
      <c r="A172" s="256" t="s">
        <v>628</v>
      </c>
      <c r="B172" s="260" t="s">
        <v>629</v>
      </c>
      <c r="C172" s="220">
        <v>4</v>
      </c>
      <c r="D172" s="1072">
        <v>7</v>
      </c>
      <c r="E172" s="689">
        <f t="shared" si="2"/>
        <v>1.75</v>
      </c>
    </row>
    <row r="173" spans="1:5" ht="13.8">
      <c r="A173" s="256" t="s">
        <v>630</v>
      </c>
      <c r="B173" s="260" t="s">
        <v>631</v>
      </c>
      <c r="C173" s="220">
        <v>15</v>
      </c>
      <c r="D173" s="1072">
        <v>25</v>
      </c>
      <c r="E173" s="689">
        <f t="shared" si="2"/>
        <v>1.6666666666666667</v>
      </c>
    </row>
    <row r="174" spans="1:5" ht="13.8">
      <c r="A174" s="256" t="s">
        <v>632</v>
      </c>
      <c r="B174" s="263" t="s">
        <v>633</v>
      </c>
      <c r="C174" s="220">
        <v>84</v>
      </c>
      <c r="D174" s="1072">
        <v>75</v>
      </c>
      <c r="E174" s="689">
        <f t="shared" si="2"/>
        <v>0.8928571428571429</v>
      </c>
    </row>
    <row r="175" spans="1:5" ht="13.8">
      <c r="A175" s="256" t="s">
        <v>634</v>
      </c>
      <c r="B175" s="260" t="s">
        <v>635</v>
      </c>
      <c r="C175" s="220"/>
      <c r="D175" s="1072"/>
      <c r="E175" s="689"/>
    </row>
    <row r="176" spans="1:5" ht="13.8">
      <c r="A176" s="256" t="s">
        <v>636</v>
      </c>
      <c r="B176" s="260" t="s">
        <v>637</v>
      </c>
      <c r="C176" s="220">
        <v>5</v>
      </c>
      <c r="D176" s="1072"/>
      <c r="E176" s="689">
        <f t="shared" si="2"/>
        <v>0</v>
      </c>
    </row>
    <row r="177" spans="1:5" ht="13.8">
      <c r="A177" s="256" t="s">
        <v>638</v>
      </c>
      <c r="B177" s="260" t="s">
        <v>639</v>
      </c>
      <c r="C177" s="220">
        <v>3</v>
      </c>
      <c r="D177" s="1072">
        <v>5</v>
      </c>
      <c r="E177" s="689">
        <f t="shared" si="2"/>
        <v>1.6666666666666667</v>
      </c>
    </row>
    <row r="178" spans="1:5" ht="13.8">
      <c r="A178" s="256" t="s">
        <v>640</v>
      </c>
      <c r="B178" s="260" t="s">
        <v>641</v>
      </c>
      <c r="C178" s="220">
        <v>4</v>
      </c>
      <c r="D178" s="1072">
        <v>4</v>
      </c>
      <c r="E178" s="689">
        <f t="shared" si="2"/>
        <v>1</v>
      </c>
    </row>
    <row r="179" spans="1:5" ht="13.8">
      <c r="A179" s="256" t="s">
        <v>642</v>
      </c>
      <c r="B179" s="260" t="s">
        <v>643</v>
      </c>
      <c r="C179" s="220">
        <v>1</v>
      </c>
      <c r="D179" s="1072"/>
      <c r="E179" s="689">
        <f t="shared" si="2"/>
        <v>0</v>
      </c>
    </row>
    <row r="180" spans="1:5" ht="13.8">
      <c r="A180" s="256" t="s">
        <v>644</v>
      </c>
      <c r="B180" s="260" t="s">
        <v>645</v>
      </c>
      <c r="C180" s="220"/>
      <c r="D180" s="1072"/>
      <c r="E180" s="689"/>
    </row>
    <row r="181" spans="1:5" ht="13.8">
      <c r="A181" s="256" t="s">
        <v>646</v>
      </c>
      <c r="B181" s="260" t="s">
        <v>647</v>
      </c>
      <c r="C181" s="220"/>
      <c r="D181" s="1072"/>
      <c r="E181" s="689"/>
    </row>
    <row r="182" spans="1:5" ht="13.8">
      <c r="A182" s="256" t="s">
        <v>648</v>
      </c>
      <c r="B182" s="260" t="s">
        <v>649</v>
      </c>
      <c r="C182" s="220"/>
      <c r="D182" s="1072"/>
      <c r="E182" s="689"/>
    </row>
    <row r="183" spans="1:5" ht="13.8">
      <c r="A183" s="256" t="s">
        <v>650</v>
      </c>
      <c r="B183" s="260" t="s">
        <v>651</v>
      </c>
      <c r="C183" s="220">
        <v>3</v>
      </c>
      <c r="D183" s="1072">
        <v>4</v>
      </c>
      <c r="E183" s="689">
        <f t="shared" si="2"/>
        <v>1.3333333333333333</v>
      </c>
    </row>
    <row r="184" spans="1:5" ht="13.8">
      <c r="A184" s="256" t="s">
        <v>652</v>
      </c>
      <c r="B184" s="260" t="s">
        <v>653</v>
      </c>
      <c r="C184" s="220">
        <v>3</v>
      </c>
      <c r="D184" s="1072">
        <v>1</v>
      </c>
      <c r="E184" s="689">
        <f t="shared" si="2"/>
        <v>0.33333333333333331</v>
      </c>
    </row>
    <row r="185" spans="1:5" ht="13.8">
      <c r="A185" s="256" t="s">
        <v>654</v>
      </c>
      <c r="B185" s="260" t="s">
        <v>655</v>
      </c>
      <c r="C185" s="220">
        <v>1</v>
      </c>
      <c r="D185" s="1072"/>
      <c r="E185" s="689">
        <f t="shared" si="2"/>
        <v>0</v>
      </c>
    </row>
    <row r="186" spans="1:5" ht="18">
      <c r="A186" s="255">
        <v>5</v>
      </c>
      <c r="B186" s="262" t="s">
        <v>656</v>
      </c>
      <c r="C186" s="254"/>
      <c r="D186" s="1071"/>
      <c r="E186" s="689"/>
    </row>
    <row r="187" spans="1:5" ht="27.6">
      <c r="A187" s="256" t="s">
        <v>657</v>
      </c>
      <c r="B187" s="260" t="s">
        <v>658</v>
      </c>
      <c r="C187" s="220"/>
      <c r="D187" s="1072"/>
      <c r="E187" s="689"/>
    </row>
    <row r="188" spans="1:5" ht="27.6">
      <c r="A188" s="256" t="s">
        <v>659</v>
      </c>
      <c r="B188" s="260" t="s">
        <v>660</v>
      </c>
      <c r="C188" s="220"/>
      <c r="D188" s="1072"/>
      <c r="E188" s="689"/>
    </row>
    <row r="189" spans="1:5" ht="13.8">
      <c r="A189" s="256" t="s">
        <v>661</v>
      </c>
      <c r="B189" s="260" t="s">
        <v>662</v>
      </c>
      <c r="C189" s="220"/>
      <c r="D189" s="1072"/>
      <c r="E189" s="689"/>
    </row>
    <row r="190" spans="1:5" ht="27.6">
      <c r="A190" s="261" t="s">
        <v>663</v>
      </c>
      <c r="B190" s="263" t="s">
        <v>664</v>
      </c>
      <c r="C190" s="220"/>
      <c r="D190" s="1072"/>
      <c r="E190" s="689"/>
    </row>
    <row r="191" spans="1:5" ht="27.6">
      <c r="A191" s="261" t="s">
        <v>665</v>
      </c>
      <c r="B191" s="263" t="s">
        <v>666</v>
      </c>
      <c r="C191" s="220"/>
      <c r="D191" s="1072"/>
      <c r="E191" s="689"/>
    </row>
    <row r="192" spans="1:5" ht="27.6">
      <c r="A192" s="261" t="s">
        <v>667</v>
      </c>
      <c r="B192" s="263" t="s">
        <v>664</v>
      </c>
      <c r="C192" s="220"/>
      <c r="D192" s="1072"/>
      <c r="E192" s="689"/>
    </row>
    <row r="193" spans="1:5" ht="27.6">
      <c r="A193" s="261" t="s">
        <v>668</v>
      </c>
      <c r="B193" s="263" t="s">
        <v>669</v>
      </c>
      <c r="C193" s="220"/>
      <c r="D193" s="1072"/>
      <c r="E193" s="689"/>
    </row>
    <row r="194" spans="1:5" ht="13.8">
      <c r="A194" s="256" t="s">
        <v>670</v>
      </c>
      <c r="B194" s="260" t="s">
        <v>671</v>
      </c>
      <c r="C194" s="220"/>
      <c r="D194" s="1072"/>
      <c r="E194" s="689"/>
    </row>
    <row r="195" spans="1:5" ht="13.8">
      <c r="A195" s="256" t="s">
        <v>672</v>
      </c>
      <c r="B195" s="260" t="s">
        <v>673</v>
      </c>
      <c r="C195" s="220"/>
      <c r="D195" s="1072"/>
      <c r="E195" s="689"/>
    </row>
    <row r="196" spans="1:5" ht="13.8">
      <c r="A196" s="256" t="s">
        <v>674</v>
      </c>
      <c r="B196" s="260" t="s">
        <v>675</v>
      </c>
      <c r="C196" s="220"/>
      <c r="D196" s="1072"/>
      <c r="E196" s="689"/>
    </row>
    <row r="197" spans="1:5" ht="13.8">
      <c r="A197" s="256" t="s">
        <v>676</v>
      </c>
      <c r="B197" s="260" t="s">
        <v>677</v>
      </c>
      <c r="C197" s="220"/>
      <c r="D197" s="1072"/>
      <c r="E197" s="689"/>
    </row>
    <row r="198" spans="1:5" ht="27.6">
      <c r="A198" s="256" t="s">
        <v>678</v>
      </c>
      <c r="B198" s="260" t="s">
        <v>679</v>
      </c>
      <c r="C198" s="220"/>
      <c r="D198" s="1072"/>
      <c r="E198" s="689"/>
    </row>
    <row r="199" spans="1:5" ht="27.6">
      <c r="A199" s="256" t="s">
        <v>680</v>
      </c>
      <c r="B199" s="260" t="s">
        <v>681</v>
      </c>
      <c r="C199" s="220"/>
      <c r="D199" s="1072"/>
      <c r="E199" s="689"/>
    </row>
    <row r="200" spans="1:5" ht="27.6">
      <c r="A200" s="256" t="s">
        <v>682</v>
      </c>
      <c r="B200" s="260" t="s">
        <v>683</v>
      </c>
      <c r="C200" s="220"/>
      <c r="D200" s="1072"/>
      <c r="E200" s="689"/>
    </row>
    <row r="201" spans="1:5" ht="27.6">
      <c r="A201" s="256" t="s">
        <v>684</v>
      </c>
      <c r="B201" s="260" t="s">
        <v>685</v>
      </c>
      <c r="C201" s="220"/>
      <c r="D201" s="1072"/>
      <c r="E201" s="689"/>
    </row>
    <row r="202" spans="1:5" ht="27.6">
      <c r="A202" s="256" t="s">
        <v>686</v>
      </c>
      <c r="B202" s="260" t="s">
        <v>687</v>
      </c>
      <c r="C202" s="220"/>
      <c r="D202" s="1072"/>
      <c r="E202" s="689"/>
    </row>
    <row r="203" spans="1:5" ht="27.6">
      <c r="A203" s="256" t="s">
        <v>688</v>
      </c>
      <c r="B203" s="260" t="s">
        <v>689</v>
      </c>
      <c r="C203" s="220"/>
      <c r="D203" s="1072"/>
      <c r="E203" s="689"/>
    </row>
    <row r="204" spans="1:5" ht="27.6">
      <c r="A204" s="256" t="s">
        <v>690</v>
      </c>
      <c r="B204" s="260" t="s">
        <v>691</v>
      </c>
      <c r="C204" s="220"/>
      <c r="D204" s="1072"/>
      <c r="E204" s="689"/>
    </row>
    <row r="205" spans="1:5" ht="13.8">
      <c r="A205" s="256" t="s">
        <v>692</v>
      </c>
      <c r="B205" s="260" t="s">
        <v>693</v>
      </c>
      <c r="C205" s="220"/>
      <c r="D205" s="1072"/>
      <c r="E205" s="689"/>
    </row>
    <row r="206" spans="1:5" ht="27.6">
      <c r="A206" s="256" t="s">
        <v>694</v>
      </c>
      <c r="B206" s="260" t="s">
        <v>695</v>
      </c>
      <c r="C206" s="220"/>
      <c r="D206" s="1072"/>
      <c r="E206" s="689"/>
    </row>
    <row r="207" spans="1:5" ht="13.8">
      <c r="A207" s="256" t="s">
        <v>696</v>
      </c>
      <c r="B207" s="260" t="s">
        <v>697</v>
      </c>
      <c r="C207" s="220"/>
      <c r="D207" s="1072"/>
      <c r="E207" s="689"/>
    </row>
    <row r="208" spans="1:5" ht="27.6">
      <c r="A208" s="256" t="s">
        <v>698</v>
      </c>
      <c r="B208" s="260" t="s">
        <v>699</v>
      </c>
      <c r="C208" s="220">
        <v>5</v>
      </c>
      <c r="D208" s="1072"/>
      <c r="E208" s="689">
        <f t="shared" ref="E208:E271" si="3">D208/C208</f>
        <v>0</v>
      </c>
    </row>
    <row r="209" spans="1:5" ht="27.6">
      <c r="A209" s="256" t="s">
        <v>700</v>
      </c>
      <c r="B209" s="260" t="s">
        <v>701</v>
      </c>
      <c r="C209" s="220">
        <v>15</v>
      </c>
      <c r="D209" s="1072">
        <v>9</v>
      </c>
      <c r="E209" s="689">
        <f t="shared" si="3"/>
        <v>0.6</v>
      </c>
    </row>
    <row r="210" spans="1:5" ht="13.8">
      <c r="A210" s="256" t="s">
        <v>702</v>
      </c>
      <c r="B210" s="260" t="s">
        <v>703</v>
      </c>
      <c r="C210" s="220"/>
      <c r="D210" s="1072"/>
      <c r="E210" s="689"/>
    </row>
    <row r="211" spans="1:5" ht="13.8">
      <c r="A211" s="256" t="s">
        <v>704</v>
      </c>
      <c r="B211" s="260" t="s">
        <v>705</v>
      </c>
      <c r="C211" s="220"/>
      <c r="D211" s="1072"/>
      <c r="E211" s="689"/>
    </row>
    <row r="212" spans="1:5" ht="27.6">
      <c r="A212" s="261" t="s">
        <v>706</v>
      </c>
      <c r="B212" s="263" t="s">
        <v>707</v>
      </c>
      <c r="C212" s="220"/>
      <c r="D212" s="1072">
        <v>1</v>
      </c>
      <c r="E212" s="689"/>
    </row>
    <row r="213" spans="1:5" ht="27.6">
      <c r="A213" s="261" t="s">
        <v>708</v>
      </c>
      <c r="B213" s="263" t="s">
        <v>709</v>
      </c>
      <c r="C213" s="220">
        <v>20</v>
      </c>
      <c r="D213" s="1072">
        <v>1</v>
      </c>
      <c r="E213" s="689">
        <f t="shared" si="3"/>
        <v>0.05</v>
      </c>
    </row>
    <row r="214" spans="1:5" ht="27.6">
      <c r="A214" s="256" t="s">
        <v>710</v>
      </c>
      <c r="B214" s="260" t="s">
        <v>711</v>
      </c>
      <c r="C214" s="220"/>
      <c r="D214" s="1072"/>
      <c r="E214" s="689"/>
    </row>
    <row r="215" spans="1:5" ht="27.6">
      <c r="A215" s="256" t="s">
        <v>712</v>
      </c>
      <c r="B215" s="260" t="s">
        <v>713</v>
      </c>
      <c r="C215" s="220"/>
      <c r="D215" s="1072"/>
      <c r="E215" s="689"/>
    </row>
    <row r="216" spans="1:5" ht="27.6">
      <c r="A216" s="256" t="s">
        <v>714</v>
      </c>
      <c r="B216" s="260" t="s">
        <v>715</v>
      </c>
      <c r="C216" s="220"/>
      <c r="D216" s="1072"/>
      <c r="E216" s="689"/>
    </row>
    <row r="217" spans="1:5" ht="27.6">
      <c r="A217" s="256" t="s">
        <v>716</v>
      </c>
      <c r="B217" s="260" t="s">
        <v>717</v>
      </c>
      <c r="C217" s="220"/>
      <c r="D217" s="1072"/>
      <c r="E217" s="689"/>
    </row>
    <row r="218" spans="1:5" ht="27.6">
      <c r="A218" s="256" t="s">
        <v>718</v>
      </c>
      <c r="B218" s="260" t="s">
        <v>719</v>
      </c>
      <c r="C218" s="220"/>
      <c r="D218" s="1072"/>
      <c r="E218" s="689"/>
    </row>
    <row r="219" spans="1:5" ht="27.6">
      <c r="A219" s="261" t="s">
        <v>720</v>
      </c>
      <c r="B219" s="263" t="s">
        <v>721</v>
      </c>
      <c r="C219" s="220"/>
      <c r="D219" s="1072"/>
      <c r="E219" s="689"/>
    </row>
    <row r="220" spans="1:5" ht="27.6">
      <c r="A220" s="261" t="s">
        <v>722</v>
      </c>
      <c r="B220" s="263" t="s">
        <v>723</v>
      </c>
      <c r="C220" s="220"/>
      <c r="D220" s="1072"/>
      <c r="E220" s="689"/>
    </row>
    <row r="221" spans="1:5" ht="13.8">
      <c r="A221" s="256" t="s">
        <v>724</v>
      </c>
      <c r="B221" s="264" t="s">
        <v>725</v>
      </c>
      <c r="C221" s="220"/>
      <c r="D221" s="1072"/>
      <c r="E221" s="689"/>
    </row>
    <row r="222" spans="1:5" ht="13.8">
      <c r="A222" s="256" t="s">
        <v>726</v>
      </c>
      <c r="B222" s="264" t="s">
        <v>725</v>
      </c>
      <c r="C222" s="220"/>
      <c r="D222" s="1072"/>
      <c r="E222" s="689"/>
    </row>
    <row r="223" spans="1:5" ht="13.8">
      <c r="A223" s="256" t="s">
        <v>727</v>
      </c>
      <c r="B223" s="264" t="s">
        <v>728</v>
      </c>
      <c r="C223" s="220"/>
      <c r="D223" s="1072"/>
      <c r="E223" s="689"/>
    </row>
    <row r="224" spans="1:5" ht="13.8">
      <c r="A224" s="256" t="s">
        <v>729</v>
      </c>
      <c r="B224" s="264" t="s">
        <v>730</v>
      </c>
      <c r="C224" s="220"/>
      <c r="D224" s="1072"/>
      <c r="E224" s="689"/>
    </row>
    <row r="225" spans="1:5" ht="13.8">
      <c r="A225" s="256" t="s">
        <v>731</v>
      </c>
      <c r="B225" s="260" t="s">
        <v>732</v>
      </c>
      <c r="C225" s="220"/>
      <c r="D225" s="1072"/>
      <c r="E225" s="689"/>
    </row>
    <row r="226" spans="1:5" ht="13.8">
      <c r="A226" s="256" t="s">
        <v>733</v>
      </c>
      <c r="B226" s="260" t="s">
        <v>734</v>
      </c>
      <c r="C226" s="220"/>
      <c r="D226" s="1072">
        <v>1</v>
      </c>
      <c r="E226" s="689"/>
    </row>
    <row r="227" spans="1:5" ht="13.8">
      <c r="A227" s="256" t="s">
        <v>735</v>
      </c>
      <c r="B227" s="260" t="s">
        <v>736</v>
      </c>
      <c r="C227" s="220"/>
      <c r="D227" s="1072">
        <v>1</v>
      </c>
      <c r="E227" s="689"/>
    </row>
    <row r="228" spans="1:5" ht="13.8">
      <c r="A228" s="256" t="s">
        <v>737</v>
      </c>
      <c r="B228" s="260" t="s">
        <v>738</v>
      </c>
      <c r="C228" s="220">
        <v>3</v>
      </c>
      <c r="D228" s="1072"/>
      <c r="E228" s="689">
        <f t="shared" si="3"/>
        <v>0</v>
      </c>
    </row>
    <row r="229" spans="1:5" ht="13.8">
      <c r="A229" s="256" t="s">
        <v>739</v>
      </c>
      <c r="B229" s="260" t="s">
        <v>740</v>
      </c>
      <c r="C229" s="220">
        <v>3</v>
      </c>
      <c r="D229" s="1072">
        <v>1</v>
      </c>
      <c r="E229" s="689">
        <f t="shared" si="3"/>
        <v>0.33333333333333331</v>
      </c>
    </row>
    <row r="230" spans="1:5" ht="13.8">
      <c r="A230" s="256" t="s">
        <v>741</v>
      </c>
      <c r="B230" s="260" t="s">
        <v>742</v>
      </c>
      <c r="C230" s="220"/>
      <c r="D230" s="1072"/>
      <c r="E230" s="689"/>
    </row>
    <row r="231" spans="1:5" ht="27.6">
      <c r="A231" s="256" t="s">
        <v>743</v>
      </c>
      <c r="B231" s="260" t="s">
        <v>744</v>
      </c>
      <c r="C231" s="220"/>
      <c r="D231" s="1072"/>
      <c r="E231" s="689"/>
    </row>
    <row r="232" spans="1:5" ht="27.6">
      <c r="A232" s="256" t="s">
        <v>745</v>
      </c>
      <c r="B232" s="260" t="s">
        <v>746</v>
      </c>
      <c r="C232" s="220"/>
      <c r="D232" s="1072"/>
      <c r="E232" s="689"/>
    </row>
    <row r="233" spans="1:5" ht="27.6">
      <c r="A233" s="256" t="s">
        <v>747</v>
      </c>
      <c r="B233" s="260" t="s">
        <v>748</v>
      </c>
      <c r="C233" s="220"/>
      <c r="D233" s="1072"/>
      <c r="E233" s="689"/>
    </row>
    <row r="234" spans="1:5" ht="27.6">
      <c r="A234" s="256" t="s">
        <v>749</v>
      </c>
      <c r="B234" s="260" t="s">
        <v>750</v>
      </c>
      <c r="C234" s="220"/>
      <c r="D234" s="1072"/>
      <c r="E234" s="689"/>
    </row>
    <row r="235" spans="1:5" ht="13.8">
      <c r="A235" s="256" t="s">
        <v>751</v>
      </c>
      <c r="B235" s="260" t="s">
        <v>752</v>
      </c>
      <c r="C235" s="220"/>
      <c r="D235" s="1072"/>
      <c r="E235" s="689"/>
    </row>
    <row r="236" spans="1:5" ht="13.8">
      <c r="A236" s="256" t="s">
        <v>753</v>
      </c>
      <c r="B236" s="260" t="s">
        <v>754</v>
      </c>
      <c r="C236" s="220">
        <v>1</v>
      </c>
      <c r="D236" s="1072">
        <v>1</v>
      </c>
      <c r="E236" s="689">
        <f t="shared" si="3"/>
        <v>1</v>
      </c>
    </row>
    <row r="237" spans="1:5" ht="27.6">
      <c r="A237" s="256" t="s">
        <v>755</v>
      </c>
      <c r="B237" s="260" t="s">
        <v>756</v>
      </c>
      <c r="C237" s="220">
        <v>19</v>
      </c>
      <c r="D237" s="1072">
        <v>25</v>
      </c>
      <c r="E237" s="689">
        <f t="shared" si="3"/>
        <v>1.3157894736842106</v>
      </c>
    </row>
    <row r="238" spans="1:5" ht="27.6">
      <c r="A238" s="256" t="s">
        <v>757</v>
      </c>
      <c r="B238" s="260" t="s">
        <v>758</v>
      </c>
      <c r="C238" s="220">
        <v>55</v>
      </c>
      <c r="D238" s="1072">
        <v>53</v>
      </c>
      <c r="E238" s="689">
        <f t="shared" si="3"/>
        <v>0.96363636363636362</v>
      </c>
    </row>
    <row r="239" spans="1:5" ht="13.8">
      <c r="A239" s="256" t="s">
        <v>759</v>
      </c>
      <c r="B239" s="260" t="s">
        <v>760</v>
      </c>
      <c r="C239" s="220"/>
      <c r="D239" s="1072"/>
      <c r="E239" s="689"/>
    </row>
    <row r="240" spans="1:5" ht="13.8">
      <c r="A240" s="256" t="s">
        <v>761</v>
      </c>
      <c r="B240" s="260" t="s">
        <v>762</v>
      </c>
      <c r="C240" s="220"/>
      <c r="D240" s="1072"/>
      <c r="E240" s="689"/>
    </row>
    <row r="241" spans="1:5" ht="13.8">
      <c r="A241" s="256" t="s">
        <v>763</v>
      </c>
      <c r="B241" s="260" t="s">
        <v>764</v>
      </c>
      <c r="C241" s="220">
        <v>24</v>
      </c>
      <c r="D241" s="1072">
        <v>39</v>
      </c>
      <c r="E241" s="689">
        <f t="shared" si="3"/>
        <v>1.625</v>
      </c>
    </row>
    <row r="242" spans="1:5" ht="13.8">
      <c r="A242" s="256" t="s">
        <v>765</v>
      </c>
      <c r="B242" s="260" t="s">
        <v>766</v>
      </c>
      <c r="C242" s="220">
        <v>17</v>
      </c>
      <c r="D242" s="1072">
        <v>12</v>
      </c>
      <c r="E242" s="689">
        <f t="shared" si="3"/>
        <v>0.70588235294117652</v>
      </c>
    </row>
    <row r="243" spans="1:5" ht="13.8">
      <c r="A243" s="256" t="s">
        <v>767</v>
      </c>
      <c r="B243" s="260" t="s">
        <v>768</v>
      </c>
      <c r="C243" s="220"/>
      <c r="D243" s="1072">
        <v>4</v>
      </c>
      <c r="E243" s="689"/>
    </row>
    <row r="244" spans="1:5" ht="13.8">
      <c r="A244" s="256" t="s">
        <v>769</v>
      </c>
      <c r="B244" s="260" t="s">
        <v>770</v>
      </c>
      <c r="C244" s="220">
        <v>9</v>
      </c>
      <c r="D244" s="1072">
        <v>13</v>
      </c>
      <c r="E244" s="689">
        <f t="shared" si="3"/>
        <v>1.4444444444444444</v>
      </c>
    </row>
    <row r="245" spans="1:5" ht="13.8">
      <c r="A245" s="256" t="s">
        <v>771</v>
      </c>
      <c r="B245" s="260" t="s">
        <v>772</v>
      </c>
      <c r="C245" s="220"/>
      <c r="D245" s="1072"/>
      <c r="E245" s="689"/>
    </row>
    <row r="246" spans="1:5" ht="13.8">
      <c r="A246" s="256" t="s">
        <v>773</v>
      </c>
      <c r="B246" s="260" t="s">
        <v>774</v>
      </c>
      <c r="C246" s="220">
        <v>4</v>
      </c>
      <c r="D246" s="1072">
        <v>4</v>
      </c>
      <c r="E246" s="689">
        <f t="shared" si="3"/>
        <v>1</v>
      </c>
    </row>
    <row r="247" spans="1:5" ht="13.8">
      <c r="A247" s="256" t="s">
        <v>775</v>
      </c>
      <c r="B247" s="260" t="s">
        <v>776</v>
      </c>
      <c r="C247" s="220">
        <v>9</v>
      </c>
      <c r="D247" s="1072">
        <v>3</v>
      </c>
      <c r="E247" s="689">
        <f t="shared" si="3"/>
        <v>0.33333333333333331</v>
      </c>
    </row>
    <row r="248" spans="1:5" ht="13.8">
      <c r="A248" s="256" t="s">
        <v>777</v>
      </c>
      <c r="B248" s="260" t="s">
        <v>778</v>
      </c>
      <c r="C248" s="220">
        <v>20</v>
      </c>
      <c r="D248" s="1072">
        <v>7</v>
      </c>
      <c r="E248" s="689">
        <f t="shared" si="3"/>
        <v>0.35</v>
      </c>
    </row>
    <row r="249" spans="1:5" ht="13.8">
      <c r="A249" s="256" t="s">
        <v>779</v>
      </c>
      <c r="B249" s="260" t="s">
        <v>780</v>
      </c>
      <c r="C249" s="220">
        <v>48</v>
      </c>
      <c r="D249" s="1072">
        <v>84</v>
      </c>
      <c r="E249" s="689">
        <f t="shared" si="3"/>
        <v>1.75</v>
      </c>
    </row>
    <row r="250" spans="1:5" ht="13.8">
      <c r="A250" s="256" t="s">
        <v>781</v>
      </c>
      <c r="B250" s="260" t="s">
        <v>782</v>
      </c>
      <c r="C250" s="220">
        <v>53</v>
      </c>
      <c r="D250" s="1072">
        <v>63</v>
      </c>
      <c r="E250" s="689">
        <f t="shared" si="3"/>
        <v>1.1886792452830188</v>
      </c>
    </row>
    <row r="251" spans="1:5" ht="13.8">
      <c r="A251" s="256" t="s">
        <v>783</v>
      </c>
      <c r="B251" s="260" t="s">
        <v>784</v>
      </c>
      <c r="C251" s="220">
        <v>12</v>
      </c>
      <c r="D251" s="1072">
        <v>19</v>
      </c>
      <c r="E251" s="689">
        <f t="shared" si="3"/>
        <v>1.5833333333333333</v>
      </c>
    </row>
    <row r="252" spans="1:5" ht="13.8">
      <c r="A252" s="256" t="s">
        <v>785</v>
      </c>
      <c r="B252" s="260" t="s">
        <v>786</v>
      </c>
      <c r="C252" s="220">
        <v>25</v>
      </c>
      <c r="D252" s="1072">
        <v>16</v>
      </c>
      <c r="E252" s="689">
        <f t="shared" si="3"/>
        <v>0.64</v>
      </c>
    </row>
    <row r="253" spans="1:5" ht="13.8">
      <c r="A253" s="256" t="s">
        <v>787</v>
      </c>
      <c r="B253" s="260" t="s">
        <v>788</v>
      </c>
      <c r="C253" s="220"/>
      <c r="D253" s="1072"/>
      <c r="E253" s="689"/>
    </row>
    <row r="254" spans="1:5" ht="13.8">
      <c r="A254" s="256" t="s">
        <v>789</v>
      </c>
      <c r="B254" s="260" t="s">
        <v>790</v>
      </c>
      <c r="C254" s="220"/>
      <c r="D254" s="1072"/>
      <c r="E254" s="689"/>
    </row>
    <row r="255" spans="1:5" ht="13.8">
      <c r="A255" s="256" t="s">
        <v>791</v>
      </c>
      <c r="B255" s="260" t="s">
        <v>792</v>
      </c>
      <c r="C255" s="220">
        <v>1</v>
      </c>
      <c r="D255" s="1072">
        <v>20</v>
      </c>
      <c r="E255" s="689">
        <f t="shared" si="3"/>
        <v>20</v>
      </c>
    </row>
    <row r="256" spans="1:5" ht="13.8">
      <c r="A256" s="256" t="s">
        <v>793</v>
      </c>
      <c r="B256" s="260" t="s">
        <v>794</v>
      </c>
      <c r="C256" s="220">
        <v>3</v>
      </c>
      <c r="D256" s="1072">
        <v>9</v>
      </c>
      <c r="E256" s="689">
        <f t="shared" si="3"/>
        <v>3</v>
      </c>
    </row>
    <row r="257" spans="1:5" ht="13.8">
      <c r="A257" s="256" t="s">
        <v>795</v>
      </c>
      <c r="B257" s="264" t="s">
        <v>796</v>
      </c>
      <c r="C257" s="220">
        <v>41</v>
      </c>
      <c r="D257" s="1072">
        <v>47</v>
      </c>
      <c r="E257" s="689">
        <f t="shared" si="3"/>
        <v>1.1463414634146341</v>
      </c>
    </row>
    <row r="258" spans="1:5" ht="13.8">
      <c r="A258" s="256" t="s">
        <v>797</v>
      </c>
      <c r="B258" s="264" t="s">
        <v>798</v>
      </c>
      <c r="C258" s="220">
        <v>32</v>
      </c>
      <c r="D258" s="1072">
        <v>24</v>
      </c>
      <c r="E258" s="689">
        <f t="shared" si="3"/>
        <v>0.75</v>
      </c>
    </row>
    <row r="259" spans="1:5" ht="13.8">
      <c r="A259" s="256" t="s">
        <v>799</v>
      </c>
      <c r="B259" s="264" t="s">
        <v>800</v>
      </c>
      <c r="C259" s="220">
        <v>4</v>
      </c>
      <c r="D259" s="1072">
        <v>3</v>
      </c>
      <c r="E259" s="689">
        <f t="shared" si="3"/>
        <v>0.75</v>
      </c>
    </row>
    <row r="260" spans="1:5" ht="13.8">
      <c r="A260" s="256" t="s">
        <v>801</v>
      </c>
      <c r="B260" s="264" t="s">
        <v>802</v>
      </c>
      <c r="C260" s="220">
        <v>4</v>
      </c>
      <c r="D260" s="1072">
        <v>9</v>
      </c>
      <c r="E260" s="689">
        <f t="shared" si="3"/>
        <v>2.25</v>
      </c>
    </row>
    <row r="261" spans="1:5" ht="13.8">
      <c r="A261" s="256" t="s">
        <v>803</v>
      </c>
      <c r="B261" s="260" t="s">
        <v>804</v>
      </c>
      <c r="C261" s="220">
        <v>5</v>
      </c>
      <c r="D261" s="1072">
        <v>13</v>
      </c>
      <c r="E261" s="689">
        <f t="shared" si="3"/>
        <v>2.6</v>
      </c>
    </row>
    <row r="262" spans="1:5" ht="13.8">
      <c r="A262" s="256" t="s">
        <v>805</v>
      </c>
      <c r="B262" s="260" t="s">
        <v>806</v>
      </c>
      <c r="C262" s="220">
        <v>103</v>
      </c>
      <c r="D262" s="1072">
        <v>123</v>
      </c>
      <c r="E262" s="689">
        <f t="shared" si="3"/>
        <v>1.1941747572815533</v>
      </c>
    </row>
    <row r="263" spans="1:5" ht="13.8">
      <c r="A263" s="256" t="s">
        <v>807</v>
      </c>
      <c r="B263" s="264" t="s">
        <v>808</v>
      </c>
      <c r="C263" s="220">
        <v>96</v>
      </c>
      <c r="D263" s="1072">
        <v>73</v>
      </c>
      <c r="E263" s="689">
        <f t="shared" si="3"/>
        <v>0.76041666666666663</v>
      </c>
    </row>
    <row r="264" spans="1:5" ht="13.8">
      <c r="A264" s="256" t="s">
        <v>809</v>
      </c>
      <c r="B264" s="264" t="s">
        <v>810</v>
      </c>
      <c r="C264" s="220">
        <v>35</v>
      </c>
      <c r="D264" s="1072">
        <v>23</v>
      </c>
      <c r="E264" s="689">
        <f t="shared" si="3"/>
        <v>0.65714285714285714</v>
      </c>
    </row>
    <row r="265" spans="1:5" ht="13.8">
      <c r="A265" s="256" t="s">
        <v>811</v>
      </c>
      <c r="B265" s="264" t="s">
        <v>812</v>
      </c>
      <c r="C265" s="220">
        <v>72</v>
      </c>
      <c r="D265" s="1072">
        <v>101</v>
      </c>
      <c r="E265" s="689">
        <f t="shared" si="3"/>
        <v>1.4027777777777777</v>
      </c>
    </row>
    <row r="266" spans="1:5" ht="13.8">
      <c r="A266" s="256" t="s">
        <v>813</v>
      </c>
      <c r="B266" s="264" t="s">
        <v>814</v>
      </c>
      <c r="C266" s="220">
        <v>61</v>
      </c>
      <c r="D266" s="1072">
        <v>33</v>
      </c>
      <c r="E266" s="689">
        <f t="shared" si="3"/>
        <v>0.54098360655737709</v>
      </c>
    </row>
    <row r="267" spans="1:5" ht="18">
      <c r="A267" s="255">
        <v>6</v>
      </c>
      <c r="B267" s="262" t="s">
        <v>815</v>
      </c>
      <c r="C267" s="254"/>
      <c r="D267" s="1071"/>
      <c r="E267" s="689"/>
    </row>
    <row r="268" spans="1:5" ht="13.8">
      <c r="A268" s="256" t="s">
        <v>816</v>
      </c>
      <c r="B268" s="264" t="s">
        <v>817</v>
      </c>
      <c r="C268" s="220">
        <v>5</v>
      </c>
      <c r="D268" s="1072">
        <v>3</v>
      </c>
      <c r="E268" s="689">
        <f t="shared" si="3"/>
        <v>0.6</v>
      </c>
    </row>
    <row r="269" spans="1:5" ht="13.8">
      <c r="A269" s="256" t="s">
        <v>818</v>
      </c>
      <c r="B269" s="264" t="s">
        <v>819</v>
      </c>
      <c r="C269" s="220">
        <v>4</v>
      </c>
      <c r="D269" s="1072">
        <v>4</v>
      </c>
      <c r="E269" s="689">
        <f t="shared" si="3"/>
        <v>1</v>
      </c>
    </row>
    <row r="270" spans="1:5" ht="13.8">
      <c r="A270" s="256" t="s">
        <v>820</v>
      </c>
      <c r="B270" s="260" t="s">
        <v>821</v>
      </c>
      <c r="C270" s="220">
        <v>16</v>
      </c>
      <c r="D270" s="1072">
        <v>24</v>
      </c>
      <c r="E270" s="689">
        <f t="shared" si="3"/>
        <v>1.5</v>
      </c>
    </row>
    <row r="271" spans="1:5" ht="13.8">
      <c r="A271" s="256" t="s">
        <v>822</v>
      </c>
      <c r="B271" s="260" t="s">
        <v>823</v>
      </c>
      <c r="C271" s="220">
        <v>51</v>
      </c>
      <c r="D271" s="1072">
        <v>45</v>
      </c>
      <c r="E271" s="689">
        <f t="shared" si="3"/>
        <v>0.88235294117647056</v>
      </c>
    </row>
    <row r="272" spans="1:5" ht="13.8">
      <c r="A272" s="256" t="s">
        <v>824</v>
      </c>
      <c r="B272" s="260" t="s">
        <v>825</v>
      </c>
      <c r="C272" s="220">
        <v>7</v>
      </c>
      <c r="D272" s="1072"/>
      <c r="E272" s="689">
        <f t="shared" ref="E272:E335" si="4">D272/C272</f>
        <v>0</v>
      </c>
    </row>
    <row r="273" spans="1:5" ht="27.6">
      <c r="A273" s="256" t="s">
        <v>826</v>
      </c>
      <c r="B273" s="260" t="s">
        <v>827</v>
      </c>
      <c r="C273" s="220">
        <v>5</v>
      </c>
      <c r="D273" s="1072">
        <v>5</v>
      </c>
      <c r="E273" s="689">
        <f t="shared" si="4"/>
        <v>1</v>
      </c>
    </row>
    <row r="274" spans="1:5" ht="27.6">
      <c r="A274" s="256" t="s">
        <v>828</v>
      </c>
      <c r="B274" s="260" t="s">
        <v>829</v>
      </c>
      <c r="C274" s="220">
        <v>4</v>
      </c>
      <c r="D274" s="1072">
        <v>3</v>
      </c>
      <c r="E274" s="689">
        <f t="shared" si="4"/>
        <v>0.75</v>
      </c>
    </row>
    <row r="275" spans="1:5" ht="13.8">
      <c r="A275" s="256" t="s">
        <v>830</v>
      </c>
      <c r="B275" s="260" t="s">
        <v>831</v>
      </c>
      <c r="C275" s="220"/>
      <c r="D275" s="1072"/>
      <c r="E275" s="689"/>
    </row>
    <row r="276" spans="1:5" ht="13.8">
      <c r="A276" s="256" t="s">
        <v>832</v>
      </c>
      <c r="B276" s="264" t="s">
        <v>833</v>
      </c>
      <c r="C276" s="220">
        <v>3</v>
      </c>
      <c r="D276" s="1072">
        <v>3</v>
      </c>
      <c r="E276" s="689">
        <f t="shared" si="4"/>
        <v>1</v>
      </c>
    </row>
    <row r="277" spans="1:5" ht="13.8">
      <c r="A277" s="256" t="s">
        <v>834</v>
      </c>
      <c r="B277" s="264" t="s">
        <v>835</v>
      </c>
      <c r="C277" s="220">
        <v>11</v>
      </c>
      <c r="D277" s="1072">
        <v>7</v>
      </c>
      <c r="E277" s="689">
        <f t="shared" si="4"/>
        <v>0.63636363636363635</v>
      </c>
    </row>
    <row r="278" spans="1:5" ht="13.8">
      <c r="A278" s="256" t="s">
        <v>836</v>
      </c>
      <c r="B278" s="264" t="s">
        <v>837</v>
      </c>
      <c r="C278" s="220"/>
      <c r="D278" s="1072"/>
      <c r="E278" s="689"/>
    </row>
    <row r="279" spans="1:5" ht="13.8">
      <c r="A279" s="256" t="s">
        <v>838</v>
      </c>
      <c r="B279" s="264" t="s">
        <v>839</v>
      </c>
      <c r="C279" s="220">
        <v>1</v>
      </c>
      <c r="D279" s="1072">
        <v>1</v>
      </c>
      <c r="E279" s="689">
        <f t="shared" si="4"/>
        <v>1</v>
      </c>
    </row>
    <row r="280" spans="1:5" ht="13.8">
      <c r="A280" s="256" t="s">
        <v>840</v>
      </c>
      <c r="B280" s="264" t="s">
        <v>841</v>
      </c>
      <c r="C280" s="220">
        <v>11</v>
      </c>
      <c r="D280" s="1072">
        <v>24</v>
      </c>
      <c r="E280" s="689">
        <f t="shared" si="4"/>
        <v>2.1818181818181817</v>
      </c>
    </row>
    <row r="281" spans="1:5" ht="13.8">
      <c r="A281" s="256" t="s">
        <v>842</v>
      </c>
      <c r="B281" s="264" t="s">
        <v>843</v>
      </c>
      <c r="C281" s="220"/>
      <c r="D281" s="1072"/>
      <c r="E281" s="689"/>
    </row>
    <row r="282" spans="1:5" ht="13.8">
      <c r="A282" s="256" t="s">
        <v>844</v>
      </c>
      <c r="B282" s="264" t="s">
        <v>845</v>
      </c>
      <c r="C282" s="220">
        <v>37</v>
      </c>
      <c r="D282" s="1072">
        <v>47</v>
      </c>
      <c r="E282" s="689">
        <f t="shared" si="4"/>
        <v>1.2702702702702702</v>
      </c>
    </row>
    <row r="283" spans="1:5" ht="13.8">
      <c r="A283" s="256" t="s">
        <v>846</v>
      </c>
      <c r="B283" s="260" t="s">
        <v>847</v>
      </c>
      <c r="C283" s="220">
        <v>24</v>
      </c>
      <c r="D283" s="1072">
        <v>21</v>
      </c>
      <c r="E283" s="689">
        <f t="shared" si="4"/>
        <v>0.875</v>
      </c>
    </row>
    <row r="284" spans="1:5" ht="13.8">
      <c r="A284" s="261" t="s">
        <v>848</v>
      </c>
      <c r="B284" s="263" t="s">
        <v>849</v>
      </c>
      <c r="C284" s="220">
        <v>5</v>
      </c>
      <c r="D284" s="1072">
        <v>9</v>
      </c>
      <c r="E284" s="689">
        <f t="shared" si="4"/>
        <v>1.8</v>
      </c>
    </row>
    <row r="285" spans="1:5" ht="13.8">
      <c r="A285" s="261" t="s">
        <v>850</v>
      </c>
      <c r="B285" s="263" t="s">
        <v>851</v>
      </c>
      <c r="C285" s="220">
        <v>245</v>
      </c>
      <c r="D285" s="1072">
        <v>285</v>
      </c>
      <c r="E285" s="689">
        <f t="shared" si="4"/>
        <v>1.1632653061224489</v>
      </c>
    </row>
    <row r="286" spans="1:5" ht="13.8">
      <c r="A286" s="256" t="s">
        <v>852</v>
      </c>
      <c r="B286" s="263" t="s">
        <v>853</v>
      </c>
      <c r="C286" s="220">
        <v>21</v>
      </c>
      <c r="D286" s="1072">
        <v>27</v>
      </c>
      <c r="E286" s="689">
        <f t="shared" si="4"/>
        <v>1.2857142857142858</v>
      </c>
    </row>
    <row r="287" spans="1:5" ht="13.8">
      <c r="A287" s="256" t="s">
        <v>854</v>
      </c>
      <c r="B287" s="260" t="s">
        <v>855</v>
      </c>
      <c r="C287" s="220">
        <v>7</v>
      </c>
      <c r="D287" s="1072">
        <v>5</v>
      </c>
      <c r="E287" s="689">
        <f t="shared" si="4"/>
        <v>0.7142857142857143</v>
      </c>
    </row>
    <row r="288" spans="1:5" ht="13.8">
      <c r="A288" s="256" t="s">
        <v>856</v>
      </c>
      <c r="B288" s="260" t="s">
        <v>857</v>
      </c>
      <c r="C288" s="220">
        <v>1</v>
      </c>
      <c r="D288" s="1072">
        <v>4</v>
      </c>
      <c r="E288" s="689">
        <f t="shared" si="4"/>
        <v>4</v>
      </c>
    </row>
    <row r="289" spans="1:5" ht="13.8">
      <c r="A289" s="256" t="s">
        <v>858</v>
      </c>
      <c r="B289" s="260" t="s">
        <v>859</v>
      </c>
      <c r="C289" s="220">
        <v>5</v>
      </c>
      <c r="D289" s="1072">
        <v>7</v>
      </c>
      <c r="E289" s="689">
        <f t="shared" si="4"/>
        <v>1.4</v>
      </c>
    </row>
    <row r="290" spans="1:5" ht="13.8">
      <c r="A290" s="256" t="s">
        <v>860</v>
      </c>
      <c r="B290" s="260" t="s">
        <v>861</v>
      </c>
      <c r="C290" s="220"/>
      <c r="D290" s="1072">
        <v>5</v>
      </c>
      <c r="E290" s="689"/>
    </row>
    <row r="291" spans="1:5" ht="13.8">
      <c r="A291" s="256" t="s">
        <v>862</v>
      </c>
      <c r="B291" s="260" t="s">
        <v>863</v>
      </c>
      <c r="C291" s="220">
        <v>5</v>
      </c>
      <c r="D291" s="1072">
        <v>8</v>
      </c>
      <c r="E291" s="689">
        <f t="shared" si="4"/>
        <v>1.6</v>
      </c>
    </row>
    <row r="292" spans="1:5" ht="13.8">
      <c r="A292" s="256" t="s">
        <v>864</v>
      </c>
      <c r="B292" s="260" t="s">
        <v>865</v>
      </c>
      <c r="C292" s="220">
        <v>27</v>
      </c>
      <c r="D292" s="1072">
        <v>35</v>
      </c>
      <c r="E292" s="689">
        <f t="shared" si="4"/>
        <v>1.2962962962962963</v>
      </c>
    </row>
    <row r="293" spans="1:5" ht="13.8">
      <c r="A293" s="256" t="s">
        <v>866</v>
      </c>
      <c r="B293" s="260" t="s">
        <v>867</v>
      </c>
      <c r="C293" s="220">
        <v>11</v>
      </c>
      <c r="D293" s="1072">
        <v>8</v>
      </c>
      <c r="E293" s="689">
        <f t="shared" si="4"/>
        <v>0.72727272727272729</v>
      </c>
    </row>
    <row r="294" spans="1:5" ht="13.8">
      <c r="A294" s="256" t="s">
        <v>868</v>
      </c>
      <c r="B294" s="260" t="s">
        <v>869</v>
      </c>
      <c r="C294" s="220">
        <v>49</v>
      </c>
      <c r="D294" s="1072">
        <v>60</v>
      </c>
      <c r="E294" s="689">
        <f t="shared" si="4"/>
        <v>1.2244897959183674</v>
      </c>
    </row>
    <row r="295" spans="1:5" ht="13.8">
      <c r="A295" s="256" t="s">
        <v>870</v>
      </c>
      <c r="B295" s="260" t="s">
        <v>871</v>
      </c>
      <c r="C295" s="220">
        <v>65</v>
      </c>
      <c r="D295" s="1072">
        <v>95</v>
      </c>
      <c r="E295" s="689">
        <f t="shared" si="4"/>
        <v>1.4615384615384615</v>
      </c>
    </row>
    <row r="296" spans="1:5" ht="13.8">
      <c r="A296" s="256" t="s">
        <v>872</v>
      </c>
      <c r="B296" s="260" t="s">
        <v>873</v>
      </c>
      <c r="C296" s="220">
        <v>7</v>
      </c>
      <c r="D296" s="1072">
        <v>5</v>
      </c>
      <c r="E296" s="689">
        <f t="shared" si="4"/>
        <v>0.7142857142857143</v>
      </c>
    </row>
    <row r="297" spans="1:5" ht="13.8">
      <c r="A297" s="256" t="s">
        <v>874</v>
      </c>
      <c r="B297" s="260" t="s">
        <v>875</v>
      </c>
      <c r="C297" s="220">
        <v>16</v>
      </c>
      <c r="D297" s="1072">
        <v>35</v>
      </c>
      <c r="E297" s="689">
        <f t="shared" si="4"/>
        <v>2.1875</v>
      </c>
    </row>
    <row r="298" spans="1:5" ht="13.8">
      <c r="A298" s="256" t="s">
        <v>876</v>
      </c>
      <c r="B298" s="260" t="s">
        <v>877</v>
      </c>
      <c r="C298" s="220">
        <v>65</v>
      </c>
      <c r="D298" s="1072">
        <v>132</v>
      </c>
      <c r="E298" s="689">
        <f t="shared" si="4"/>
        <v>2.0307692307692307</v>
      </c>
    </row>
    <row r="299" spans="1:5" ht="13.8">
      <c r="A299" s="256" t="s">
        <v>878</v>
      </c>
      <c r="B299" s="260" t="s">
        <v>879</v>
      </c>
      <c r="C299" s="220">
        <v>9</v>
      </c>
      <c r="D299" s="1072">
        <v>17</v>
      </c>
      <c r="E299" s="689">
        <f t="shared" si="4"/>
        <v>1.8888888888888888</v>
      </c>
    </row>
    <row r="300" spans="1:5" ht="13.8">
      <c r="A300" s="256" t="s">
        <v>880</v>
      </c>
      <c r="B300" s="260" t="s">
        <v>881</v>
      </c>
      <c r="C300" s="220">
        <v>204</v>
      </c>
      <c r="D300" s="1072">
        <v>253</v>
      </c>
      <c r="E300" s="689">
        <f t="shared" si="4"/>
        <v>1.2401960784313726</v>
      </c>
    </row>
    <row r="301" spans="1:5" ht="13.8">
      <c r="A301" s="256" t="s">
        <v>882</v>
      </c>
      <c r="B301" s="260" t="s">
        <v>883</v>
      </c>
      <c r="C301" s="220">
        <v>9</v>
      </c>
      <c r="D301" s="1072">
        <v>16</v>
      </c>
      <c r="E301" s="689">
        <f t="shared" si="4"/>
        <v>1.7777777777777777</v>
      </c>
    </row>
    <row r="302" spans="1:5" ht="13.8">
      <c r="A302" s="256" t="s">
        <v>884</v>
      </c>
      <c r="B302" s="260" t="s">
        <v>885</v>
      </c>
      <c r="C302" s="220">
        <v>12</v>
      </c>
      <c r="D302" s="1072">
        <v>15</v>
      </c>
      <c r="E302" s="689">
        <f t="shared" si="4"/>
        <v>1.25</v>
      </c>
    </row>
    <row r="303" spans="1:5" ht="13.8">
      <c r="A303" s="256" t="s">
        <v>886</v>
      </c>
      <c r="B303" s="260" t="s">
        <v>887</v>
      </c>
      <c r="C303" s="220">
        <v>1</v>
      </c>
      <c r="D303" s="1072">
        <v>1</v>
      </c>
      <c r="E303" s="689">
        <f t="shared" si="4"/>
        <v>1</v>
      </c>
    </row>
    <row r="304" spans="1:5" ht="13.8">
      <c r="A304" s="256" t="s">
        <v>888</v>
      </c>
      <c r="B304" s="260" t="s">
        <v>889</v>
      </c>
      <c r="C304" s="220"/>
      <c r="D304" s="1072">
        <v>4</v>
      </c>
      <c r="E304" s="689"/>
    </row>
    <row r="305" spans="1:5" ht="13.8">
      <c r="A305" s="256" t="s">
        <v>890</v>
      </c>
      <c r="B305" s="260" t="s">
        <v>891</v>
      </c>
      <c r="C305" s="220">
        <v>1</v>
      </c>
      <c r="D305" s="1072">
        <v>1</v>
      </c>
      <c r="E305" s="689">
        <f t="shared" si="4"/>
        <v>1</v>
      </c>
    </row>
    <row r="306" spans="1:5" ht="13.8">
      <c r="A306" s="256" t="s">
        <v>892</v>
      </c>
      <c r="B306" s="260" t="s">
        <v>893</v>
      </c>
      <c r="C306" s="220">
        <v>20</v>
      </c>
      <c r="D306" s="1072">
        <v>13</v>
      </c>
      <c r="E306" s="689">
        <f t="shared" si="4"/>
        <v>0.65</v>
      </c>
    </row>
    <row r="307" spans="1:5" ht="13.8">
      <c r="A307" s="256" t="s">
        <v>894</v>
      </c>
      <c r="B307" s="264" t="s">
        <v>895</v>
      </c>
      <c r="C307" s="220">
        <v>1</v>
      </c>
      <c r="D307" s="1072">
        <v>5</v>
      </c>
      <c r="E307" s="689">
        <f t="shared" si="4"/>
        <v>5</v>
      </c>
    </row>
    <row r="308" spans="1:5" ht="13.8">
      <c r="A308" s="256" t="s">
        <v>896</v>
      </c>
      <c r="B308" s="264" t="s">
        <v>897</v>
      </c>
      <c r="C308" s="220">
        <v>12</v>
      </c>
      <c r="D308" s="1072">
        <v>11</v>
      </c>
      <c r="E308" s="689">
        <f t="shared" si="4"/>
        <v>0.91666666666666663</v>
      </c>
    </row>
    <row r="309" spans="1:5" ht="13.8">
      <c r="A309" s="256" t="s">
        <v>898</v>
      </c>
      <c r="B309" s="264" t="s">
        <v>899</v>
      </c>
      <c r="C309" s="220">
        <v>63</v>
      </c>
      <c r="D309" s="1072">
        <v>52</v>
      </c>
      <c r="E309" s="689">
        <f t="shared" si="4"/>
        <v>0.82539682539682535</v>
      </c>
    </row>
    <row r="310" spans="1:5" ht="27.6">
      <c r="A310" s="256" t="s">
        <v>900</v>
      </c>
      <c r="B310" s="264" t="s">
        <v>901</v>
      </c>
      <c r="C310" s="220">
        <v>12</v>
      </c>
      <c r="D310" s="1072">
        <v>16</v>
      </c>
      <c r="E310" s="689">
        <f t="shared" si="4"/>
        <v>1.3333333333333333</v>
      </c>
    </row>
    <row r="311" spans="1:5" ht="27.6">
      <c r="A311" s="256" t="s">
        <v>902</v>
      </c>
      <c r="B311" s="264" t="s">
        <v>903</v>
      </c>
      <c r="C311" s="220">
        <v>105</v>
      </c>
      <c r="D311" s="1072">
        <v>89</v>
      </c>
      <c r="E311" s="689">
        <f t="shared" si="4"/>
        <v>0.84761904761904761</v>
      </c>
    </row>
    <row r="312" spans="1:5" ht="13.8">
      <c r="A312" s="256" t="s">
        <v>904</v>
      </c>
      <c r="B312" s="264" t="s">
        <v>905</v>
      </c>
      <c r="C312" s="220">
        <v>13</v>
      </c>
      <c r="D312" s="1072">
        <v>19</v>
      </c>
      <c r="E312" s="689">
        <f t="shared" si="4"/>
        <v>1.4615384615384615</v>
      </c>
    </row>
    <row r="313" spans="1:5" ht="13.8">
      <c r="A313" s="256" t="s">
        <v>906</v>
      </c>
      <c r="B313" s="264" t="s">
        <v>907</v>
      </c>
      <c r="C313" s="220">
        <v>227</v>
      </c>
      <c r="D313" s="1072">
        <v>201</v>
      </c>
      <c r="E313" s="689">
        <f t="shared" si="4"/>
        <v>0.88546255506607929</v>
      </c>
    </row>
    <row r="314" spans="1:5" ht="18">
      <c r="A314" s="255">
        <v>7</v>
      </c>
      <c r="B314" s="262" t="s">
        <v>908</v>
      </c>
      <c r="C314" s="254"/>
      <c r="D314" s="1071"/>
      <c r="E314" s="689"/>
    </row>
    <row r="315" spans="1:5" ht="13.8">
      <c r="A315" s="256" t="s">
        <v>909</v>
      </c>
      <c r="B315" s="264" t="s">
        <v>910</v>
      </c>
      <c r="C315" s="220"/>
      <c r="D315" s="1072"/>
      <c r="E315" s="689"/>
    </row>
    <row r="316" spans="1:5" ht="13.8">
      <c r="A316" s="256" t="s">
        <v>911</v>
      </c>
      <c r="B316" s="264" t="s">
        <v>912</v>
      </c>
      <c r="C316" s="220"/>
      <c r="D316" s="1072">
        <v>1</v>
      </c>
      <c r="E316" s="689"/>
    </row>
    <row r="317" spans="1:5" ht="13.8">
      <c r="A317" s="256" t="s">
        <v>913</v>
      </c>
      <c r="B317" s="264" t="s">
        <v>914</v>
      </c>
      <c r="C317" s="220"/>
      <c r="D317" s="1072"/>
      <c r="E317" s="689"/>
    </row>
    <row r="318" spans="1:5" ht="13.8">
      <c r="A318" s="256" t="s">
        <v>915</v>
      </c>
      <c r="B318" s="264" t="s">
        <v>916</v>
      </c>
      <c r="C318" s="220">
        <v>3</v>
      </c>
      <c r="D318" s="1072">
        <v>1</v>
      </c>
      <c r="E318" s="689">
        <f t="shared" si="4"/>
        <v>0.33333333333333331</v>
      </c>
    </row>
    <row r="319" spans="1:5" ht="13.8">
      <c r="A319" s="256" t="s">
        <v>917</v>
      </c>
      <c r="B319" s="264" t="s">
        <v>918</v>
      </c>
      <c r="C319" s="220">
        <v>5</v>
      </c>
      <c r="D319" s="1072">
        <v>11</v>
      </c>
      <c r="E319" s="689">
        <f t="shared" si="4"/>
        <v>2.2000000000000002</v>
      </c>
    </row>
    <row r="320" spans="1:5" ht="13.8">
      <c r="A320" s="256" t="s">
        <v>919</v>
      </c>
      <c r="B320" s="264" t="s">
        <v>920</v>
      </c>
      <c r="C320" s="220">
        <v>1</v>
      </c>
      <c r="D320" s="1072">
        <v>1</v>
      </c>
      <c r="E320" s="689">
        <f t="shared" si="4"/>
        <v>1</v>
      </c>
    </row>
    <row r="321" spans="1:5" ht="13.8">
      <c r="A321" s="256" t="s">
        <v>921</v>
      </c>
      <c r="B321" s="264" t="s">
        <v>922</v>
      </c>
      <c r="C321" s="220">
        <v>72</v>
      </c>
      <c r="D321" s="1072">
        <v>128</v>
      </c>
      <c r="E321" s="689">
        <f t="shared" si="4"/>
        <v>1.7777777777777777</v>
      </c>
    </row>
    <row r="322" spans="1:5" ht="13.8">
      <c r="A322" s="256" t="s">
        <v>923</v>
      </c>
      <c r="B322" s="263" t="s">
        <v>924</v>
      </c>
      <c r="C322" s="220">
        <v>1</v>
      </c>
      <c r="D322" s="1072"/>
      <c r="E322" s="689">
        <f t="shared" si="4"/>
        <v>0</v>
      </c>
    </row>
    <row r="323" spans="1:5" ht="13.8">
      <c r="A323" s="256" t="s">
        <v>925</v>
      </c>
      <c r="B323" s="263" t="s">
        <v>926</v>
      </c>
      <c r="C323" s="220"/>
      <c r="D323" s="1072"/>
      <c r="E323" s="689"/>
    </row>
    <row r="324" spans="1:5" ht="27.6">
      <c r="A324" s="256" t="s">
        <v>927</v>
      </c>
      <c r="B324" s="264" t="s">
        <v>928</v>
      </c>
      <c r="C324" s="220">
        <v>3</v>
      </c>
      <c r="D324" s="1072">
        <v>1</v>
      </c>
      <c r="E324" s="689">
        <f t="shared" si="4"/>
        <v>0.33333333333333331</v>
      </c>
    </row>
    <row r="325" spans="1:5" ht="27.6">
      <c r="A325" s="256" t="s">
        <v>929</v>
      </c>
      <c r="B325" s="264" t="s">
        <v>930</v>
      </c>
      <c r="C325" s="220">
        <v>1</v>
      </c>
      <c r="D325" s="1072">
        <v>1</v>
      </c>
      <c r="E325" s="689">
        <f t="shared" si="4"/>
        <v>1</v>
      </c>
    </row>
    <row r="326" spans="1:5" ht="27.6">
      <c r="A326" s="256" t="s">
        <v>931</v>
      </c>
      <c r="B326" s="264" t="s">
        <v>932</v>
      </c>
      <c r="C326" s="220"/>
      <c r="D326" s="1072"/>
      <c r="E326" s="689"/>
    </row>
    <row r="327" spans="1:5" ht="27.6">
      <c r="A327" s="256" t="s">
        <v>933</v>
      </c>
      <c r="B327" s="264" t="s">
        <v>934</v>
      </c>
      <c r="C327" s="220">
        <v>77</v>
      </c>
      <c r="D327" s="1072">
        <v>92</v>
      </c>
      <c r="E327" s="689">
        <f t="shared" si="4"/>
        <v>1.1948051948051948</v>
      </c>
    </row>
    <row r="328" spans="1:5" ht="13.8">
      <c r="A328" s="256" t="s">
        <v>935</v>
      </c>
      <c r="B328" s="263" t="s">
        <v>936</v>
      </c>
      <c r="C328" s="220"/>
      <c r="D328" s="1072"/>
      <c r="E328" s="689"/>
    </row>
    <row r="329" spans="1:5" ht="13.8">
      <c r="A329" s="256" t="s">
        <v>937</v>
      </c>
      <c r="B329" s="263" t="s">
        <v>938</v>
      </c>
      <c r="C329" s="220"/>
      <c r="D329" s="1072"/>
      <c r="E329" s="689"/>
    </row>
    <row r="330" spans="1:5" ht="13.8">
      <c r="A330" s="256" t="s">
        <v>939</v>
      </c>
      <c r="B330" s="264" t="s">
        <v>940</v>
      </c>
      <c r="C330" s="220"/>
      <c r="D330" s="1072"/>
      <c r="E330" s="689"/>
    </row>
    <row r="331" spans="1:5" ht="13.8">
      <c r="A331" s="256" t="s">
        <v>941</v>
      </c>
      <c r="B331" s="264" t="s">
        <v>942</v>
      </c>
      <c r="C331" s="220"/>
      <c r="D331" s="1072"/>
      <c r="E331" s="689"/>
    </row>
    <row r="332" spans="1:5" ht="13.8">
      <c r="A332" s="256" t="s">
        <v>943</v>
      </c>
      <c r="B332" s="260" t="s">
        <v>944</v>
      </c>
      <c r="C332" s="220">
        <v>11</v>
      </c>
      <c r="D332" s="1072">
        <v>9</v>
      </c>
      <c r="E332" s="689">
        <f t="shared" si="4"/>
        <v>0.81818181818181823</v>
      </c>
    </row>
    <row r="333" spans="1:5" ht="13.8">
      <c r="A333" s="256" t="s">
        <v>945</v>
      </c>
      <c r="B333" s="260" t="s">
        <v>946</v>
      </c>
      <c r="C333" s="220">
        <v>13</v>
      </c>
      <c r="D333" s="1072">
        <v>21</v>
      </c>
      <c r="E333" s="689">
        <f t="shared" si="4"/>
        <v>1.6153846153846154</v>
      </c>
    </row>
    <row r="334" spans="1:5" ht="13.8">
      <c r="A334" s="256" t="s">
        <v>947</v>
      </c>
      <c r="B334" s="260" t="s">
        <v>948</v>
      </c>
      <c r="C334" s="220">
        <v>1</v>
      </c>
      <c r="D334" s="1072">
        <v>1</v>
      </c>
      <c r="E334" s="689">
        <f t="shared" si="4"/>
        <v>1</v>
      </c>
    </row>
    <row r="335" spans="1:5" ht="27.6">
      <c r="A335" s="256" t="s">
        <v>949</v>
      </c>
      <c r="B335" s="260" t="s">
        <v>950</v>
      </c>
      <c r="C335" s="220">
        <v>7</v>
      </c>
      <c r="D335" s="1072">
        <v>11</v>
      </c>
      <c r="E335" s="689">
        <f t="shared" si="4"/>
        <v>1.5714285714285714</v>
      </c>
    </row>
    <row r="336" spans="1:5" ht="27.6">
      <c r="A336" s="256" t="s">
        <v>951</v>
      </c>
      <c r="B336" s="260" t="s">
        <v>952</v>
      </c>
      <c r="C336" s="220">
        <v>19</v>
      </c>
      <c r="D336" s="1072">
        <v>29</v>
      </c>
      <c r="E336" s="689">
        <f t="shared" ref="E336:E396" si="5">D336/C336</f>
        <v>1.5263157894736843</v>
      </c>
    </row>
    <row r="337" spans="1:5" ht="13.8">
      <c r="A337" s="256" t="s">
        <v>953</v>
      </c>
      <c r="B337" s="260" t="s">
        <v>954</v>
      </c>
      <c r="C337" s="220">
        <v>9</v>
      </c>
      <c r="D337" s="1072">
        <v>9</v>
      </c>
      <c r="E337" s="689">
        <f t="shared" si="5"/>
        <v>1</v>
      </c>
    </row>
    <row r="338" spans="1:5" ht="13.8">
      <c r="A338" s="256" t="s">
        <v>955</v>
      </c>
      <c r="B338" s="260" t="s">
        <v>956</v>
      </c>
      <c r="C338" s="220">
        <v>28</v>
      </c>
      <c r="D338" s="1072">
        <v>23</v>
      </c>
      <c r="E338" s="689">
        <f t="shared" si="5"/>
        <v>0.8214285714285714</v>
      </c>
    </row>
    <row r="339" spans="1:5" ht="27.6">
      <c r="A339" s="256" t="s">
        <v>957</v>
      </c>
      <c r="B339" s="260" t="s">
        <v>958</v>
      </c>
      <c r="C339" s="220">
        <v>11</v>
      </c>
      <c r="D339" s="1072">
        <v>17</v>
      </c>
      <c r="E339" s="689">
        <f t="shared" si="5"/>
        <v>1.5454545454545454</v>
      </c>
    </row>
    <row r="340" spans="1:5" ht="27.6">
      <c r="A340" s="256" t="s">
        <v>959</v>
      </c>
      <c r="B340" s="260" t="s">
        <v>960</v>
      </c>
      <c r="C340" s="220">
        <v>21</v>
      </c>
      <c r="D340" s="1072">
        <v>16</v>
      </c>
      <c r="E340" s="689">
        <f t="shared" si="5"/>
        <v>0.76190476190476186</v>
      </c>
    </row>
    <row r="341" spans="1:5" ht="13.8">
      <c r="A341" s="256" t="s">
        <v>961</v>
      </c>
      <c r="B341" s="260" t="s">
        <v>962</v>
      </c>
      <c r="C341" s="220">
        <v>45</v>
      </c>
      <c r="D341" s="1072">
        <v>23</v>
      </c>
      <c r="E341" s="689">
        <f t="shared" si="5"/>
        <v>0.51111111111111107</v>
      </c>
    </row>
    <row r="342" spans="1:5" ht="13.8">
      <c r="A342" s="256" t="s">
        <v>963</v>
      </c>
      <c r="B342" s="260" t="s">
        <v>964</v>
      </c>
      <c r="C342" s="220">
        <v>63</v>
      </c>
      <c r="D342" s="1072">
        <v>36</v>
      </c>
      <c r="E342" s="689">
        <f t="shared" si="5"/>
        <v>0.5714285714285714</v>
      </c>
    </row>
    <row r="343" spans="1:5" ht="18">
      <c r="A343" s="255">
        <v>8</v>
      </c>
      <c r="B343" s="262" t="s">
        <v>965</v>
      </c>
      <c r="C343" s="254"/>
      <c r="D343" s="1071"/>
      <c r="E343" s="689"/>
    </row>
    <row r="344" spans="1:5" ht="27.6">
      <c r="A344" s="265" t="s">
        <v>966</v>
      </c>
      <c r="B344" s="263" t="s">
        <v>967</v>
      </c>
      <c r="C344" s="220"/>
      <c r="D344" s="1072"/>
      <c r="E344" s="689"/>
    </row>
    <row r="345" spans="1:5" ht="27.6">
      <c r="A345" s="265" t="s">
        <v>968</v>
      </c>
      <c r="B345" s="263" t="s">
        <v>969</v>
      </c>
      <c r="C345" s="220"/>
      <c r="D345" s="1072"/>
      <c r="E345" s="689"/>
    </row>
    <row r="346" spans="1:5" ht="13.8">
      <c r="A346" s="256" t="s">
        <v>970</v>
      </c>
      <c r="B346" s="260" t="s">
        <v>971</v>
      </c>
      <c r="C346" s="220"/>
      <c r="D346" s="1072"/>
      <c r="E346" s="689"/>
    </row>
    <row r="347" spans="1:5" ht="13.8">
      <c r="A347" s="256" t="s">
        <v>972</v>
      </c>
      <c r="B347" s="260" t="s">
        <v>973</v>
      </c>
      <c r="C347" s="220"/>
      <c r="D347" s="1072"/>
      <c r="E347" s="689"/>
    </row>
    <row r="348" spans="1:5" ht="13.8">
      <c r="A348" s="261" t="s">
        <v>974</v>
      </c>
      <c r="B348" s="263" t="s">
        <v>975</v>
      </c>
      <c r="C348" s="220">
        <v>1</v>
      </c>
      <c r="D348" s="1072">
        <v>5</v>
      </c>
      <c r="E348" s="689">
        <f t="shared" si="5"/>
        <v>5</v>
      </c>
    </row>
    <row r="349" spans="1:5" ht="13.8">
      <c r="A349" s="261" t="s">
        <v>976</v>
      </c>
      <c r="B349" s="263" t="s">
        <v>977</v>
      </c>
      <c r="C349" s="220">
        <v>53</v>
      </c>
      <c r="D349" s="1072">
        <v>143</v>
      </c>
      <c r="E349" s="689">
        <f t="shared" si="5"/>
        <v>2.6981132075471699</v>
      </c>
    </row>
    <row r="350" spans="1:5" ht="13.8">
      <c r="A350" s="261" t="s">
        <v>978</v>
      </c>
      <c r="B350" s="263" t="s">
        <v>979</v>
      </c>
      <c r="C350" s="220"/>
      <c r="D350" s="1072"/>
      <c r="E350" s="689"/>
    </row>
    <row r="351" spans="1:5" ht="13.8">
      <c r="A351" s="261" t="s">
        <v>980</v>
      </c>
      <c r="B351" s="263" t="s">
        <v>981</v>
      </c>
      <c r="C351" s="220"/>
      <c r="D351" s="1072"/>
      <c r="E351" s="689"/>
    </row>
    <row r="352" spans="1:5" ht="13.8">
      <c r="A352" s="261" t="s">
        <v>982</v>
      </c>
      <c r="B352" s="263" t="s">
        <v>983</v>
      </c>
      <c r="C352" s="220"/>
      <c r="D352" s="1072"/>
      <c r="E352" s="689"/>
    </row>
    <row r="353" spans="1:5" ht="13.8">
      <c r="A353" s="256" t="s">
        <v>984</v>
      </c>
      <c r="B353" s="264" t="s">
        <v>985</v>
      </c>
      <c r="C353" s="220"/>
      <c r="D353" s="1072"/>
      <c r="E353" s="689"/>
    </row>
    <row r="354" spans="1:5" ht="13.8">
      <c r="A354" s="256" t="s">
        <v>986</v>
      </c>
      <c r="B354" s="264" t="s">
        <v>987</v>
      </c>
      <c r="C354" s="220"/>
      <c r="D354" s="1072"/>
      <c r="E354" s="689"/>
    </row>
    <row r="355" spans="1:5" ht="13.8">
      <c r="A355" s="256" t="s">
        <v>988</v>
      </c>
      <c r="B355" s="260" t="s">
        <v>989</v>
      </c>
      <c r="C355" s="220"/>
      <c r="D355" s="1072"/>
      <c r="E355" s="689"/>
    </row>
    <row r="356" spans="1:5" ht="13.8">
      <c r="A356" s="256" t="s">
        <v>990</v>
      </c>
      <c r="B356" s="260" t="s">
        <v>991</v>
      </c>
      <c r="C356" s="220">
        <v>3</v>
      </c>
      <c r="D356" s="1072"/>
      <c r="E356" s="689">
        <f t="shared" si="5"/>
        <v>0</v>
      </c>
    </row>
    <row r="357" spans="1:5" ht="13.8">
      <c r="A357" s="256" t="s">
        <v>992</v>
      </c>
      <c r="B357" s="260" t="s">
        <v>993</v>
      </c>
      <c r="C357" s="220">
        <v>3</v>
      </c>
      <c r="D357" s="1072"/>
      <c r="E357" s="689">
        <f t="shared" si="5"/>
        <v>0</v>
      </c>
    </row>
    <row r="358" spans="1:5" ht="13.8">
      <c r="A358" s="256" t="s">
        <v>994</v>
      </c>
      <c r="B358" s="260" t="s">
        <v>995</v>
      </c>
      <c r="C358" s="220">
        <v>48</v>
      </c>
      <c r="D358" s="1072">
        <v>43</v>
      </c>
      <c r="E358" s="689">
        <f t="shared" si="5"/>
        <v>0.89583333333333337</v>
      </c>
    </row>
    <row r="359" spans="1:5" ht="13.8">
      <c r="A359" s="256" t="s">
        <v>996</v>
      </c>
      <c r="B359" s="260" t="s">
        <v>997</v>
      </c>
      <c r="C359" s="220"/>
      <c r="D359" s="1072"/>
      <c r="E359" s="689"/>
    </row>
    <row r="360" spans="1:5" ht="13.8">
      <c r="A360" s="256" t="s">
        <v>998</v>
      </c>
      <c r="B360" s="260" t="s">
        <v>997</v>
      </c>
      <c r="C360" s="220"/>
      <c r="D360" s="1072"/>
      <c r="E360" s="689"/>
    </row>
    <row r="361" spans="1:5" ht="13.8">
      <c r="A361" s="256" t="s">
        <v>999</v>
      </c>
      <c r="B361" s="264" t="s">
        <v>1000</v>
      </c>
      <c r="C361" s="220"/>
      <c r="D361" s="1072"/>
      <c r="E361" s="689"/>
    </row>
    <row r="362" spans="1:5" ht="13.8">
      <c r="A362" s="256" t="s">
        <v>1001</v>
      </c>
      <c r="B362" s="264" t="s">
        <v>1002</v>
      </c>
      <c r="C362" s="220"/>
      <c r="D362" s="1072"/>
      <c r="E362" s="689"/>
    </row>
    <row r="363" spans="1:5" ht="13.8">
      <c r="A363" s="256" t="s">
        <v>1003</v>
      </c>
      <c r="B363" s="260" t="s">
        <v>1004</v>
      </c>
      <c r="C363" s="220"/>
      <c r="D363" s="1072"/>
      <c r="E363" s="689"/>
    </row>
    <row r="364" spans="1:5" ht="27.6">
      <c r="A364" s="256" t="s">
        <v>1005</v>
      </c>
      <c r="B364" s="260" t="s">
        <v>1006</v>
      </c>
      <c r="C364" s="220"/>
      <c r="D364" s="1072">
        <v>1</v>
      </c>
      <c r="E364" s="689"/>
    </row>
    <row r="365" spans="1:5" ht="27.6">
      <c r="A365" s="256" t="s">
        <v>1007</v>
      </c>
      <c r="B365" s="260" t="s">
        <v>1008</v>
      </c>
      <c r="C365" s="220"/>
      <c r="D365" s="1072"/>
      <c r="E365" s="689"/>
    </row>
    <row r="366" spans="1:5" ht="27.6">
      <c r="A366" s="256" t="s">
        <v>1009</v>
      </c>
      <c r="B366" s="260" t="s">
        <v>1010</v>
      </c>
      <c r="C366" s="220"/>
      <c r="D366" s="1072"/>
      <c r="E366" s="689"/>
    </row>
    <row r="367" spans="1:5" ht="13.8">
      <c r="A367" s="256" t="s">
        <v>1011</v>
      </c>
      <c r="B367" s="260" t="s">
        <v>1012</v>
      </c>
      <c r="C367" s="220">
        <v>7</v>
      </c>
      <c r="D367" s="1072">
        <v>4</v>
      </c>
      <c r="E367" s="689">
        <f t="shared" si="5"/>
        <v>0.5714285714285714</v>
      </c>
    </row>
    <row r="368" spans="1:5" ht="13.8">
      <c r="A368" s="256" t="s">
        <v>1013</v>
      </c>
      <c r="B368" s="260" t="s">
        <v>1014</v>
      </c>
      <c r="C368" s="220">
        <v>27</v>
      </c>
      <c r="D368" s="1072">
        <v>20</v>
      </c>
      <c r="E368" s="689">
        <f t="shared" si="5"/>
        <v>0.7407407407407407</v>
      </c>
    </row>
    <row r="369" spans="1:5" ht="13.8">
      <c r="A369" s="256" t="s">
        <v>1015</v>
      </c>
      <c r="B369" s="260" t="s">
        <v>1016</v>
      </c>
      <c r="C369" s="220"/>
      <c r="D369" s="1072"/>
      <c r="E369" s="689"/>
    </row>
    <row r="370" spans="1:5" ht="13.8">
      <c r="A370" s="256" t="s">
        <v>1017</v>
      </c>
      <c r="B370" s="260" t="s">
        <v>1018</v>
      </c>
      <c r="C370" s="220"/>
      <c r="D370" s="1072"/>
      <c r="E370" s="689"/>
    </row>
    <row r="371" spans="1:5" ht="13.8">
      <c r="A371" s="256" t="s">
        <v>1019</v>
      </c>
      <c r="B371" s="263" t="s">
        <v>1020</v>
      </c>
      <c r="C371" s="220"/>
      <c r="D371" s="1072"/>
      <c r="E371" s="689"/>
    </row>
    <row r="372" spans="1:5" ht="13.8">
      <c r="A372" s="256" t="s">
        <v>1021</v>
      </c>
      <c r="B372" s="263" t="s">
        <v>1022</v>
      </c>
      <c r="C372" s="220"/>
      <c r="D372" s="1072"/>
      <c r="E372" s="689"/>
    </row>
    <row r="373" spans="1:5" ht="13.8">
      <c r="A373" s="256" t="s">
        <v>1023</v>
      </c>
      <c r="B373" s="260" t="s">
        <v>1024</v>
      </c>
      <c r="C373" s="220">
        <v>1</v>
      </c>
      <c r="D373" s="1072">
        <v>44</v>
      </c>
      <c r="E373" s="689">
        <f t="shared" si="5"/>
        <v>44</v>
      </c>
    </row>
    <row r="374" spans="1:5" ht="13.8">
      <c r="A374" s="256" t="s">
        <v>1025</v>
      </c>
      <c r="B374" s="263" t="s">
        <v>1026</v>
      </c>
      <c r="C374" s="220"/>
      <c r="D374" s="1072">
        <v>1</v>
      </c>
      <c r="E374" s="689"/>
    </row>
    <row r="375" spans="1:5" ht="13.8">
      <c r="A375" s="256" t="s">
        <v>1027</v>
      </c>
      <c r="B375" s="263" t="s">
        <v>1028</v>
      </c>
      <c r="C375" s="220">
        <v>19</v>
      </c>
      <c r="D375" s="1072">
        <v>19</v>
      </c>
      <c r="E375" s="689">
        <f t="shared" si="5"/>
        <v>1</v>
      </c>
    </row>
    <row r="376" spans="1:5" ht="13.8">
      <c r="A376" s="256" t="s">
        <v>1029</v>
      </c>
      <c r="B376" s="260" t="s">
        <v>1030</v>
      </c>
      <c r="C376" s="220">
        <v>13</v>
      </c>
      <c r="D376" s="1072">
        <v>13</v>
      </c>
      <c r="E376" s="689">
        <f t="shared" si="5"/>
        <v>1</v>
      </c>
    </row>
    <row r="377" spans="1:5" ht="13.8">
      <c r="A377" s="256" t="s">
        <v>1031</v>
      </c>
      <c r="B377" s="260" t="s">
        <v>1032</v>
      </c>
      <c r="C377" s="220">
        <v>1</v>
      </c>
      <c r="D377" s="1072"/>
      <c r="E377" s="689">
        <f t="shared" si="5"/>
        <v>0</v>
      </c>
    </row>
    <row r="378" spans="1:5" ht="13.8">
      <c r="A378" s="256" t="s">
        <v>1033</v>
      </c>
      <c r="B378" s="260" t="s">
        <v>1034</v>
      </c>
      <c r="C378" s="220">
        <v>7</v>
      </c>
      <c r="D378" s="1072">
        <v>11</v>
      </c>
      <c r="E378" s="689">
        <f t="shared" si="5"/>
        <v>1.5714285714285714</v>
      </c>
    </row>
    <row r="379" spans="1:5" ht="13.8">
      <c r="A379" s="256" t="s">
        <v>1035</v>
      </c>
      <c r="B379" s="263" t="s">
        <v>1036</v>
      </c>
      <c r="C379" s="220"/>
      <c r="D379" s="1072"/>
      <c r="E379" s="689"/>
    </row>
    <row r="380" spans="1:5" ht="13.8">
      <c r="A380" s="256" t="s">
        <v>1037</v>
      </c>
      <c r="B380" s="263" t="s">
        <v>1038</v>
      </c>
      <c r="C380" s="220"/>
      <c r="D380" s="1072"/>
      <c r="E380" s="689"/>
    </row>
    <row r="381" spans="1:5" ht="13.8">
      <c r="A381" s="256" t="s">
        <v>1039</v>
      </c>
      <c r="B381" s="263" t="s">
        <v>1040</v>
      </c>
      <c r="C381" s="220"/>
      <c r="D381" s="1072"/>
      <c r="E381" s="689"/>
    </row>
    <row r="382" spans="1:5" ht="13.8">
      <c r="A382" s="256" t="s">
        <v>1041</v>
      </c>
      <c r="B382" s="260" t="s">
        <v>1042</v>
      </c>
      <c r="C382" s="220"/>
      <c r="D382" s="1072"/>
      <c r="E382" s="689"/>
    </row>
    <row r="383" spans="1:5" ht="13.8">
      <c r="A383" s="256" t="s">
        <v>1043</v>
      </c>
      <c r="B383" s="260" t="s">
        <v>1044</v>
      </c>
      <c r="C383" s="220">
        <v>7</v>
      </c>
      <c r="D383" s="1072">
        <v>27</v>
      </c>
      <c r="E383" s="689">
        <f t="shared" si="5"/>
        <v>3.8571428571428572</v>
      </c>
    </row>
    <row r="384" spans="1:5" ht="13.8">
      <c r="A384" s="256" t="s">
        <v>1045</v>
      </c>
      <c r="B384" s="260" t="s">
        <v>1046</v>
      </c>
      <c r="C384" s="220"/>
      <c r="D384" s="1072"/>
      <c r="E384" s="689"/>
    </row>
    <row r="385" spans="1:5" ht="13.8">
      <c r="A385" s="256" t="s">
        <v>1047</v>
      </c>
      <c r="B385" s="260" t="s">
        <v>1048</v>
      </c>
      <c r="C385" s="220"/>
      <c r="D385" s="1072">
        <v>1</v>
      </c>
      <c r="E385" s="689"/>
    </row>
    <row r="386" spans="1:5" ht="13.8">
      <c r="A386" s="256" t="s">
        <v>1049</v>
      </c>
      <c r="B386" s="260" t="s">
        <v>1050</v>
      </c>
      <c r="C386" s="220"/>
      <c r="D386" s="1072"/>
      <c r="E386" s="689"/>
    </row>
    <row r="387" spans="1:5" ht="13.8">
      <c r="A387" s="256" t="s">
        <v>1051</v>
      </c>
      <c r="B387" s="260" t="s">
        <v>1052</v>
      </c>
      <c r="C387" s="220">
        <v>8</v>
      </c>
      <c r="D387" s="1072">
        <v>9</v>
      </c>
      <c r="E387" s="689">
        <f t="shared" si="5"/>
        <v>1.125</v>
      </c>
    </row>
    <row r="388" spans="1:5" ht="13.8">
      <c r="A388" s="256" t="s">
        <v>1053</v>
      </c>
      <c r="B388" s="260" t="s">
        <v>1054</v>
      </c>
      <c r="C388" s="220"/>
      <c r="D388" s="1072"/>
      <c r="E388" s="689"/>
    </row>
    <row r="389" spans="1:5" ht="13.8">
      <c r="A389" s="256" t="s">
        <v>1055</v>
      </c>
      <c r="B389" s="260" t="s">
        <v>1056</v>
      </c>
      <c r="C389" s="220"/>
      <c r="D389" s="1072"/>
      <c r="E389" s="689"/>
    </row>
    <row r="390" spans="1:5" ht="13.8">
      <c r="A390" s="256" t="s">
        <v>1057</v>
      </c>
      <c r="B390" s="260" t="s">
        <v>1058</v>
      </c>
      <c r="C390" s="220"/>
      <c r="D390" s="1072"/>
      <c r="E390" s="689"/>
    </row>
    <row r="391" spans="1:5" ht="13.8">
      <c r="A391" s="256" t="s">
        <v>1059</v>
      </c>
      <c r="B391" s="260" t="s">
        <v>1060</v>
      </c>
      <c r="C391" s="220"/>
      <c r="D391" s="1072"/>
      <c r="E391" s="689"/>
    </row>
    <row r="392" spans="1:5" ht="13.8">
      <c r="A392" s="256" t="s">
        <v>1061</v>
      </c>
      <c r="B392" s="260" t="s">
        <v>1062</v>
      </c>
      <c r="C392" s="220"/>
      <c r="D392" s="1072"/>
      <c r="E392" s="689"/>
    </row>
    <row r="393" spans="1:5" ht="13.8">
      <c r="A393" s="256" t="s">
        <v>1063</v>
      </c>
      <c r="B393" s="260" t="s">
        <v>1064</v>
      </c>
      <c r="C393" s="220">
        <v>1</v>
      </c>
      <c r="D393" s="1072">
        <v>1</v>
      </c>
      <c r="E393" s="689">
        <f t="shared" si="5"/>
        <v>1</v>
      </c>
    </row>
    <row r="394" spans="1:5" ht="13.8">
      <c r="A394" s="256" t="s">
        <v>1065</v>
      </c>
      <c r="B394" s="263" t="s">
        <v>1066</v>
      </c>
      <c r="C394" s="220"/>
      <c r="D394" s="1072"/>
      <c r="E394" s="689" t="e">
        <f t="shared" si="5"/>
        <v>#DIV/0!</v>
      </c>
    </row>
    <row r="395" spans="1:5" ht="13.8">
      <c r="A395" s="256" t="s">
        <v>1067</v>
      </c>
      <c r="B395" s="263" t="s">
        <v>1068</v>
      </c>
      <c r="C395" s="220">
        <v>1</v>
      </c>
      <c r="D395" s="1072"/>
      <c r="E395" s="689">
        <f t="shared" si="5"/>
        <v>0</v>
      </c>
    </row>
    <row r="396" spans="1:5" ht="13.8">
      <c r="A396" s="256" t="s">
        <v>1069</v>
      </c>
      <c r="B396" s="263" t="s">
        <v>1070</v>
      </c>
      <c r="C396" s="220">
        <v>1</v>
      </c>
      <c r="D396" s="1072"/>
      <c r="E396" s="689">
        <f t="shared" si="5"/>
        <v>0</v>
      </c>
    </row>
    <row r="397" spans="1:5" ht="13.8">
      <c r="A397" s="256" t="s">
        <v>1071</v>
      </c>
      <c r="B397" s="263" t="s">
        <v>1072</v>
      </c>
      <c r="C397" s="220"/>
      <c r="D397" s="1072"/>
      <c r="E397" s="689"/>
    </row>
    <row r="398" spans="1:5" ht="13.8">
      <c r="A398" s="256" t="s">
        <v>1073</v>
      </c>
      <c r="B398" s="260" t="s">
        <v>1074</v>
      </c>
      <c r="C398" s="220"/>
      <c r="D398" s="1072"/>
      <c r="E398" s="689"/>
    </row>
    <row r="399" spans="1:5" ht="13.8">
      <c r="A399" s="256" t="s">
        <v>1075</v>
      </c>
      <c r="B399" s="260" t="s">
        <v>1076</v>
      </c>
      <c r="C399" s="220"/>
      <c r="D399" s="1072"/>
      <c r="E399" s="689"/>
    </row>
    <row r="400" spans="1:5" ht="13.8">
      <c r="A400" s="256" t="s">
        <v>1077</v>
      </c>
      <c r="B400" s="260" t="s">
        <v>1078</v>
      </c>
      <c r="C400" s="220">
        <v>5</v>
      </c>
      <c r="D400" s="1072">
        <v>1</v>
      </c>
      <c r="E400" s="689">
        <f t="shared" ref="E400:E461" si="6">D400/C400</f>
        <v>0.2</v>
      </c>
    </row>
    <row r="401" spans="1:5" ht="13.8">
      <c r="A401" s="256" t="s">
        <v>1079</v>
      </c>
      <c r="B401" s="260" t="s">
        <v>1080</v>
      </c>
      <c r="C401" s="220">
        <v>1</v>
      </c>
      <c r="D401" s="1072">
        <v>7</v>
      </c>
      <c r="E401" s="689">
        <f t="shared" si="6"/>
        <v>7</v>
      </c>
    </row>
    <row r="402" spans="1:5" ht="13.8">
      <c r="A402" s="256" t="s">
        <v>1081</v>
      </c>
      <c r="B402" s="260" t="s">
        <v>1082</v>
      </c>
      <c r="C402" s="220"/>
      <c r="D402" s="1072"/>
      <c r="E402" s="689"/>
    </row>
    <row r="403" spans="1:5" ht="13.8">
      <c r="A403" s="256" t="s">
        <v>1083</v>
      </c>
      <c r="B403" s="260" t="s">
        <v>1084</v>
      </c>
      <c r="C403" s="220">
        <v>3</v>
      </c>
      <c r="D403" s="1072">
        <v>3</v>
      </c>
      <c r="E403" s="689">
        <f t="shared" si="6"/>
        <v>1</v>
      </c>
    </row>
    <row r="404" spans="1:5" ht="13.8">
      <c r="A404" s="256" t="s">
        <v>1085</v>
      </c>
      <c r="B404" s="260" t="s">
        <v>1086</v>
      </c>
      <c r="C404" s="220"/>
      <c r="D404" s="1072"/>
      <c r="E404" s="689"/>
    </row>
    <row r="405" spans="1:5" ht="13.8">
      <c r="A405" s="256" t="s">
        <v>1087</v>
      </c>
      <c r="B405" s="260" t="s">
        <v>1088</v>
      </c>
      <c r="C405" s="220"/>
      <c r="D405" s="1072"/>
      <c r="E405" s="689"/>
    </row>
    <row r="406" spans="1:5" ht="13.8">
      <c r="A406" s="256" t="s">
        <v>1089</v>
      </c>
      <c r="B406" s="260" t="s">
        <v>1090</v>
      </c>
      <c r="C406" s="220">
        <v>4</v>
      </c>
      <c r="D406" s="1072">
        <v>5</v>
      </c>
      <c r="E406" s="689">
        <f t="shared" si="6"/>
        <v>1.25</v>
      </c>
    </row>
    <row r="407" spans="1:5" ht="13.8">
      <c r="A407" s="256" t="s">
        <v>1091</v>
      </c>
      <c r="B407" s="260" t="s">
        <v>1092</v>
      </c>
      <c r="C407" s="220">
        <v>25</v>
      </c>
      <c r="D407" s="1072">
        <v>16</v>
      </c>
      <c r="E407" s="689">
        <f t="shared" si="6"/>
        <v>0.64</v>
      </c>
    </row>
    <row r="408" spans="1:5" ht="13.8">
      <c r="A408" s="256" t="s">
        <v>1093</v>
      </c>
      <c r="B408" s="260" t="s">
        <v>1094</v>
      </c>
      <c r="C408" s="220"/>
      <c r="D408" s="1072"/>
      <c r="E408" s="689"/>
    </row>
    <row r="409" spans="1:5" ht="13.8">
      <c r="A409" s="256" t="s">
        <v>1095</v>
      </c>
      <c r="B409" s="260" t="s">
        <v>1096</v>
      </c>
      <c r="C409" s="220">
        <v>4</v>
      </c>
      <c r="D409" s="1072"/>
      <c r="E409" s="689">
        <f t="shared" si="6"/>
        <v>0</v>
      </c>
    </row>
    <row r="410" spans="1:5" ht="13.8">
      <c r="A410" s="256" t="s">
        <v>1097</v>
      </c>
      <c r="B410" s="260" t="s">
        <v>1098</v>
      </c>
      <c r="C410" s="220">
        <v>16</v>
      </c>
      <c r="D410" s="1072">
        <v>36</v>
      </c>
      <c r="E410" s="689">
        <f t="shared" si="6"/>
        <v>2.25</v>
      </c>
    </row>
    <row r="411" spans="1:5" ht="13.8">
      <c r="A411" s="256" t="s">
        <v>1099</v>
      </c>
      <c r="B411" s="257" t="s">
        <v>1100</v>
      </c>
      <c r="C411" s="220">
        <v>1</v>
      </c>
      <c r="D411" s="1072">
        <v>3</v>
      </c>
      <c r="E411" s="689">
        <f t="shared" si="6"/>
        <v>3</v>
      </c>
    </row>
    <row r="412" spans="1:5" ht="13.8">
      <c r="A412" s="256" t="s">
        <v>1101</v>
      </c>
      <c r="B412" s="257" t="s">
        <v>1102</v>
      </c>
      <c r="C412" s="220">
        <v>3</v>
      </c>
      <c r="D412" s="1072">
        <v>12</v>
      </c>
      <c r="E412" s="689">
        <f t="shared" si="6"/>
        <v>4</v>
      </c>
    </row>
    <row r="413" spans="1:5" ht="13.8">
      <c r="A413" s="256" t="s">
        <v>1103</v>
      </c>
      <c r="B413" s="257" t="s">
        <v>1104</v>
      </c>
      <c r="C413" s="220"/>
      <c r="D413" s="1072">
        <v>1</v>
      </c>
      <c r="E413" s="689"/>
    </row>
    <row r="414" spans="1:5" ht="13.8">
      <c r="A414" s="256" t="s">
        <v>1105</v>
      </c>
      <c r="B414" s="257" t="s">
        <v>1106</v>
      </c>
      <c r="C414" s="220">
        <v>15</v>
      </c>
      <c r="D414" s="1072">
        <v>7</v>
      </c>
      <c r="E414" s="689">
        <f t="shared" si="6"/>
        <v>0.46666666666666667</v>
      </c>
    </row>
    <row r="415" spans="1:5" ht="13.8">
      <c r="A415" s="256" t="s">
        <v>1107</v>
      </c>
      <c r="B415" s="257" t="s">
        <v>1108</v>
      </c>
      <c r="C415" s="220"/>
      <c r="D415" s="1072"/>
      <c r="E415" s="689"/>
    </row>
    <row r="416" spans="1:5" ht="13.8">
      <c r="A416" s="256" t="s">
        <v>1109</v>
      </c>
      <c r="B416" s="257" t="s">
        <v>1110</v>
      </c>
      <c r="C416" s="220"/>
      <c r="D416" s="1072">
        <v>3</v>
      </c>
      <c r="E416" s="689"/>
    </row>
    <row r="417" spans="1:5" ht="13.8">
      <c r="A417" s="256" t="s">
        <v>1111</v>
      </c>
      <c r="B417" s="266" t="s">
        <v>1112</v>
      </c>
      <c r="C417" s="220">
        <v>3</v>
      </c>
      <c r="D417" s="1072">
        <v>5</v>
      </c>
      <c r="E417" s="689">
        <f t="shared" si="6"/>
        <v>1.6666666666666667</v>
      </c>
    </row>
    <row r="418" spans="1:5" ht="13.8">
      <c r="A418" s="256" t="s">
        <v>1113</v>
      </c>
      <c r="B418" s="257" t="s">
        <v>1114</v>
      </c>
      <c r="C418" s="220"/>
      <c r="D418" s="1072">
        <v>3</v>
      </c>
      <c r="E418" s="689"/>
    </row>
    <row r="419" spans="1:5" ht="13.8">
      <c r="A419" s="256" t="s">
        <v>1115</v>
      </c>
      <c r="B419" s="257" t="s">
        <v>1116</v>
      </c>
      <c r="C419" s="220">
        <v>17</v>
      </c>
      <c r="D419" s="1072">
        <v>20</v>
      </c>
      <c r="E419" s="689">
        <f t="shared" si="6"/>
        <v>1.1764705882352942</v>
      </c>
    </row>
    <row r="420" spans="1:5" ht="13.8">
      <c r="A420" s="256" t="s">
        <v>1117</v>
      </c>
      <c r="B420" s="257" t="s">
        <v>1118</v>
      </c>
      <c r="C420" s="220"/>
      <c r="D420" s="1072">
        <v>1</v>
      </c>
      <c r="E420" s="689"/>
    </row>
    <row r="421" spans="1:5" ht="13.8">
      <c r="A421" s="256" t="s">
        <v>1119</v>
      </c>
      <c r="B421" s="257" t="s">
        <v>1120</v>
      </c>
      <c r="C421" s="220">
        <v>3</v>
      </c>
      <c r="D421" s="1072">
        <v>8</v>
      </c>
      <c r="E421" s="689">
        <f t="shared" si="6"/>
        <v>2.6666666666666665</v>
      </c>
    </row>
    <row r="422" spans="1:5" ht="13.8">
      <c r="A422" s="256" t="s">
        <v>1121</v>
      </c>
      <c r="B422" s="257" t="s">
        <v>1122</v>
      </c>
      <c r="C422" s="220"/>
      <c r="D422" s="1072"/>
      <c r="E422" s="689"/>
    </row>
    <row r="423" spans="1:5" ht="13.8">
      <c r="A423" s="256" t="s">
        <v>1123</v>
      </c>
      <c r="B423" s="257" t="s">
        <v>1124</v>
      </c>
      <c r="C423" s="220">
        <v>3</v>
      </c>
      <c r="D423" s="1072"/>
      <c r="E423" s="689">
        <f t="shared" si="6"/>
        <v>0</v>
      </c>
    </row>
    <row r="424" spans="1:5" ht="13.8">
      <c r="A424" s="256" t="s">
        <v>1125</v>
      </c>
      <c r="B424" s="257" t="s">
        <v>1126</v>
      </c>
      <c r="C424" s="220">
        <v>4</v>
      </c>
      <c r="D424" s="1072">
        <v>3</v>
      </c>
      <c r="E424" s="689">
        <f t="shared" si="6"/>
        <v>0.75</v>
      </c>
    </row>
    <row r="425" spans="1:5" ht="13.8">
      <c r="A425" s="256" t="s">
        <v>1127</v>
      </c>
      <c r="B425" s="257" t="s">
        <v>1128</v>
      </c>
      <c r="C425" s="220">
        <v>28</v>
      </c>
      <c r="D425" s="1072">
        <v>24</v>
      </c>
      <c r="E425" s="689">
        <f t="shared" si="6"/>
        <v>0.8571428571428571</v>
      </c>
    </row>
    <row r="426" spans="1:5" ht="13.8">
      <c r="A426" s="256" t="s">
        <v>1129</v>
      </c>
      <c r="B426" s="257" t="s">
        <v>1130</v>
      </c>
      <c r="C426" s="220"/>
      <c r="D426" s="1072"/>
      <c r="E426" s="689"/>
    </row>
    <row r="427" spans="1:5" ht="13.8">
      <c r="A427" s="256" t="s">
        <v>1131</v>
      </c>
      <c r="B427" s="257" t="s">
        <v>1132</v>
      </c>
      <c r="C427" s="220">
        <v>13</v>
      </c>
      <c r="D427" s="1072">
        <v>11</v>
      </c>
      <c r="E427" s="689">
        <f t="shared" si="6"/>
        <v>0.84615384615384615</v>
      </c>
    </row>
    <row r="428" spans="1:5" ht="18">
      <c r="A428" s="255">
        <v>9</v>
      </c>
      <c r="B428" s="262" t="s">
        <v>1133</v>
      </c>
      <c r="C428" s="254"/>
      <c r="D428" s="1071"/>
      <c r="E428" s="689"/>
    </row>
    <row r="429" spans="1:5" ht="13.8">
      <c r="A429" s="256" t="s">
        <v>1134</v>
      </c>
      <c r="B429" s="266" t="s">
        <v>1135</v>
      </c>
      <c r="C429" s="220"/>
      <c r="D429" s="1072"/>
      <c r="E429" s="689"/>
    </row>
    <row r="430" spans="1:5" ht="13.8">
      <c r="A430" s="256" t="s">
        <v>1136</v>
      </c>
      <c r="B430" s="266" t="s">
        <v>1137</v>
      </c>
      <c r="C430" s="220"/>
      <c r="D430" s="1072"/>
      <c r="E430" s="689"/>
    </row>
    <row r="431" spans="1:5" ht="13.8">
      <c r="A431" s="256" t="s">
        <v>1138</v>
      </c>
      <c r="B431" s="266" t="s">
        <v>1139</v>
      </c>
      <c r="C431" s="220">
        <v>16</v>
      </c>
      <c r="D431" s="1072">
        <v>24</v>
      </c>
      <c r="E431" s="689">
        <f t="shared" si="6"/>
        <v>1.5</v>
      </c>
    </row>
    <row r="432" spans="1:5" ht="13.8">
      <c r="A432" s="256" t="s">
        <v>1140</v>
      </c>
      <c r="B432" s="258" t="s">
        <v>1141</v>
      </c>
      <c r="C432" s="220">
        <v>8</v>
      </c>
      <c r="D432" s="1072">
        <v>13</v>
      </c>
      <c r="E432" s="689">
        <f t="shared" si="6"/>
        <v>1.625</v>
      </c>
    </row>
    <row r="433" spans="1:5" ht="13.8">
      <c r="A433" s="256" t="s">
        <v>1142</v>
      </c>
      <c r="B433" s="257" t="s">
        <v>1143</v>
      </c>
      <c r="C433" s="220"/>
      <c r="D433" s="1072">
        <v>1</v>
      </c>
      <c r="E433" s="689"/>
    </row>
    <row r="434" spans="1:5" ht="13.8">
      <c r="A434" s="256" t="s">
        <v>1144</v>
      </c>
      <c r="B434" s="257" t="s">
        <v>1145</v>
      </c>
      <c r="C434" s="220">
        <v>28</v>
      </c>
      <c r="D434" s="1072">
        <v>11</v>
      </c>
      <c r="E434" s="689">
        <f t="shared" si="6"/>
        <v>0.39285714285714285</v>
      </c>
    </row>
    <row r="435" spans="1:5" ht="13.8">
      <c r="A435" s="256" t="s">
        <v>1146</v>
      </c>
      <c r="B435" s="257" t="s">
        <v>1147</v>
      </c>
      <c r="C435" s="220">
        <v>9</v>
      </c>
      <c r="D435" s="1072">
        <v>7</v>
      </c>
      <c r="E435" s="689">
        <f t="shared" si="6"/>
        <v>0.77777777777777779</v>
      </c>
    </row>
    <row r="436" spans="1:5" ht="13.8">
      <c r="A436" s="256" t="s">
        <v>1148</v>
      </c>
      <c r="B436" s="257" t="s">
        <v>1149</v>
      </c>
      <c r="C436" s="220">
        <v>17</v>
      </c>
      <c r="D436" s="1072">
        <v>9</v>
      </c>
      <c r="E436" s="689">
        <f t="shared" si="6"/>
        <v>0.52941176470588236</v>
      </c>
    </row>
    <row r="437" spans="1:5" ht="13.8">
      <c r="A437" s="256" t="s">
        <v>1150</v>
      </c>
      <c r="B437" s="257" t="s">
        <v>1151</v>
      </c>
      <c r="C437" s="220">
        <v>171</v>
      </c>
      <c r="D437" s="1072">
        <v>185</v>
      </c>
      <c r="E437" s="689">
        <f t="shared" si="6"/>
        <v>1.0818713450292399</v>
      </c>
    </row>
    <row r="438" spans="1:5" ht="13.8">
      <c r="A438" s="256" t="s">
        <v>1152</v>
      </c>
      <c r="B438" s="257" t="s">
        <v>1153</v>
      </c>
      <c r="C438" s="220"/>
      <c r="D438" s="1072"/>
      <c r="E438" s="689"/>
    </row>
    <row r="439" spans="1:5" ht="27.6">
      <c r="A439" s="256" t="s">
        <v>1154</v>
      </c>
      <c r="B439" s="257" t="s">
        <v>1155</v>
      </c>
      <c r="C439" s="220"/>
      <c r="D439" s="1072"/>
      <c r="E439" s="689"/>
    </row>
    <row r="440" spans="1:5" ht="13.8">
      <c r="A440" s="256" t="s">
        <v>1156</v>
      </c>
      <c r="B440" s="257" t="s">
        <v>1157</v>
      </c>
      <c r="C440" s="220"/>
      <c r="D440" s="1072"/>
      <c r="E440" s="689"/>
    </row>
    <row r="441" spans="1:5" ht="27.6">
      <c r="A441" s="256" t="s">
        <v>1158</v>
      </c>
      <c r="B441" s="257" t="s">
        <v>1159</v>
      </c>
      <c r="C441" s="220"/>
      <c r="D441" s="1072"/>
      <c r="E441" s="689"/>
    </row>
    <row r="442" spans="1:5" ht="27.6">
      <c r="A442" s="256" t="s">
        <v>1160</v>
      </c>
      <c r="B442" s="257" t="s">
        <v>1161</v>
      </c>
      <c r="C442" s="220">
        <v>3</v>
      </c>
      <c r="D442" s="1072"/>
      <c r="E442" s="689">
        <f t="shared" si="6"/>
        <v>0</v>
      </c>
    </row>
    <row r="443" spans="1:5" ht="13.8">
      <c r="A443" s="256" t="s">
        <v>1162</v>
      </c>
      <c r="B443" s="257" t="s">
        <v>1163</v>
      </c>
      <c r="C443" s="220">
        <v>4</v>
      </c>
      <c r="D443" s="1072">
        <v>9</v>
      </c>
      <c r="E443" s="689">
        <f t="shared" si="6"/>
        <v>2.25</v>
      </c>
    </row>
    <row r="444" spans="1:5" ht="13.8">
      <c r="A444" s="256" t="s">
        <v>1164</v>
      </c>
      <c r="B444" s="257" t="s">
        <v>1165</v>
      </c>
      <c r="C444" s="220"/>
      <c r="D444" s="1072">
        <v>1</v>
      </c>
      <c r="E444" s="689"/>
    </row>
    <row r="445" spans="1:5" ht="13.8">
      <c r="A445" s="256" t="s">
        <v>1166</v>
      </c>
      <c r="B445" s="257" t="s">
        <v>1167</v>
      </c>
      <c r="C445" s="220">
        <v>4</v>
      </c>
      <c r="D445" s="1072">
        <v>1</v>
      </c>
      <c r="E445" s="689">
        <f t="shared" si="6"/>
        <v>0.25</v>
      </c>
    </row>
    <row r="446" spans="1:5" ht="13.8">
      <c r="A446" s="256" t="s">
        <v>1168</v>
      </c>
      <c r="B446" s="257" t="s">
        <v>1169</v>
      </c>
      <c r="C446" s="220"/>
      <c r="D446" s="1072"/>
      <c r="E446" s="689"/>
    </row>
    <row r="447" spans="1:5" ht="13.8">
      <c r="A447" s="256" t="s">
        <v>1170</v>
      </c>
      <c r="B447" s="257" t="s">
        <v>1171</v>
      </c>
      <c r="C447" s="220">
        <v>5</v>
      </c>
      <c r="D447" s="1072">
        <v>19</v>
      </c>
      <c r="E447" s="689">
        <f t="shared" si="6"/>
        <v>3.8</v>
      </c>
    </row>
    <row r="448" spans="1:5" ht="13.8">
      <c r="A448" s="256" t="s">
        <v>1172</v>
      </c>
      <c r="B448" s="257" t="s">
        <v>1173</v>
      </c>
      <c r="C448" s="220">
        <v>19</v>
      </c>
      <c r="D448" s="1072">
        <v>60</v>
      </c>
      <c r="E448" s="689">
        <f t="shared" si="6"/>
        <v>3.1578947368421053</v>
      </c>
    </row>
    <row r="449" spans="1:5" ht="13.8">
      <c r="A449" s="256" t="s">
        <v>1174</v>
      </c>
      <c r="B449" s="266" t="s">
        <v>1175</v>
      </c>
      <c r="C449" s="220"/>
      <c r="D449" s="1072"/>
      <c r="E449" s="689"/>
    </row>
    <row r="450" spans="1:5" ht="13.8">
      <c r="A450" s="256" t="s">
        <v>1176</v>
      </c>
      <c r="B450" s="266" t="s">
        <v>1177</v>
      </c>
      <c r="C450" s="220">
        <v>1</v>
      </c>
      <c r="D450" s="1072">
        <v>1</v>
      </c>
      <c r="E450" s="689">
        <f t="shared" si="6"/>
        <v>1</v>
      </c>
    </row>
    <row r="451" spans="1:5" ht="13.8">
      <c r="A451" s="256" t="s">
        <v>1178</v>
      </c>
      <c r="B451" s="257" t="s">
        <v>1179</v>
      </c>
      <c r="C451" s="220">
        <v>4</v>
      </c>
      <c r="D451" s="1072">
        <v>5</v>
      </c>
      <c r="E451" s="689">
        <f t="shared" si="6"/>
        <v>1.25</v>
      </c>
    </row>
    <row r="452" spans="1:5" ht="13.8">
      <c r="A452" s="256" t="s">
        <v>1180</v>
      </c>
      <c r="B452" s="257" t="s">
        <v>1181</v>
      </c>
      <c r="C452" s="220">
        <v>20</v>
      </c>
      <c r="D452" s="1072">
        <v>31</v>
      </c>
      <c r="E452" s="689">
        <f t="shared" si="6"/>
        <v>1.55</v>
      </c>
    </row>
    <row r="453" spans="1:5" ht="13.8">
      <c r="A453" s="256" t="s">
        <v>1182</v>
      </c>
      <c r="B453" s="257" t="s">
        <v>1183</v>
      </c>
      <c r="C453" s="220"/>
      <c r="D453" s="1072">
        <v>1</v>
      </c>
      <c r="E453" s="689"/>
    </row>
    <row r="454" spans="1:5" ht="13.8">
      <c r="A454" s="256" t="s">
        <v>1184</v>
      </c>
      <c r="B454" s="257" t="s">
        <v>1185</v>
      </c>
      <c r="C454" s="220">
        <v>43</v>
      </c>
      <c r="D454" s="1072">
        <v>37</v>
      </c>
      <c r="E454" s="689">
        <f t="shared" si="6"/>
        <v>0.86046511627906974</v>
      </c>
    </row>
    <row r="455" spans="1:5" ht="13.8">
      <c r="A455" s="256" t="s">
        <v>1186</v>
      </c>
      <c r="B455" s="257" t="s">
        <v>1187</v>
      </c>
      <c r="C455" s="220">
        <v>48</v>
      </c>
      <c r="D455" s="1072">
        <v>23</v>
      </c>
      <c r="E455" s="689">
        <f t="shared" si="6"/>
        <v>0.47916666666666669</v>
      </c>
    </row>
    <row r="456" spans="1:5" ht="13.8">
      <c r="A456" s="256" t="s">
        <v>1188</v>
      </c>
      <c r="B456" s="257" t="s">
        <v>1189</v>
      </c>
      <c r="C456" s="220">
        <v>11</v>
      </c>
      <c r="D456" s="1072">
        <v>13</v>
      </c>
      <c r="E456" s="689">
        <f t="shared" si="6"/>
        <v>1.1818181818181819</v>
      </c>
    </row>
    <row r="457" spans="1:5" ht="13.8">
      <c r="A457" s="256" t="s">
        <v>1190</v>
      </c>
      <c r="B457" s="257" t="s">
        <v>1191</v>
      </c>
      <c r="C457" s="220"/>
      <c r="D457" s="1072"/>
      <c r="E457" s="689"/>
    </row>
    <row r="458" spans="1:5" ht="13.8">
      <c r="A458" s="256" t="s">
        <v>1192</v>
      </c>
      <c r="B458" s="257" t="s">
        <v>1193</v>
      </c>
      <c r="C458" s="220">
        <v>4</v>
      </c>
      <c r="D458" s="1072">
        <v>1</v>
      </c>
      <c r="E458" s="689">
        <f t="shared" si="6"/>
        <v>0.25</v>
      </c>
    </row>
    <row r="459" spans="1:5" ht="13.8">
      <c r="A459" s="256" t="s">
        <v>1194</v>
      </c>
      <c r="B459" s="257" t="s">
        <v>1195</v>
      </c>
      <c r="C459" s="220"/>
      <c r="D459" s="1072"/>
      <c r="E459" s="689"/>
    </row>
    <row r="460" spans="1:5" ht="13.8">
      <c r="A460" s="256" t="s">
        <v>1196</v>
      </c>
      <c r="B460" s="257" t="s">
        <v>1197</v>
      </c>
      <c r="C460" s="220">
        <v>1</v>
      </c>
      <c r="D460" s="1072">
        <v>1</v>
      </c>
      <c r="E460" s="689">
        <f t="shared" si="6"/>
        <v>1</v>
      </c>
    </row>
    <row r="461" spans="1:5" ht="13.8">
      <c r="A461" s="256" t="s">
        <v>1198</v>
      </c>
      <c r="B461" s="257" t="s">
        <v>1199</v>
      </c>
      <c r="C461" s="220">
        <v>4</v>
      </c>
      <c r="D461" s="1072">
        <v>3</v>
      </c>
      <c r="E461" s="689">
        <f t="shared" si="6"/>
        <v>0.75</v>
      </c>
    </row>
    <row r="462" spans="1:5" ht="13.8">
      <c r="A462" s="256" t="s">
        <v>1200</v>
      </c>
      <c r="B462" s="257" t="s">
        <v>1201</v>
      </c>
      <c r="C462" s="220"/>
      <c r="D462" s="1072"/>
      <c r="E462" s="689"/>
    </row>
    <row r="463" spans="1:5" ht="36">
      <c r="A463" s="255">
        <v>10</v>
      </c>
      <c r="B463" s="262" t="s">
        <v>1202</v>
      </c>
      <c r="C463" s="254"/>
      <c r="D463" s="1071"/>
      <c r="E463" s="689"/>
    </row>
    <row r="464" spans="1:5" ht="13.8">
      <c r="A464" s="256" t="s">
        <v>1203</v>
      </c>
      <c r="B464" s="257" t="s">
        <v>1204</v>
      </c>
      <c r="C464" s="220"/>
      <c r="D464" s="1072"/>
      <c r="E464" s="689"/>
    </row>
    <row r="465" spans="1:5" ht="13.8">
      <c r="A465" s="256" t="s">
        <v>1205</v>
      </c>
      <c r="B465" s="257" t="s">
        <v>1206</v>
      </c>
      <c r="C465" s="220"/>
      <c r="D465" s="1072">
        <v>1</v>
      </c>
      <c r="E465" s="689"/>
    </row>
    <row r="466" spans="1:5" ht="13.8">
      <c r="A466" s="256" t="s">
        <v>1207</v>
      </c>
      <c r="B466" s="266" t="s">
        <v>1208</v>
      </c>
      <c r="C466" s="220"/>
      <c r="D466" s="1072"/>
      <c r="E466" s="689"/>
    </row>
    <row r="467" spans="1:5" ht="13.8">
      <c r="A467" s="256" t="s">
        <v>1209</v>
      </c>
      <c r="B467" s="266" t="s">
        <v>1210</v>
      </c>
      <c r="C467" s="220"/>
      <c r="D467" s="1072"/>
      <c r="E467" s="689"/>
    </row>
    <row r="468" spans="1:5" ht="13.8">
      <c r="A468" s="256" t="s">
        <v>1211</v>
      </c>
      <c r="B468" s="257" t="s">
        <v>1212</v>
      </c>
      <c r="C468" s="220"/>
      <c r="D468" s="1072"/>
      <c r="E468" s="689"/>
    </row>
    <row r="469" spans="1:5" ht="13.8">
      <c r="A469" s="256" t="s">
        <v>1213</v>
      </c>
      <c r="B469" s="266" t="s">
        <v>1214</v>
      </c>
      <c r="C469" s="220"/>
      <c r="D469" s="1072"/>
      <c r="E469" s="689"/>
    </row>
    <row r="470" spans="1:5" ht="13.8">
      <c r="A470" s="256" t="s">
        <v>1215</v>
      </c>
      <c r="B470" s="266" t="s">
        <v>1216</v>
      </c>
      <c r="C470" s="220"/>
      <c r="D470" s="1072"/>
      <c r="E470" s="689"/>
    </row>
    <row r="471" spans="1:5" ht="13.8">
      <c r="A471" s="256" t="s">
        <v>1217</v>
      </c>
      <c r="B471" s="266" t="s">
        <v>1218</v>
      </c>
      <c r="C471" s="220"/>
      <c r="D471" s="1072"/>
      <c r="E471" s="689"/>
    </row>
    <row r="472" spans="1:5" ht="13.8">
      <c r="A472" s="256" t="s">
        <v>1219</v>
      </c>
      <c r="B472" s="266" t="s">
        <v>1220</v>
      </c>
      <c r="C472" s="220"/>
      <c r="D472" s="1072"/>
      <c r="E472" s="689"/>
    </row>
    <row r="473" spans="1:5" ht="13.8">
      <c r="A473" s="256" t="s">
        <v>1221</v>
      </c>
      <c r="B473" s="266" t="s">
        <v>1222</v>
      </c>
      <c r="C473" s="220"/>
      <c r="D473" s="1072"/>
      <c r="E473" s="689"/>
    </row>
    <row r="474" spans="1:5" ht="13.8">
      <c r="A474" s="256" t="s">
        <v>1223</v>
      </c>
      <c r="B474" s="266" t="s">
        <v>1224</v>
      </c>
      <c r="C474" s="220"/>
      <c r="D474" s="1072"/>
      <c r="E474" s="689"/>
    </row>
    <row r="475" spans="1:5" ht="13.8">
      <c r="A475" s="256" t="s">
        <v>1225</v>
      </c>
      <c r="B475" s="257" t="s">
        <v>1226</v>
      </c>
      <c r="C475" s="220"/>
      <c r="D475" s="1072"/>
      <c r="E475" s="689"/>
    </row>
    <row r="476" spans="1:5" ht="13.8">
      <c r="A476" s="256" t="s">
        <v>1227</v>
      </c>
      <c r="B476" s="257" t="s">
        <v>1228</v>
      </c>
      <c r="C476" s="220"/>
      <c r="D476" s="1072"/>
      <c r="E476" s="689"/>
    </row>
    <row r="477" spans="1:5" ht="27.6">
      <c r="A477" s="256" t="s">
        <v>1229</v>
      </c>
      <c r="B477" s="266" t="s">
        <v>1230</v>
      </c>
      <c r="C477" s="220"/>
      <c r="D477" s="1072"/>
      <c r="E477" s="689"/>
    </row>
    <row r="478" spans="1:5" ht="27.6">
      <c r="A478" s="256" t="s">
        <v>1231</v>
      </c>
      <c r="B478" s="266" t="s">
        <v>1232</v>
      </c>
      <c r="C478" s="220"/>
      <c r="D478" s="1072"/>
      <c r="E478" s="689"/>
    </row>
    <row r="479" spans="1:5" ht="13.8">
      <c r="A479" s="256" t="s">
        <v>1233</v>
      </c>
      <c r="B479" s="266" t="s">
        <v>1234</v>
      </c>
      <c r="C479" s="220"/>
      <c r="D479" s="1072"/>
      <c r="E479" s="689"/>
    </row>
    <row r="480" spans="1:5" ht="13.8">
      <c r="A480" s="256" t="s">
        <v>1235</v>
      </c>
      <c r="B480" s="266" t="s">
        <v>1236</v>
      </c>
      <c r="C480" s="220"/>
      <c r="D480" s="1072"/>
      <c r="E480" s="689"/>
    </row>
    <row r="481" spans="1:5" ht="13.8">
      <c r="A481" s="256" t="s">
        <v>1237</v>
      </c>
      <c r="B481" s="266" t="s">
        <v>1238</v>
      </c>
      <c r="C481" s="220">
        <v>3</v>
      </c>
      <c r="D481" s="1072">
        <v>4</v>
      </c>
      <c r="E481" s="689">
        <f t="shared" ref="E481:E527" si="7">D481/C481</f>
        <v>1.3333333333333333</v>
      </c>
    </row>
    <row r="482" spans="1:5" ht="13.8">
      <c r="A482" s="256" t="s">
        <v>1239</v>
      </c>
      <c r="B482" s="266" t="s">
        <v>1240</v>
      </c>
      <c r="C482" s="220"/>
      <c r="D482" s="1072">
        <v>1</v>
      </c>
      <c r="E482" s="689"/>
    </row>
    <row r="483" spans="1:5" ht="13.8">
      <c r="A483" s="256" t="s">
        <v>1241</v>
      </c>
      <c r="B483" s="257" t="s">
        <v>1242</v>
      </c>
      <c r="C483" s="220">
        <v>25</v>
      </c>
      <c r="D483" s="1072">
        <v>19</v>
      </c>
      <c r="E483" s="689">
        <f t="shared" si="7"/>
        <v>0.76</v>
      </c>
    </row>
    <row r="484" spans="1:5" ht="13.8">
      <c r="A484" s="256" t="s">
        <v>1243</v>
      </c>
      <c r="B484" s="257" t="s">
        <v>1244</v>
      </c>
      <c r="C484" s="220">
        <v>44</v>
      </c>
      <c r="D484" s="1072">
        <v>41</v>
      </c>
      <c r="E484" s="689">
        <f t="shared" si="7"/>
        <v>0.93181818181818177</v>
      </c>
    </row>
    <row r="485" spans="1:5" ht="13.8">
      <c r="A485" s="256" t="s">
        <v>1245</v>
      </c>
      <c r="B485" s="257" t="s">
        <v>1246</v>
      </c>
      <c r="C485" s="220">
        <v>3</v>
      </c>
      <c r="D485" s="1072"/>
      <c r="E485" s="689">
        <f t="shared" si="7"/>
        <v>0</v>
      </c>
    </row>
    <row r="486" spans="1:5" ht="13.8">
      <c r="A486" s="256" t="s">
        <v>1247</v>
      </c>
      <c r="B486" s="257" t="s">
        <v>1248</v>
      </c>
      <c r="C486" s="220">
        <v>17</v>
      </c>
      <c r="D486" s="1072">
        <v>17</v>
      </c>
      <c r="E486" s="689">
        <f t="shared" si="7"/>
        <v>1</v>
      </c>
    </row>
    <row r="487" spans="1:5" ht="13.8">
      <c r="A487" s="256" t="s">
        <v>1249</v>
      </c>
      <c r="B487" s="257" t="s">
        <v>1250</v>
      </c>
      <c r="C487" s="220">
        <v>13</v>
      </c>
      <c r="D487" s="1072">
        <v>31</v>
      </c>
      <c r="E487" s="689">
        <f t="shared" si="7"/>
        <v>2.3846153846153846</v>
      </c>
    </row>
    <row r="488" spans="1:5" ht="13.8">
      <c r="A488" s="256" t="s">
        <v>1251</v>
      </c>
      <c r="B488" s="266" t="s">
        <v>1252</v>
      </c>
      <c r="C488" s="220">
        <v>1</v>
      </c>
      <c r="D488" s="1072"/>
      <c r="E488" s="689">
        <f t="shared" si="7"/>
        <v>0</v>
      </c>
    </row>
    <row r="489" spans="1:5" ht="13.8">
      <c r="A489" s="256" t="s">
        <v>1253</v>
      </c>
      <c r="B489" s="266" t="s">
        <v>1254</v>
      </c>
      <c r="C489" s="220">
        <v>3</v>
      </c>
      <c r="D489" s="1072"/>
      <c r="E489" s="689">
        <f t="shared" si="7"/>
        <v>0</v>
      </c>
    </row>
    <row r="490" spans="1:5" ht="13.8">
      <c r="A490" s="256" t="s">
        <v>1255</v>
      </c>
      <c r="B490" s="257" t="s">
        <v>1256</v>
      </c>
      <c r="C490" s="220"/>
      <c r="D490" s="1072">
        <v>16</v>
      </c>
      <c r="E490" s="689"/>
    </row>
    <row r="491" spans="1:5" ht="13.8">
      <c r="A491" s="256" t="s">
        <v>1257</v>
      </c>
      <c r="B491" s="257" t="s">
        <v>1258</v>
      </c>
      <c r="C491" s="220">
        <v>19</v>
      </c>
      <c r="D491" s="1072">
        <v>16</v>
      </c>
      <c r="E491" s="689">
        <f t="shared" si="7"/>
        <v>0.84210526315789469</v>
      </c>
    </row>
    <row r="492" spans="1:5" ht="18">
      <c r="A492" s="255">
        <v>11</v>
      </c>
      <c r="B492" s="262" t="s">
        <v>1259</v>
      </c>
      <c r="C492" s="254"/>
      <c r="D492" s="1071"/>
      <c r="E492" s="689"/>
    </row>
    <row r="493" spans="1:5" ht="13.8">
      <c r="A493" s="256" t="s">
        <v>1260</v>
      </c>
      <c r="B493" s="257" t="s">
        <v>1261</v>
      </c>
      <c r="C493" s="220"/>
      <c r="D493" s="1072"/>
      <c r="E493" s="689"/>
    </row>
    <row r="494" spans="1:5" ht="13.8">
      <c r="A494" s="256" t="s">
        <v>1262</v>
      </c>
      <c r="B494" s="257" t="s">
        <v>1263</v>
      </c>
      <c r="C494" s="220"/>
      <c r="D494" s="1072"/>
      <c r="E494" s="689"/>
    </row>
    <row r="495" spans="1:5" ht="13.8">
      <c r="A495" s="256" t="s">
        <v>1264</v>
      </c>
      <c r="B495" s="257" t="s">
        <v>1265</v>
      </c>
      <c r="C495" s="220"/>
      <c r="D495" s="1072"/>
      <c r="E495" s="689"/>
    </row>
    <row r="496" spans="1:5" ht="13.8">
      <c r="A496" s="256" t="s">
        <v>1266</v>
      </c>
      <c r="B496" s="257" t="s">
        <v>1267</v>
      </c>
      <c r="C496" s="220"/>
      <c r="D496" s="1072"/>
      <c r="E496" s="689"/>
    </row>
    <row r="497" spans="1:5" ht="27.6">
      <c r="A497" s="256" t="s">
        <v>1268</v>
      </c>
      <c r="B497" s="257" t="s">
        <v>1269</v>
      </c>
      <c r="C497" s="220"/>
      <c r="D497" s="1072"/>
      <c r="E497" s="689"/>
    </row>
    <row r="498" spans="1:5" ht="27.6">
      <c r="A498" s="256" t="s">
        <v>1270</v>
      </c>
      <c r="B498" s="257" t="s">
        <v>1271</v>
      </c>
      <c r="C498" s="220"/>
      <c r="D498" s="1072"/>
      <c r="E498" s="689"/>
    </row>
    <row r="499" spans="1:5" ht="27.6">
      <c r="A499" s="256" t="s">
        <v>1272</v>
      </c>
      <c r="B499" s="257" t="s">
        <v>1273</v>
      </c>
      <c r="C499" s="220"/>
      <c r="D499" s="1072"/>
      <c r="E499" s="689"/>
    </row>
    <row r="500" spans="1:5" ht="13.8">
      <c r="A500" s="256" t="s">
        <v>1274</v>
      </c>
      <c r="B500" s="257" t="s">
        <v>1275</v>
      </c>
      <c r="C500" s="220">
        <v>3</v>
      </c>
      <c r="D500" s="1072">
        <v>7</v>
      </c>
      <c r="E500" s="689">
        <f t="shared" si="7"/>
        <v>2.3333333333333335</v>
      </c>
    </row>
    <row r="501" spans="1:5" ht="13.8">
      <c r="A501" s="256" t="s">
        <v>1276</v>
      </c>
      <c r="B501" s="257" t="s">
        <v>1277</v>
      </c>
      <c r="C501" s="220"/>
      <c r="D501" s="1072"/>
      <c r="E501" s="689"/>
    </row>
    <row r="502" spans="1:5" ht="13.8">
      <c r="A502" s="256" t="s">
        <v>1278</v>
      </c>
      <c r="B502" s="257" t="s">
        <v>1279</v>
      </c>
      <c r="C502" s="220"/>
      <c r="D502" s="1072"/>
      <c r="E502" s="689"/>
    </row>
    <row r="503" spans="1:5" ht="13.8">
      <c r="A503" s="256" t="s">
        <v>1280</v>
      </c>
      <c r="B503" s="257" t="s">
        <v>1281</v>
      </c>
      <c r="C503" s="220">
        <v>1</v>
      </c>
      <c r="D503" s="1072"/>
      <c r="E503" s="689">
        <f t="shared" si="7"/>
        <v>0</v>
      </c>
    </row>
    <row r="504" spans="1:5" ht="13.8">
      <c r="A504" s="256" t="s">
        <v>1282</v>
      </c>
      <c r="B504" s="257" t="s">
        <v>1283</v>
      </c>
      <c r="C504" s="220"/>
      <c r="D504" s="1072"/>
      <c r="E504" s="689"/>
    </row>
    <row r="505" spans="1:5" ht="13.8">
      <c r="A505" s="256" t="s">
        <v>1284</v>
      </c>
      <c r="B505" s="257" t="s">
        <v>1285</v>
      </c>
      <c r="C505" s="220">
        <v>5</v>
      </c>
      <c r="D505" s="1072"/>
      <c r="E505" s="689">
        <f t="shared" si="7"/>
        <v>0</v>
      </c>
    </row>
    <row r="506" spans="1:5" ht="13.8">
      <c r="A506" s="256" t="s">
        <v>1286</v>
      </c>
      <c r="B506" s="257" t="s">
        <v>1287</v>
      </c>
      <c r="C506" s="220">
        <v>11</v>
      </c>
      <c r="D506" s="1072">
        <v>9</v>
      </c>
      <c r="E506" s="689">
        <f t="shared" si="7"/>
        <v>0.81818181818181823</v>
      </c>
    </row>
    <row r="507" spans="1:5" ht="13.8">
      <c r="A507" s="256" t="s">
        <v>1288</v>
      </c>
      <c r="B507" s="257" t="s">
        <v>1289</v>
      </c>
      <c r="C507" s="220"/>
      <c r="D507" s="1072"/>
      <c r="E507" s="689"/>
    </row>
    <row r="508" spans="1:5" ht="13.8">
      <c r="A508" s="256" t="s">
        <v>1290</v>
      </c>
      <c r="B508" s="257" t="s">
        <v>1291</v>
      </c>
      <c r="C508" s="220"/>
      <c r="D508" s="1072"/>
      <c r="E508" s="689"/>
    </row>
    <row r="509" spans="1:5" ht="13.8">
      <c r="A509" s="256" t="s">
        <v>1292</v>
      </c>
      <c r="B509" s="257" t="s">
        <v>1293</v>
      </c>
      <c r="C509" s="220">
        <v>1</v>
      </c>
      <c r="D509" s="1072"/>
      <c r="E509" s="689">
        <f t="shared" si="7"/>
        <v>0</v>
      </c>
    </row>
    <row r="510" spans="1:5" ht="13.8">
      <c r="A510" s="256" t="s">
        <v>1294</v>
      </c>
      <c r="B510" s="257" t="s">
        <v>1295</v>
      </c>
      <c r="C510" s="220"/>
      <c r="D510" s="1072"/>
      <c r="E510" s="689"/>
    </row>
    <row r="511" spans="1:5" ht="13.8">
      <c r="A511" s="256" t="s">
        <v>1296</v>
      </c>
      <c r="B511" s="257" t="s">
        <v>1297</v>
      </c>
      <c r="C511" s="220"/>
      <c r="D511" s="1072"/>
      <c r="E511" s="689"/>
    </row>
    <row r="512" spans="1:5" ht="13.8">
      <c r="A512" s="256" t="s">
        <v>1298</v>
      </c>
      <c r="B512" s="257" t="s">
        <v>1299</v>
      </c>
      <c r="C512" s="220"/>
      <c r="D512" s="1072"/>
      <c r="E512" s="689"/>
    </row>
    <row r="513" spans="1:5" ht="13.8">
      <c r="A513" s="256" t="s">
        <v>1300</v>
      </c>
      <c r="B513" s="257" t="s">
        <v>1301</v>
      </c>
      <c r="C513" s="220">
        <v>39</v>
      </c>
      <c r="D513" s="1072">
        <v>8</v>
      </c>
      <c r="E513" s="689">
        <f t="shared" si="7"/>
        <v>0.20512820512820512</v>
      </c>
    </row>
    <row r="514" spans="1:5" ht="13.8">
      <c r="A514" s="256" t="s">
        <v>1302</v>
      </c>
      <c r="B514" s="257" t="s">
        <v>1303</v>
      </c>
      <c r="C514" s="220"/>
      <c r="D514" s="1072"/>
      <c r="E514" s="689"/>
    </row>
    <row r="515" spans="1:5" ht="13.8">
      <c r="A515" s="256" t="s">
        <v>1304</v>
      </c>
      <c r="B515" s="257" t="s">
        <v>1305</v>
      </c>
      <c r="C515" s="220">
        <v>3</v>
      </c>
      <c r="D515" s="1072">
        <v>25</v>
      </c>
      <c r="E515" s="689">
        <f t="shared" si="7"/>
        <v>8.3333333333333339</v>
      </c>
    </row>
    <row r="516" spans="1:5" ht="13.8">
      <c r="A516" s="256" t="s">
        <v>1306</v>
      </c>
      <c r="B516" s="257" t="s">
        <v>1307</v>
      </c>
      <c r="C516" s="220">
        <v>29</v>
      </c>
      <c r="D516" s="1072">
        <v>15</v>
      </c>
      <c r="E516" s="689">
        <f t="shared" si="7"/>
        <v>0.51724137931034486</v>
      </c>
    </row>
    <row r="517" spans="1:5" ht="13.8">
      <c r="A517" s="256" t="s">
        <v>1308</v>
      </c>
      <c r="B517" s="257" t="s">
        <v>1309</v>
      </c>
      <c r="C517" s="220">
        <v>17</v>
      </c>
      <c r="D517" s="1072">
        <v>11</v>
      </c>
      <c r="E517" s="689">
        <f t="shared" si="7"/>
        <v>0.6470588235294118</v>
      </c>
    </row>
    <row r="518" spans="1:5" ht="13.8">
      <c r="A518" s="256" t="s">
        <v>1310</v>
      </c>
      <c r="B518" s="257" t="s">
        <v>1311</v>
      </c>
      <c r="C518" s="220">
        <v>2325</v>
      </c>
      <c r="D518" s="1072">
        <v>2160</v>
      </c>
      <c r="E518" s="689">
        <f t="shared" si="7"/>
        <v>0.92903225806451617</v>
      </c>
    </row>
    <row r="519" spans="1:5" ht="13.8">
      <c r="A519" s="256" t="s">
        <v>1312</v>
      </c>
      <c r="B519" s="257" t="s">
        <v>1313</v>
      </c>
      <c r="C519" s="220">
        <v>3</v>
      </c>
      <c r="D519" s="1072">
        <v>9</v>
      </c>
      <c r="E519" s="689">
        <f t="shared" si="7"/>
        <v>3</v>
      </c>
    </row>
    <row r="520" spans="1:5" ht="13.8">
      <c r="A520" s="256" t="s">
        <v>1314</v>
      </c>
      <c r="B520" s="257" t="s">
        <v>1315</v>
      </c>
      <c r="C520" s="220">
        <v>7</v>
      </c>
      <c r="D520" s="1072">
        <v>9</v>
      </c>
      <c r="E520" s="689">
        <f t="shared" si="7"/>
        <v>1.2857142857142858</v>
      </c>
    </row>
    <row r="521" spans="1:5" ht="13.8">
      <c r="A521" s="256" t="s">
        <v>1316</v>
      </c>
      <c r="B521" s="257" t="s">
        <v>1317</v>
      </c>
      <c r="C521" s="220">
        <v>12</v>
      </c>
      <c r="D521" s="1072">
        <v>4</v>
      </c>
      <c r="E521" s="689">
        <f t="shared" si="7"/>
        <v>0.33333333333333331</v>
      </c>
    </row>
    <row r="522" spans="1:5" ht="13.8">
      <c r="A522" s="256" t="s">
        <v>1318</v>
      </c>
      <c r="B522" s="257" t="s">
        <v>1319</v>
      </c>
      <c r="C522" s="220">
        <v>29</v>
      </c>
      <c r="D522" s="1072">
        <v>27</v>
      </c>
      <c r="E522" s="689">
        <f t="shared" si="7"/>
        <v>0.93103448275862066</v>
      </c>
    </row>
    <row r="523" spans="1:5" ht="13.8">
      <c r="A523" s="256" t="s">
        <v>1320</v>
      </c>
      <c r="B523" s="257" t="s">
        <v>1321</v>
      </c>
      <c r="C523" s="220">
        <v>65</v>
      </c>
      <c r="D523" s="1072">
        <v>36</v>
      </c>
      <c r="E523" s="689">
        <f t="shared" si="7"/>
        <v>0.55384615384615388</v>
      </c>
    </row>
    <row r="524" spans="1:5" ht="13.8">
      <c r="A524" s="256" t="s">
        <v>1322</v>
      </c>
      <c r="B524" s="257" t="s">
        <v>1323</v>
      </c>
      <c r="C524" s="220"/>
      <c r="D524" s="1072">
        <v>1</v>
      </c>
      <c r="E524" s="689"/>
    </row>
    <row r="525" spans="1:5" ht="13.8">
      <c r="A525" s="256" t="s">
        <v>1324</v>
      </c>
      <c r="B525" s="257" t="s">
        <v>1325</v>
      </c>
      <c r="C525" s="220">
        <v>23</v>
      </c>
      <c r="D525" s="1072">
        <v>12</v>
      </c>
      <c r="E525" s="689">
        <f t="shared" si="7"/>
        <v>0.52173913043478259</v>
      </c>
    </row>
    <row r="526" spans="1:5" ht="13.8">
      <c r="A526" s="256" t="s">
        <v>1326</v>
      </c>
      <c r="B526" s="257" t="s">
        <v>1327</v>
      </c>
      <c r="C526" s="220"/>
      <c r="D526" s="1072">
        <v>3</v>
      </c>
      <c r="E526" s="689"/>
    </row>
    <row r="527" spans="1:5" ht="13.8">
      <c r="A527" s="256" t="s">
        <v>1328</v>
      </c>
      <c r="B527" s="257" t="s">
        <v>1329</v>
      </c>
      <c r="C527" s="220">
        <v>5</v>
      </c>
      <c r="D527" s="1072">
        <v>10</v>
      </c>
      <c r="E527" s="689">
        <f t="shared" si="7"/>
        <v>2</v>
      </c>
    </row>
    <row r="528" spans="1:5" ht="13.8">
      <c r="A528" s="256" t="s">
        <v>1330</v>
      </c>
      <c r="B528" s="257" t="s">
        <v>1331</v>
      </c>
      <c r="C528" s="220">
        <v>9</v>
      </c>
      <c r="D528" s="1072">
        <v>8</v>
      </c>
      <c r="E528" s="689">
        <f t="shared" ref="E528:E589" si="8">D528/C528</f>
        <v>0.88888888888888884</v>
      </c>
    </row>
    <row r="529" spans="1:5" ht="13.8">
      <c r="A529" s="256" t="s">
        <v>1332</v>
      </c>
      <c r="B529" s="258" t="s">
        <v>1333</v>
      </c>
      <c r="C529" s="220"/>
      <c r="D529" s="1072"/>
      <c r="E529" s="689"/>
    </row>
    <row r="530" spans="1:5" ht="18">
      <c r="A530" s="255">
        <v>12</v>
      </c>
      <c r="B530" s="262" t="s">
        <v>1334</v>
      </c>
      <c r="C530" s="254"/>
      <c r="D530" s="1071"/>
      <c r="E530" s="689"/>
    </row>
    <row r="531" spans="1:5" ht="13.8">
      <c r="A531" s="256" t="s">
        <v>1335</v>
      </c>
      <c r="B531" s="266" t="s">
        <v>1336</v>
      </c>
      <c r="C531" s="220"/>
      <c r="D531" s="1072"/>
      <c r="E531" s="689"/>
    </row>
    <row r="532" spans="1:5" ht="13.8">
      <c r="A532" s="256" t="s">
        <v>1337</v>
      </c>
      <c r="B532" s="266" t="s">
        <v>1338</v>
      </c>
      <c r="C532" s="220"/>
      <c r="D532" s="1072"/>
      <c r="E532" s="689"/>
    </row>
    <row r="533" spans="1:5" ht="13.8">
      <c r="A533" s="256" t="s">
        <v>1339</v>
      </c>
      <c r="B533" s="257" t="s">
        <v>1340</v>
      </c>
      <c r="C533" s="220"/>
      <c r="D533" s="1072"/>
      <c r="E533" s="689"/>
    </row>
    <row r="534" spans="1:5" ht="13.8">
      <c r="A534" s="256" t="s">
        <v>1341</v>
      </c>
      <c r="B534" s="257" t="s">
        <v>1342</v>
      </c>
      <c r="C534" s="220">
        <v>3</v>
      </c>
      <c r="D534" s="1072">
        <v>1</v>
      </c>
      <c r="E534" s="689">
        <f t="shared" si="8"/>
        <v>0.33333333333333331</v>
      </c>
    </row>
    <row r="535" spans="1:5" ht="13.8">
      <c r="A535" s="256" t="s">
        <v>1343</v>
      </c>
      <c r="B535" s="257" t="s">
        <v>1344</v>
      </c>
      <c r="C535" s="220">
        <v>13</v>
      </c>
      <c r="D535" s="1072">
        <v>1</v>
      </c>
      <c r="E535" s="689">
        <f t="shared" si="8"/>
        <v>7.6923076923076927E-2</v>
      </c>
    </row>
    <row r="536" spans="1:5" ht="13.8">
      <c r="A536" s="256" t="s">
        <v>1345</v>
      </c>
      <c r="B536" s="258" t="s">
        <v>1346</v>
      </c>
      <c r="C536" s="220">
        <v>15</v>
      </c>
      <c r="D536" s="1072">
        <v>12</v>
      </c>
      <c r="E536" s="689">
        <f t="shared" si="8"/>
        <v>0.8</v>
      </c>
    </row>
    <row r="537" spans="1:5" ht="13.8">
      <c r="A537" s="256" t="s">
        <v>1347</v>
      </c>
      <c r="B537" s="257" t="s">
        <v>1348</v>
      </c>
      <c r="C537" s="220">
        <v>12</v>
      </c>
      <c r="D537" s="1072">
        <v>9</v>
      </c>
      <c r="E537" s="689">
        <f t="shared" si="8"/>
        <v>0.75</v>
      </c>
    </row>
    <row r="538" spans="1:5" ht="13.8">
      <c r="A538" s="256" t="s">
        <v>1349</v>
      </c>
      <c r="B538" s="257" t="s">
        <v>1350</v>
      </c>
      <c r="C538" s="220"/>
      <c r="D538" s="1072">
        <v>1</v>
      </c>
      <c r="E538" s="689"/>
    </row>
    <row r="539" spans="1:5" ht="13.8">
      <c r="A539" s="256" t="s">
        <v>1351</v>
      </c>
      <c r="B539" s="257" t="s">
        <v>1352</v>
      </c>
      <c r="C539" s="220"/>
      <c r="D539" s="1072"/>
      <c r="E539" s="689"/>
    </row>
    <row r="540" spans="1:5" ht="13.8">
      <c r="A540" s="256" t="s">
        <v>1353</v>
      </c>
      <c r="B540" s="257" t="s">
        <v>1354</v>
      </c>
      <c r="C540" s="220">
        <v>1</v>
      </c>
      <c r="D540" s="1072">
        <v>3</v>
      </c>
      <c r="E540" s="689">
        <f t="shared" si="8"/>
        <v>3</v>
      </c>
    </row>
    <row r="541" spans="1:5" ht="13.8">
      <c r="A541" s="256" t="s">
        <v>1355</v>
      </c>
      <c r="B541" s="257" t="s">
        <v>1356</v>
      </c>
      <c r="C541" s="220">
        <v>11</v>
      </c>
      <c r="D541" s="1072">
        <v>8</v>
      </c>
      <c r="E541" s="689">
        <f t="shared" si="8"/>
        <v>0.72727272727272729</v>
      </c>
    </row>
    <row r="542" spans="1:5" ht="13.8">
      <c r="A542" s="256" t="s">
        <v>1357</v>
      </c>
      <c r="B542" s="257" t="s">
        <v>1358</v>
      </c>
      <c r="C542" s="220">
        <v>11</v>
      </c>
      <c r="D542" s="1072">
        <v>8</v>
      </c>
      <c r="E542" s="689">
        <f t="shared" si="8"/>
        <v>0.72727272727272729</v>
      </c>
    </row>
    <row r="543" spans="1:5" ht="13.8">
      <c r="A543" s="256" t="s">
        <v>1359</v>
      </c>
      <c r="B543" s="266" t="s">
        <v>1360</v>
      </c>
      <c r="C543" s="220">
        <v>1</v>
      </c>
      <c r="D543" s="1072">
        <v>4</v>
      </c>
      <c r="E543" s="689">
        <f t="shared" si="8"/>
        <v>4</v>
      </c>
    </row>
    <row r="544" spans="1:5" ht="13.8">
      <c r="A544" s="256" t="s">
        <v>1361</v>
      </c>
      <c r="B544" s="258" t="s">
        <v>1362</v>
      </c>
      <c r="C544" s="220">
        <v>4</v>
      </c>
      <c r="D544" s="1072">
        <v>3</v>
      </c>
      <c r="E544" s="689">
        <f t="shared" si="8"/>
        <v>0.75</v>
      </c>
    </row>
    <row r="545" spans="1:5" ht="13.8">
      <c r="A545" s="256" t="s">
        <v>1363</v>
      </c>
      <c r="B545" s="257" t="s">
        <v>1364</v>
      </c>
      <c r="C545" s="220"/>
      <c r="D545" s="1072"/>
      <c r="E545" s="689"/>
    </row>
    <row r="546" spans="1:5" ht="13.8">
      <c r="A546" s="256" t="s">
        <v>1365</v>
      </c>
      <c r="B546" s="257" t="s">
        <v>1366</v>
      </c>
      <c r="C546" s="220">
        <v>1</v>
      </c>
      <c r="D546" s="1072">
        <v>3</v>
      </c>
      <c r="E546" s="689">
        <f t="shared" si="8"/>
        <v>3</v>
      </c>
    </row>
    <row r="547" spans="1:5" ht="18">
      <c r="A547" s="255">
        <v>13</v>
      </c>
      <c r="B547" s="262" t="s">
        <v>1367</v>
      </c>
      <c r="C547" s="254"/>
      <c r="D547" s="1071"/>
      <c r="E547" s="689"/>
    </row>
    <row r="548" spans="1:5" ht="13.8">
      <c r="A548" s="256" t="s">
        <v>1368</v>
      </c>
      <c r="B548" s="257" t="s">
        <v>1369</v>
      </c>
      <c r="C548" s="220"/>
      <c r="D548" s="1072"/>
      <c r="E548" s="689"/>
    </row>
    <row r="549" spans="1:5" ht="13.8">
      <c r="A549" s="256" t="s">
        <v>1370</v>
      </c>
      <c r="B549" s="257" t="s">
        <v>1371</v>
      </c>
      <c r="C549" s="220">
        <v>1</v>
      </c>
      <c r="D549" s="1072">
        <v>3</v>
      </c>
      <c r="E549" s="689">
        <f t="shared" si="8"/>
        <v>3</v>
      </c>
    </row>
    <row r="550" spans="1:5" ht="13.8">
      <c r="A550" s="256" t="s">
        <v>1372</v>
      </c>
      <c r="B550" s="257" t="s">
        <v>1373</v>
      </c>
      <c r="C550" s="220">
        <v>47</v>
      </c>
      <c r="D550" s="1072">
        <v>44</v>
      </c>
      <c r="E550" s="689">
        <f t="shared" si="8"/>
        <v>0.93617021276595747</v>
      </c>
    </row>
    <row r="551" spans="1:5" ht="27.6">
      <c r="A551" s="256" t="s">
        <v>1374</v>
      </c>
      <c r="B551" s="257" t="s">
        <v>1375</v>
      </c>
      <c r="C551" s="220"/>
      <c r="D551" s="1072">
        <v>1</v>
      </c>
      <c r="E551" s="689"/>
    </row>
    <row r="552" spans="1:5" ht="27.6">
      <c r="A552" s="256" t="s">
        <v>1376</v>
      </c>
      <c r="B552" s="257" t="s">
        <v>1377</v>
      </c>
      <c r="C552" s="220">
        <v>17</v>
      </c>
      <c r="D552" s="1072">
        <v>25</v>
      </c>
      <c r="E552" s="689">
        <f t="shared" si="8"/>
        <v>1.4705882352941178</v>
      </c>
    </row>
    <row r="553" spans="1:5" ht="27.6">
      <c r="A553" s="256" t="s">
        <v>1378</v>
      </c>
      <c r="B553" s="257" t="s">
        <v>1379</v>
      </c>
      <c r="C553" s="220">
        <v>1</v>
      </c>
      <c r="D553" s="1072">
        <v>1</v>
      </c>
      <c r="E553" s="689">
        <f t="shared" si="8"/>
        <v>1</v>
      </c>
    </row>
    <row r="554" spans="1:5" ht="27.6">
      <c r="A554" s="256" t="s">
        <v>1380</v>
      </c>
      <c r="B554" s="257" t="s">
        <v>1381</v>
      </c>
      <c r="C554" s="220">
        <v>9</v>
      </c>
      <c r="D554" s="1072">
        <v>12</v>
      </c>
      <c r="E554" s="689">
        <f t="shared" si="8"/>
        <v>1.3333333333333333</v>
      </c>
    </row>
    <row r="555" spans="1:5" ht="13.8">
      <c r="A555" s="256" t="s">
        <v>1382</v>
      </c>
      <c r="B555" s="257" t="s">
        <v>1383</v>
      </c>
      <c r="C555" s="220">
        <v>45</v>
      </c>
      <c r="D555" s="1072">
        <v>45</v>
      </c>
      <c r="E555" s="689">
        <f t="shared" si="8"/>
        <v>1</v>
      </c>
    </row>
    <row r="556" spans="1:5" ht="13.8">
      <c r="A556" s="256" t="s">
        <v>1384</v>
      </c>
      <c r="B556" s="257" t="s">
        <v>1385</v>
      </c>
      <c r="C556" s="220">
        <v>8</v>
      </c>
      <c r="D556" s="1072">
        <v>4</v>
      </c>
      <c r="E556" s="689">
        <f t="shared" si="8"/>
        <v>0.5</v>
      </c>
    </row>
    <row r="557" spans="1:5" ht="13.8">
      <c r="A557" s="256" t="s">
        <v>1386</v>
      </c>
      <c r="B557" s="257" t="s">
        <v>1387</v>
      </c>
      <c r="C557" s="220">
        <v>191</v>
      </c>
      <c r="D557" s="1072">
        <v>239</v>
      </c>
      <c r="E557" s="689">
        <f t="shared" si="8"/>
        <v>1.2513089005235603</v>
      </c>
    </row>
    <row r="558" spans="1:5" ht="13.8">
      <c r="A558" s="256" t="s">
        <v>1388</v>
      </c>
      <c r="B558" s="257" t="s">
        <v>1389</v>
      </c>
      <c r="C558" s="220">
        <v>80</v>
      </c>
      <c r="D558" s="1072">
        <v>85</v>
      </c>
      <c r="E558" s="689">
        <f t="shared" si="8"/>
        <v>1.0625</v>
      </c>
    </row>
    <row r="559" spans="1:5" ht="13.8">
      <c r="A559" s="256" t="s">
        <v>1390</v>
      </c>
      <c r="B559" s="257" t="s">
        <v>1391</v>
      </c>
      <c r="C559" s="220">
        <v>1</v>
      </c>
      <c r="D559" s="1072"/>
      <c r="E559" s="689">
        <f t="shared" si="8"/>
        <v>0</v>
      </c>
    </row>
    <row r="560" spans="1:5" ht="13.8">
      <c r="A560" s="261" t="s">
        <v>1392</v>
      </c>
      <c r="B560" s="266" t="s">
        <v>1393</v>
      </c>
      <c r="C560" s="220"/>
      <c r="D560" s="1072"/>
      <c r="E560" s="689"/>
    </row>
    <row r="561" spans="1:5" ht="13.8">
      <c r="A561" s="261" t="s">
        <v>1394</v>
      </c>
      <c r="B561" s="266" t="s">
        <v>1395</v>
      </c>
      <c r="C561" s="220">
        <v>3</v>
      </c>
      <c r="D561" s="1072">
        <v>5</v>
      </c>
      <c r="E561" s="689">
        <f t="shared" si="8"/>
        <v>1.6666666666666667</v>
      </c>
    </row>
    <row r="562" spans="1:5" ht="13.8">
      <c r="A562" s="256" t="s">
        <v>1396</v>
      </c>
      <c r="B562" s="257" t="s">
        <v>1397</v>
      </c>
      <c r="C562" s="220">
        <v>1</v>
      </c>
      <c r="D562" s="1072">
        <v>8</v>
      </c>
      <c r="E562" s="689">
        <f t="shared" si="8"/>
        <v>8</v>
      </c>
    </row>
    <row r="563" spans="1:5" ht="13.8">
      <c r="A563" s="256" t="s">
        <v>1398</v>
      </c>
      <c r="B563" s="257" t="s">
        <v>1399</v>
      </c>
      <c r="C563" s="220">
        <v>27</v>
      </c>
      <c r="D563" s="1072">
        <v>41</v>
      </c>
      <c r="E563" s="689">
        <f t="shared" si="8"/>
        <v>1.5185185185185186</v>
      </c>
    </row>
    <row r="564" spans="1:5" ht="13.8">
      <c r="A564" s="256" t="s">
        <v>1400</v>
      </c>
      <c r="B564" s="257" t="s">
        <v>1401</v>
      </c>
      <c r="C564" s="220">
        <v>3</v>
      </c>
      <c r="D564" s="1072"/>
      <c r="E564" s="689">
        <f t="shared" si="8"/>
        <v>0</v>
      </c>
    </row>
    <row r="565" spans="1:5" ht="13.8">
      <c r="A565" s="256" t="s">
        <v>1402</v>
      </c>
      <c r="B565" s="266" t="s">
        <v>1403</v>
      </c>
      <c r="C565" s="220">
        <v>57</v>
      </c>
      <c r="D565" s="1072">
        <v>33</v>
      </c>
      <c r="E565" s="689">
        <f t="shared" si="8"/>
        <v>0.57894736842105265</v>
      </c>
    </row>
    <row r="566" spans="1:5" ht="18">
      <c r="A566" s="255">
        <v>14</v>
      </c>
      <c r="B566" s="262" t="s">
        <v>1404</v>
      </c>
      <c r="C566" s="254"/>
      <c r="D566" s="1071"/>
      <c r="E566" s="689"/>
    </row>
    <row r="567" spans="1:5" ht="13.8">
      <c r="A567" s="256" t="s">
        <v>1405</v>
      </c>
      <c r="B567" s="257" t="s">
        <v>1406</v>
      </c>
      <c r="C567" s="220">
        <v>25</v>
      </c>
      <c r="D567" s="1072">
        <v>27</v>
      </c>
      <c r="E567" s="689">
        <f t="shared" si="8"/>
        <v>1.08</v>
      </c>
    </row>
    <row r="568" spans="1:5" ht="13.8">
      <c r="A568" s="256" t="s">
        <v>1407</v>
      </c>
      <c r="B568" s="257" t="s">
        <v>1408</v>
      </c>
      <c r="C568" s="220">
        <v>193</v>
      </c>
      <c r="D568" s="1072">
        <v>225</v>
      </c>
      <c r="E568" s="689">
        <f t="shared" si="8"/>
        <v>1.1658031088082901</v>
      </c>
    </row>
    <row r="569" spans="1:5" ht="13.8">
      <c r="A569" s="256" t="s">
        <v>1409</v>
      </c>
      <c r="B569" s="257" t="s">
        <v>1410</v>
      </c>
      <c r="C569" s="220">
        <v>7</v>
      </c>
      <c r="D569" s="1072">
        <v>10</v>
      </c>
      <c r="E569" s="689">
        <f t="shared" si="8"/>
        <v>1.4285714285714286</v>
      </c>
    </row>
    <row r="570" spans="1:5" ht="13.8">
      <c r="A570" s="256" t="s">
        <v>1411</v>
      </c>
      <c r="B570" s="257" t="s">
        <v>1412</v>
      </c>
      <c r="C570" s="220">
        <v>7</v>
      </c>
      <c r="D570" s="1072">
        <v>1</v>
      </c>
      <c r="E570" s="689">
        <f t="shared" si="8"/>
        <v>0.14285714285714285</v>
      </c>
    </row>
    <row r="571" spans="1:5" ht="13.8">
      <c r="A571" s="256" t="s">
        <v>1413</v>
      </c>
      <c r="B571" s="266" t="s">
        <v>1414</v>
      </c>
      <c r="C571" s="220"/>
      <c r="D571" s="1072">
        <v>3</v>
      </c>
      <c r="E571" s="689"/>
    </row>
    <row r="572" spans="1:5" ht="13.8">
      <c r="A572" s="256" t="s">
        <v>1415</v>
      </c>
      <c r="B572" s="266" t="s">
        <v>1416</v>
      </c>
      <c r="C572" s="220">
        <v>1</v>
      </c>
      <c r="D572" s="1072"/>
      <c r="E572" s="689">
        <f t="shared" si="8"/>
        <v>0</v>
      </c>
    </row>
    <row r="573" spans="1:5" ht="27.6">
      <c r="A573" s="256" t="s">
        <v>1417</v>
      </c>
      <c r="B573" s="266" t="s">
        <v>1418</v>
      </c>
      <c r="C573" s="220"/>
      <c r="D573" s="1072"/>
      <c r="E573" s="689"/>
    </row>
    <row r="574" spans="1:5" ht="27.6">
      <c r="A574" s="256" t="s">
        <v>1419</v>
      </c>
      <c r="B574" s="266" t="s">
        <v>1420</v>
      </c>
      <c r="C574" s="220">
        <v>9</v>
      </c>
      <c r="D574" s="1072">
        <v>10</v>
      </c>
      <c r="E574" s="689">
        <f t="shared" si="8"/>
        <v>1.1111111111111112</v>
      </c>
    </row>
    <row r="575" spans="1:5" ht="13.8">
      <c r="A575" s="256" t="s">
        <v>1421</v>
      </c>
      <c r="B575" s="257" t="s">
        <v>1422</v>
      </c>
      <c r="C575" s="220">
        <v>127</v>
      </c>
      <c r="D575" s="1072">
        <v>121</v>
      </c>
      <c r="E575" s="689">
        <f t="shared" si="8"/>
        <v>0.952755905511811</v>
      </c>
    </row>
    <row r="576" spans="1:5" ht="13.8">
      <c r="A576" s="267" t="s">
        <v>1423</v>
      </c>
      <c r="B576" s="268" t="s">
        <v>1424</v>
      </c>
      <c r="C576" s="220">
        <v>419</v>
      </c>
      <c r="D576" s="1072">
        <v>401</v>
      </c>
      <c r="E576" s="689">
        <f t="shared" si="8"/>
        <v>0.95704057279236276</v>
      </c>
    </row>
    <row r="577" spans="1:5" ht="13.8">
      <c r="A577" s="267" t="s">
        <v>1425</v>
      </c>
      <c r="B577" s="268" t="s">
        <v>1426</v>
      </c>
      <c r="C577" s="220">
        <v>1</v>
      </c>
      <c r="D577" s="1072">
        <v>3</v>
      </c>
      <c r="E577" s="689">
        <f t="shared" si="8"/>
        <v>3</v>
      </c>
    </row>
    <row r="578" spans="1:5" ht="13.8">
      <c r="A578" s="267" t="s">
        <v>1427</v>
      </c>
      <c r="B578" s="268" t="s">
        <v>1428</v>
      </c>
      <c r="C578" s="220">
        <v>1</v>
      </c>
      <c r="D578" s="1072">
        <v>8</v>
      </c>
      <c r="E578" s="689">
        <f t="shared" si="8"/>
        <v>8</v>
      </c>
    </row>
    <row r="579" spans="1:5" ht="13.8">
      <c r="A579" s="267" t="s">
        <v>1429</v>
      </c>
      <c r="B579" s="268" t="s">
        <v>1430</v>
      </c>
      <c r="C579" s="220">
        <v>16</v>
      </c>
      <c r="D579" s="1072">
        <v>16</v>
      </c>
      <c r="E579" s="689">
        <f t="shared" si="8"/>
        <v>1</v>
      </c>
    </row>
    <row r="580" spans="1:5" ht="13.8">
      <c r="A580" s="267" t="s">
        <v>1431</v>
      </c>
      <c r="B580" s="268" t="s">
        <v>1432</v>
      </c>
      <c r="C580" s="220">
        <v>117</v>
      </c>
      <c r="D580" s="1072">
        <v>132</v>
      </c>
      <c r="E580" s="689">
        <f t="shared" si="8"/>
        <v>1.1282051282051282</v>
      </c>
    </row>
    <row r="581" spans="1:5" ht="18">
      <c r="A581" s="255">
        <v>15</v>
      </c>
      <c r="B581" s="262" t="s">
        <v>1433</v>
      </c>
      <c r="C581" s="254"/>
      <c r="D581" s="1071"/>
      <c r="E581" s="689"/>
    </row>
    <row r="582" spans="1:5" ht="27.6">
      <c r="A582" s="256" t="s">
        <v>1434</v>
      </c>
      <c r="B582" s="257" t="s">
        <v>1435</v>
      </c>
      <c r="C582" s="220"/>
      <c r="D582" s="1072"/>
      <c r="E582" s="689"/>
    </row>
    <row r="583" spans="1:5" ht="13.8">
      <c r="A583" s="256" t="s">
        <v>1436</v>
      </c>
      <c r="B583" s="257" t="s">
        <v>1437</v>
      </c>
      <c r="C583" s="220"/>
      <c r="D583" s="1072"/>
      <c r="E583" s="689"/>
    </row>
    <row r="584" spans="1:5" ht="13.8">
      <c r="A584" s="256" t="s">
        <v>1438</v>
      </c>
      <c r="B584" s="257" t="s">
        <v>1439</v>
      </c>
      <c r="C584" s="220"/>
      <c r="D584" s="1072"/>
      <c r="E584" s="689"/>
    </row>
    <row r="585" spans="1:5" ht="13.8">
      <c r="A585" s="256" t="s">
        <v>1440</v>
      </c>
      <c r="B585" s="257" t="s">
        <v>1441</v>
      </c>
      <c r="C585" s="220"/>
      <c r="D585" s="1072"/>
      <c r="E585" s="689"/>
    </row>
    <row r="586" spans="1:5" ht="13.8">
      <c r="A586" s="256" t="s">
        <v>1442</v>
      </c>
      <c r="B586" s="257" t="s">
        <v>1443</v>
      </c>
      <c r="C586" s="220"/>
      <c r="D586" s="1072"/>
      <c r="E586" s="689"/>
    </row>
    <row r="587" spans="1:5" ht="27.6">
      <c r="A587" s="256" t="s">
        <v>1444</v>
      </c>
      <c r="B587" s="257" t="s">
        <v>1445</v>
      </c>
      <c r="C587" s="220"/>
      <c r="D587" s="1072"/>
      <c r="E587" s="689"/>
    </row>
    <row r="588" spans="1:5" ht="27.6">
      <c r="A588" s="256" t="s">
        <v>1446</v>
      </c>
      <c r="B588" s="257" t="s">
        <v>1447</v>
      </c>
      <c r="C588" s="220"/>
      <c r="D588" s="1072"/>
      <c r="E588" s="689"/>
    </row>
    <row r="589" spans="1:5" ht="27.6">
      <c r="A589" s="256" t="s">
        <v>1448</v>
      </c>
      <c r="B589" s="257" t="s">
        <v>1449</v>
      </c>
      <c r="C589" s="220">
        <v>1</v>
      </c>
      <c r="D589" s="1072">
        <v>1</v>
      </c>
      <c r="E589" s="689">
        <f t="shared" si="8"/>
        <v>1</v>
      </c>
    </row>
    <row r="590" spans="1:5" ht="27.6">
      <c r="A590" s="256" t="s">
        <v>1450</v>
      </c>
      <c r="B590" s="257" t="s">
        <v>1451</v>
      </c>
      <c r="C590" s="220"/>
      <c r="D590" s="1072"/>
      <c r="E590" s="689"/>
    </row>
    <row r="591" spans="1:5" ht="13.8">
      <c r="A591" s="256" t="s">
        <v>1452</v>
      </c>
      <c r="B591" s="257" t="s">
        <v>1453</v>
      </c>
      <c r="C591" s="220"/>
      <c r="D591" s="1072"/>
      <c r="E591" s="689"/>
    </row>
    <row r="592" spans="1:5" ht="13.8">
      <c r="A592" s="256" t="s">
        <v>1454</v>
      </c>
      <c r="B592" s="257" t="s">
        <v>1455</v>
      </c>
      <c r="C592" s="220"/>
      <c r="D592" s="1072"/>
      <c r="E592" s="689"/>
    </row>
    <row r="593" spans="1:5" ht="13.8">
      <c r="A593" s="256" t="s">
        <v>1456</v>
      </c>
      <c r="B593" s="257" t="s">
        <v>1457</v>
      </c>
      <c r="C593" s="220"/>
      <c r="D593" s="1072"/>
      <c r="E593" s="689"/>
    </row>
    <row r="594" spans="1:5" ht="13.8">
      <c r="A594" s="256" t="s">
        <v>1458</v>
      </c>
      <c r="B594" s="257" t="s">
        <v>1459</v>
      </c>
      <c r="C594" s="220"/>
      <c r="D594" s="1072"/>
      <c r="E594" s="689"/>
    </row>
    <row r="595" spans="1:5" ht="27.6">
      <c r="A595" s="256" t="s">
        <v>1460</v>
      </c>
      <c r="B595" s="257" t="s">
        <v>1461</v>
      </c>
      <c r="C595" s="220"/>
      <c r="D595" s="1072"/>
      <c r="E595" s="689"/>
    </row>
    <row r="596" spans="1:5" ht="27.6">
      <c r="A596" s="256" t="s">
        <v>1462</v>
      </c>
      <c r="B596" s="257" t="s">
        <v>1463</v>
      </c>
      <c r="C596" s="220"/>
      <c r="D596" s="1072"/>
      <c r="E596" s="689"/>
    </row>
    <row r="597" spans="1:5" ht="27.6">
      <c r="A597" s="256" t="s">
        <v>1464</v>
      </c>
      <c r="B597" s="257" t="s">
        <v>1465</v>
      </c>
      <c r="C597" s="220"/>
      <c r="D597" s="1072"/>
      <c r="E597" s="689"/>
    </row>
    <row r="598" spans="1:5" ht="27.6">
      <c r="A598" s="256" t="s">
        <v>1466</v>
      </c>
      <c r="B598" s="257" t="s">
        <v>1467</v>
      </c>
      <c r="C598" s="220"/>
      <c r="D598" s="1072"/>
      <c r="E598" s="689"/>
    </row>
    <row r="599" spans="1:5" ht="27.6">
      <c r="A599" s="256" t="s">
        <v>1468</v>
      </c>
      <c r="B599" s="257" t="s">
        <v>1469</v>
      </c>
      <c r="C599" s="220"/>
      <c r="D599" s="1072"/>
      <c r="E599" s="689"/>
    </row>
    <row r="600" spans="1:5" ht="27.6">
      <c r="A600" s="256" t="s">
        <v>1470</v>
      </c>
      <c r="B600" s="257" t="s">
        <v>1471</v>
      </c>
      <c r="C600" s="220"/>
      <c r="D600" s="1072"/>
      <c r="E600" s="689"/>
    </row>
    <row r="601" spans="1:5" ht="27.6">
      <c r="A601" s="256" t="s">
        <v>1472</v>
      </c>
      <c r="B601" s="257" t="s">
        <v>1473</v>
      </c>
      <c r="C601" s="220"/>
      <c r="D601" s="1072"/>
      <c r="E601" s="689"/>
    </row>
    <row r="602" spans="1:5" ht="27.6">
      <c r="A602" s="256" t="s">
        <v>1474</v>
      </c>
      <c r="B602" s="257" t="s">
        <v>1475</v>
      </c>
      <c r="C602" s="220"/>
      <c r="D602" s="1072"/>
      <c r="E602" s="689"/>
    </row>
    <row r="603" spans="1:5" ht="27.6">
      <c r="A603" s="256" t="s">
        <v>1476</v>
      </c>
      <c r="B603" s="257" t="s">
        <v>1477</v>
      </c>
      <c r="C603" s="220">
        <v>4</v>
      </c>
      <c r="D603" s="1072">
        <v>3</v>
      </c>
      <c r="E603" s="689">
        <f t="shared" ref="E603:E654" si="9">D603/C603</f>
        <v>0.75</v>
      </c>
    </row>
    <row r="604" spans="1:5" ht="27.6">
      <c r="A604" s="256" t="s">
        <v>1478</v>
      </c>
      <c r="B604" s="257" t="s">
        <v>1479</v>
      </c>
      <c r="C604" s="220">
        <v>24</v>
      </c>
      <c r="D604" s="1072">
        <v>32</v>
      </c>
      <c r="E604" s="689">
        <f t="shared" si="9"/>
        <v>1.3333333333333333</v>
      </c>
    </row>
    <row r="605" spans="1:5" ht="27.6">
      <c r="A605" s="256" t="s">
        <v>1480</v>
      </c>
      <c r="B605" s="257" t="s">
        <v>1481</v>
      </c>
      <c r="C605" s="220">
        <v>313</v>
      </c>
      <c r="D605" s="1072">
        <v>304</v>
      </c>
      <c r="E605" s="689">
        <f t="shared" si="9"/>
        <v>0.97124600638977632</v>
      </c>
    </row>
    <row r="606" spans="1:5" ht="27.6">
      <c r="A606" s="256" t="s">
        <v>1482</v>
      </c>
      <c r="B606" s="257" t="s">
        <v>1483</v>
      </c>
      <c r="C606" s="220">
        <v>324</v>
      </c>
      <c r="D606" s="1072">
        <v>351</v>
      </c>
      <c r="E606" s="689">
        <f t="shared" si="9"/>
        <v>1.0833333333333333</v>
      </c>
    </row>
    <row r="607" spans="1:5" ht="36">
      <c r="A607" s="255">
        <v>16</v>
      </c>
      <c r="B607" s="262" t="s">
        <v>1484</v>
      </c>
      <c r="C607" s="254"/>
      <c r="D607" s="1071"/>
      <c r="E607" s="689"/>
    </row>
    <row r="608" spans="1:5" ht="13.8">
      <c r="A608" s="256" t="s">
        <v>1485</v>
      </c>
      <c r="B608" s="257" t="s">
        <v>1486</v>
      </c>
      <c r="C608" s="220"/>
      <c r="D608" s="1072"/>
      <c r="E608" s="689"/>
    </row>
    <row r="609" spans="1:5" ht="27.6">
      <c r="A609" s="256" t="s">
        <v>1487</v>
      </c>
      <c r="B609" s="257" t="s">
        <v>1488</v>
      </c>
      <c r="C609" s="220"/>
      <c r="D609" s="1072"/>
      <c r="E609" s="689"/>
    </row>
    <row r="610" spans="1:5" ht="27.6">
      <c r="A610" s="256" t="s">
        <v>1489</v>
      </c>
      <c r="B610" s="257" t="s">
        <v>1490</v>
      </c>
      <c r="C610" s="220">
        <v>7</v>
      </c>
      <c r="D610" s="1072">
        <v>7</v>
      </c>
      <c r="E610" s="689">
        <f t="shared" si="9"/>
        <v>1</v>
      </c>
    </row>
    <row r="611" spans="1:5" ht="13.8">
      <c r="A611" s="256" t="s">
        <v>1491</v>
      </c>
      <c r="B611" s="257" t="s">
        <v>1492</v>
      </c>
      <c r="C611" s="220">
        <v>27</v>
      </c>
      <c r="D611" s="1072">
        <v>24</v>
      </c>
      <c r="E611" s="689">
        <f t="shared" si="9"/>
        <v>0.88888888888888884</v>
      </c>
    </row>
    <row r="612" spans="1:5" ht="27.6">
      <c r="A612" s="256" t="s">
        <v>1493</v>
      </c>
      <c r="B612" s="257" t="s">
        <v>1494</v>
      </c>
      <c r="C612" s="220"/>
      <c r="D612" s="1072">
        <v>7</v>
      </c>
      <c r="E612" s="689"/>
    </row>
    <row r="613" spans="1:5" ht="27.6">
      <c r="A613" s="256" t="s">
        <v>1495</v>
      </c>
      <c r="B613" s="257" t="s">
        <v>1496</v>
      </c>
      <c r="C613" s="220">
        <v>73</v>
      </c>
      <c r="D613" s="1072">
        <v>75</v>
      </c>
      <c r="E613" s="689">
        <f t="shared" si="9"/>
        <v>1.0273972602739727</v>
      </c>
    </row>
    <row r="614" spans="1:5" ht="13.8">
      <c r="A614" s="256" t="s">
        <v>1497</v>
      </c>
      <c r="B614" s="257" t="s">
        <v>1498</v>
      </c>
      <c r="C614" s="220">
        <v>21</v>
      </c>
      <c r="D614" s="1072">
        <v>48</v>
      </c>
      <c r="E614" s="689">
        <f t="shared" si="9"/>
        <v>2.2857142857142856</v>
      </c>
    </row>
    <row r="615" spans="1:5" ht="13.8">
      <c r="A615" s="256" t="s">
        <v>1499</v>
      </c>
      <c r="B615" s="257" t="s">
        <v>1500</v>
      </c>
      <c r="C615" s="220">
        <v>31</v>
      </c>
      <c r="D615" s="1072">
        <v>65</v>
      </c>
      <c r="E615" s="689">
        <f t="shared" si="9"/>
        <v>2.096774193548387</v>
      </c>
    </row>
    <row r="616" spans="1:5" ht="13.8">
      <c r="A616" s="256" t="s">
        <v>1501</v>
      </c>
      <c r="B616" s="257" t="s">
        <v>1502</v>
      </c>
      <c r="C616" s="220">
        <v>15</v>
      </c>
      <c r="D616" s="1072">
        <v>15</v>
      </c>
      <c r="E616" s="689">
        <f t="shared" si="9"/>
        <v>1</v>
      </c>
    </row>
    <row r="617" spans="1:5" ht="23.4">
      <c r="A617" s="269">
        <v>17</v>
      </c>
      <c r="B617" s="262" t="s">
        <v>1503</v>
      </c>
      <c r="C617" s="254"/>
      <c r="D617" s="1071"/>
      <c r="E617" s="689"/>
    </row>
    <row r="618" spans="1:5" ht="13.8">
      <c r="A618" s="256" t="s">
        <v>1504</v>
      </c>
      <c r="B618" s="258" t="s">
        <v>1505</v>
      </c>
      <c r="C618" s="220"/>
      <c r="D618" s="1072"/>
      <c r="E618" s="689"/>
    </row>
    <row r="619" spans="1:5" ht="13.8">
      <c r="A619" s="256" t="s">
        <v>1506</v>
      </c>
      <c r="B619" s="257" t="s">
        <v>1507</v>
      </c>
      <c r="C619" s="220"/>
      <c r="D619" s="1072"/>
      <c r="E619" s="689"/>
    </row>
    <row r="620" spans="1:5" ht="13.8">
      <c r="A620" s="256" t="s">
        <v>1508</v>
      </c>
      <c r="B620" s="257" t="s">
        <v>1509</v>
      </c>
      <c r="C620" s="220">
        <v>1</v>
      </c>
      <c r="D620" s="1072"/>
      <c r="E620" s="689">
        <f t="shared" si="9"/>
        <v>0</v>
      </c>
    </row>
    <row r="621" spans="1:5" ht="27.6">
      <c r="A621" s="256" t="s">
        <v>1510</v>
      </c>
      <c r="B621" s="257" t="s">
        <v>1511</v>
      </c>
      <c r="C621" s="220"/>
      <c r="D621" s="1072"/>
      <c r="E621" s="689"/>
    </row>
    <row r="622" spans="1:5" ht="13.8">
      <c r="A622" s="256" t="s">
        <v>1512</v>
      </c>
      <c r="B622" s="257" t="s">
        <v>1513</v>
      </c>
      <c r="C622" s="220"/>
      <c r="D622" s="1072"/>
      <c r="E622" s="689"/>
    </row>
    <row r="623" spans="1:5" ht="13.8">
      <c r="A623" s="256" t="s">
        <v>1514</v>
      </c>
      <c r="B623" s="257" t="s">
        <v>1515</v>
      </c>
      <c r="C623" s="220"/>
      <c r="D623" s="1072"/>
      <c r="E623" s="689"/>
    </row>
    <row r="624" spans="1:5" ht="13.8">
      <c r="A624" s="256" t="s">
        <v>1516</v>
      </c>
      <c r="B624" s="257" t="s">
        <v>1517</v>
      </c>
      <c r="C624" s="220"/>
      <c r="D624" s="1072"/>
      <c r="E624" s="689"/>
    </row>
    <row r="625" spans="1:5" ht="27.6">
      <c r="A625" s="256" t="s">
        <v>1518</v>
      </c>
      <c r="B625" s="257" t="s">
        <v>1519</v>
      </c>
      <c r="C625" s="220">
        <v>1</v>
      </c>
      <c r="D625" s="1072"/>
      <c r="E625" s="689">
        <f t="shared" si="9"/>
        <v>0</v>
      </c>
    </row>
    <row r="626" spans="1:5" ht="27.6">
      <c r="A626" s="256" t="s">
        <v>1520</v>
      </c>
      <c r="B626" s="257" t="s">
        <v>1521</v>
      </c>
      <c r="C626" s="220">
        <v>5</v>
      </c>
      <c r="D626" s="1072">
        <v>20</v>
      </c>
      <c r="E626" s="689">
        <f t="shared" si="9"/>
        <v>4</v>
      </c>
    </row>
    <row r="627" spans="1:5" ht="13.8">
      <c r="A627" s="256" t="s">
        <v>1522</v>
      </c>
      <c r="B627" s="257" t="s">
        <v>1523</v>
      </c>
      <c r="C627" s="220"/>
      <c r="D627" s="1072">
        <v>3</v>
      </c>
      <c r="E627" s="689"/>
    </row>
    <row r="628" spans="1:5" ht="13.8">
      <c r="A628" s="256" t="s">
        <v>1524</v>
      </c>
      <c r="B628" s="257" t="s">
        <v>1525</v>
      </c>
      <c r="C628" s="220">
        <v>3</v>
      </c>
      <c r="D628" s="1072">
        <v>7</v>
      </c>
      <c r="E628" s="689">
        <f t="shared" si="9"/>
        <v>2.3333333333333335</v>
      </c>
    </row>
    <row r="629" spans="1:5" ht="13.8">
      <c r="A629" s="256" t="s">
        <v>1526</v>
      </c>
      <c r="B629" s="257" t="s">
        <v>1527</v>
      </c>
      <c r="C629" s="220">
        <v>5</v>
      </c>
      <c r="D629" s="1072">
        <v>8</v>
      </c>
      <c r="E629" s="689">
        <f t="shared" si="9"/>
        <v>1.6</v>
      </c>
    </row>
    <row r="630" spans="1:5" ht="13.8">
      <c r="A630" s="256" t="s">
        <v>1528</v>
      </c>
      <c r="B630" s="257" t="s">
        <v>1529</v>
      </c>
      <c r="C630" s="220">
        <v>7</v>
      </c>
      <c r="D630" s="1072">
        <v>7</v>
      </c>
      <c r="E630" s="689">
        <f t="shared" si="9"/>
        <v>1</v>
      </c>
    </row>
    <row r="631" spans="1:5" ht="13.8">
      <c r="A631" s="256" t="s">
        <v>1530</v>
      </c>
      <c r="B631" s="257" t="s">
        <v>1531</v>
      </c>
      <c r="C631" s="220">
        <v>83</v>
      </c>
      <c r="D631" s="1072">
        <v>40</v>
      </c>
      <c r="E631" s="689">
        <f t="shared" si="9"/>
        <v>0.48192771084337349</v>
      </c>
    </row>
    <row r="632" spans="1:5" ht="13.8">
      <c r="A632" s="256" t="s">
        <v>1532</v>
      </c>
      <c r="B632" s="257" t="s">
        <v>1533</v>
      </c>
      <c r="C632" s="220">
        <v>11</v>
      </c>
      <c r="D632" s="1072">
        <v>9</v>
      </c>
      <c r="E632" s="689">
        <f t="shared" si="9"/>
        <v>0.81818181818181823</v>
      </c>
    </row>
    <row r="633" spans="1:5" ht="13.8">
      <c r="A633" s="256" t="s">
        <v>1534</v>
      </c>
      <c r="B633" s="257" t="s">
        <v>1535</v>
      </c>
      <c r="C633" s="220">
        <v>87</v>
      </c>
      <c r="D633" s="1072">
        <v>87</v>
      </c>
      <c r="E633" s="689">
        <f t="shared" si="9"/>
        <v>1</v>
      </c>
    </row>
    <row r="634" spans="1:5" ht="13.8">
      <c r="A634" s="256" t="s">
        <v>1536</v>
      </c>
      <c r="B634" s="257" t="s">
        <v>1537</v>
      </c>
      <c r="C634" s="220">
        <v>836</v>
      </c>
      <c r="D634" s="1072">
        <v>700</v>
      </c>
      <c r="E634" s="689">
        <f t="shared" si="9"/>
        <v>0.83732057416267947</v>
      </c>
    </row>
    <row r="635" spans="1:5" ht="13.8">
      <c r="A635" s="256" t="s">
        <v>1538</v>
      </c>
      <c r="B635" s="257" t="s">
        <v>1539</v>
      </c>
      <c r="C635" s="220"/>
      <c r="D635" s="1072"/>
      <c r="E635" s="689"/>
    </row>
    <row r="636" spans="1:5" ht="18">
      <c r="A636" s="255">
        <v>18</v>
      </c>
      <c r="B636" s="262" t="s">
        <v>1540</v>
      </c>
      <c r="C636" s="254"/>
      <c r="D636" s="1071"/>
      <c r="E636" s="689"/>
    </row>
    <row r="637" spans="1:5" ht="13.8">
      <c r="A637" s="256" t="s">
        <v>1541</v>
      </c>
      <c r="B637" s="257" t="s">
        <v>1542</v>
      </c>
      <c r="C637" s="220"/>
      <c r="D637" s="1072"/>
      <c r="E637" s="689"/>
    </row>
    <row r="638" spans="1:5" ht="13.8">
      <c r="A638" s="256" t="s">
        <v>1543</v>
      </c>
      <c r="B638" s="257" t="s">
        <v>1544</v>
      </c>
      <c r="C638" s="220"/>
      <c r="D638" s="1072"/>
      <c r="E638" s="689"/>
    </row>
    <row r="639" spans="1:5" ht="13.8">
      <c r="A639" s="256" t="s">
        <v>1545</v>
      </c>
      <c r="B639" s="257" t="s">
        <v>1546</v>
      </c>
      <c r="C639" s="220"/>
      <c r="D639" s="1072"/>
      <c r="E639" s="689"/>
    </row>
    <row r="640" spans="1:5" ht="13.8">
      <c r="A640" s="256" t="s">
        <v>1547</v>
      </c>
      <c r="B640" s="257" t="s">
        <v>1548</v>
      </c>
      <c r="C640" s="220"/>
      <c r="D640" s="1072">
        <v>1</v>
      </c>
      <c r="E640" s="689"/>
    </row>
    <row r="641" spans="1:5" ht="13.8">
      <c r="A641" s="256" t="s">
        <v>1549</v>
      </c>
      <c r="B641" s="257" t="s">
        <v>1550</v>
      </c>
      <c r="C641" s="220">
        <v>1</v>
      </c>
      <c r="D641" s="1072"/>
      <c r="E641" s="689">
        <f t="shared" si="9"/>
        <v>0</v>
      </c>
    </row>
    <row r="642" spans="1:5" ht="13.8">
      <c r="A642" s="256" t="s">
        <v>1551</v>
      </c>
      <c r="B642" s="257" t="s">
        <v>1552</v>
      </c>
      <c r="C642" s="220"/>
      <c r="D642" s="1072"/>
      <c r="E642" s="689"/>
    </row>
    <row r="643" spans="1:5" ht="13.8">
      <c r="A643" s="256" t="s">
        <v>1553</v>
      </c>
      <c r="B643" s="257" t="s">
        <v>1554</v>
      </c>
      <c r="C643" s="220">
        <v>5</v>
      </c>
      <c r="D643" s="1072">
        <v>4</v>
      </c>
      <c r="E643" s="689">
        <f t="shared" si="9"/>
        <v>0.8</v>
      </c>
    </row>
    <row r="644" spans="1:5" ht="13.8">
      <c r="A644" s="256" t="s">
        <v>1555</v>
      </c>
      <c r="B644" s="257" t="s">
        <v>1556</v>
      </c>
      <c r="C644" s="220"/>
      <c r="D644" s="1072"/>
      <c r="E644" s="689"/>
    </row>
    <row r="645" spans="1:5" ht="13.8">
      <c r="A645" s="256" t="s">
        <v>1557</v>
      </c>
      <c r="B645" s="257" t="s">
        <v>1558</v>
      </c>
      <c r="C645" s="220">
        <v>7</v>
      </c>
      <c r="D645" s="1072">
        <v>3</v>
      </c>
      <c r="E645" s="689">
        <f t="shared" si="9"/>
        <v>0.42857142857142855</v>
      </c>
    </row>
    <row r="646" spans="1:5" ht="13.8">
      <c r="A646" s="256" t="s">
        <v>1559</v>
      </c>
      <c r="B646" s="257" t="s">
        <v>1560</v>
      </c>
      <c r="C646" s="220">
        <v>5</v>
      </c>
      <c r="D646" s="1072">
        <v>1</v>
      </c>
      <c r="E646" s="689">
        <f t="shared" si="9"/>
        <v>0.2</v>
      </c>
    </row>
    <row r="647" spans="1:5" ht="27.6">
      <c r="A647" s="256" t="s">
        <v>1561</v>
      </c>
      <c r="B647" s="257" t="s">
        <v>1562</v>
      </c>
      <c r="C647" s="220"/>
      <c r="D647" s="1072"/>
      <c r="E647" s="689"/>
    </row>
    <row r="648" spans="1:5" ht="27.6">
      <c r="A648" s="256" t="s">
        <v>1563</v>
      </c>
      <c r="B648" s="257" t="s">
        <v>1564</v>
      </c>
      <c r="C648" s="220">
        <v>1</v>
      </c>
      <c r="D648" s="1072"/>
      <c r="E648" s="689">
        <f t="shared" si="9"/>
        <v>0</v>
      </c>
    </row>
    <row r="649" spans="1:5" ht="13.8">
      <c r="A649" s="256" t="s">
        <v>1565</v>
      </c>
      <c r="B649" s="257" t="s">
        <v>1566</v>
      </c>
      <c r="C649" s="220">
        <v>4</v>
      </c>
      <c r="D649" s="1072">
        <v>4</v>
      </c>
      <c r="E649" s="689">
        <f t="shared" si="9"/>
        <v>1</v>
      </c>
    </row>
    <row r="650" spans="1:5" ht="13.8">
      <c r="A650" s="256" t="s">
        <v>1567</v>
      </c>
      <c r="B650" s="257" t="s">
        <v>1568</v>
      </c>
      <c r="C650" s="220">
        <v>3</v>
      </c>
      <c r="D650" s="1072">
        <v>3</v>
      </c>
      <c r="E650" s="689">
        <f t="shared" si="9"/>
        <v>1</v>
      </c>
    </row>
    <row r="651" spans="1:5" ht="13.8">
      <c r="A651" s="256" t="s">
        <v>1569</v>
      </c>
      <c r="B651" s="257" t="s">
        <v>1570</v>
      </c>
      <c r="C651" s="220">
        <v>41</v>
      </c>
      <c r="D651" s="1072">
        <v>24</v>
      </c>
      <c r="E651" s="689">
        <f t="shared" si="9"/>
        <v>0.58536585365853655</v>
      </c>
    </row>
    <row r="652" spans="1:5" ht="13.8">
      <c r="A652" s="256" t="s">
        <v>1571</v>
      </c>
      <c r="B652" s="257" t="s">
        <v>1572</v>
      </c>
      <c r="C652" s="220"/>
      <c r="D652" s="1072"/>
      <c r="E652" s="689"/>
    </row>
    <row r="653" spans="1:5" ht="13.8">
      <c r="A653" s="256" t="s">
        <v>1573</v>
      </c>
      <c r="B653" s="257" t="s">
        <v>1574</v>
      </c>
      <c r="C653" s="220"/>
      <c r="D653" s="1072"/>
      <c r="E653" s="689"/>
    </row>
    <row r="654" spans="1:5" ht="13.8">
      <c r="A654" s="256" t="s">
        <v>1575</v>
      </c>
      <c r="B654" s="257" t="s">
        <v>1576</v>
      </c>
      <c r="C654" s="220">
        <v>1</v>
      </c>
      <c r="D654" s="1072">
        <v>1</v>
      </c>
      <c r="E654" s="689">
        <f t="shared" si="9"/>
        <v>1</v>
      </c>
    </row>
    <row r="655" spans="1:5" ht="18">
      <c r="A655" s="255">
        <v>19</v>
      </c>
      <c r="B655" s="262" t="s">
        <v>1577</v>
      </c>
      <c r="C655" s="254"/>
      <c r="D655" s="1071"/>
      <c r="E655" s="689"/>
    </row>
    <row r="656" spans="1:5" ht="13.8">
      <c r="A656" s="256" t="s">
        <v>1578</v>
      </c>
      <c r="B656" s="268" t="s">
        <v>1579</v>
      </c>
      <c r="C656" s="220"/>
      <c r="D656" s="1072"/>
      <c r="E656" s="689"/>
    </row>
    <row r="657" spans="1:5" ht="13.8">
      <c r="A657" s="256" t="s">
        <v>1580</v>
      </c>
      <c r="B657" s="268" t="s">
        <v>1581</v>
      </c>
      <c r="C657" s="220"/>
      <c r="D657" s="1072">
        <v>20</v>
      </c>
      <c r="E657" s="689"/>
    </row>
    <row r="658" spans="1:5" ht="13.8">
      <c r="A658" s="256" t="s">
        <v>1582</v>
      </c>
      <c r="B658" s="268" t="s">
        <v>1583</v>
      </c>
      <c r="C658" s="220">
        <v>16</v>
      </c>
      <c r="D658" s="1072"/>
      <c r="E658" s="689">
        <f t="shared" ref="E658:E716" si="10">D658/C658</f>
        <v>0</v>
      </c>
    </row>
    <row r="659" spans="1:5" ht="27.6">
      <c r="A659" s="256" t="s">
        <v>1584</v>
      </c>
      <c r="B659" s="268" t="s">
        <v>1585</v>
      </c>
      <c r="C659" s="220"/>
      <c r="D659" s="1072">
        <v>8</v>
      </c>
      <c r="E659" s="689"/>
    </row>
    <row r="660" spans="1:5" ht="27.6">
      <c r="A660" s="256" t="s">
        <v>1586</v>
      </c>
      <c r="B660" s="268" t="s">
        <v>1587</v>
      </c>
      <c r="C660" s="220">
        <v>3</v>
      </c>
      <c r="D660" s="1072">
        <v>47</v>
      </c>
      <c r="E660" s="689">
        <f t="shared" si="10"/>
        <v>15.666666666666666</v>
      </c>
    </row>
    <row r="661" spans="1:5" ht="13.8">
      <c r="A661" s="256" t="s">
        <v>1588</v>
      </c>
      <c r="B661" s="268" t="s">
        <v>1589</v>
      </c>
      <c r="C661" s="220">
        <v>31</v>
      </c>
      <c r="D661" s="1072">
        <v>3</v>
      </c>
      <c r="E661" s="689">
        <f t="shared" si="10"/>
        <v>9.6774193548387094E-2</v>
      </c>
    </row>
    <row r="662" spans="1:5" ht="13.8">
      <c r="A662" s="256" t="s">
        <v>1590</v>
      </c>
      <c r="B662" s="268" t="s">
        <v>1591</v>
      </c>
      <c r="C662" s="220">
        <v>3</v>
      </c>
      <c r="D662" s="1072">
        <v>4</v>
      </c>
      <c r="E662" s="689">
        <f t="shared" si="10"/>
        <v>1.3333333333333333</v>
      </c>
    </row>
    <row r="663" spans="1:5" ht="13.8">
      <c r="A663" s="256" t="s">
        <v>1592</v>
      </c>
      <c r="B663" s="268" t="s">
        <v>1593</v>
      </c>
      <c r="C663" s="220">
        <v>7</v>
      </c>
      <c r="D663" s="1072"/>
      <c r="E663" s="689">
        <f t="shared" si="10"/>
        <v>0</v>
      </c>
    </row>
    <row r="664" spans="1:5" ht="13.8">
      <c r="A664" s="256" t="s">
        <v>1594</v>
      </c>
      <c r="B664" s="268" t="s">
        <v>1595</v>
      </c>
      <c r="C664" s="220">
        <v>1</v>
      </c>
      <c r="D664" s="1072">
        <v>15</v>
      </c>
      <c r="E664" s="689">
        <f t="shared" si="10"/>
        <v>15</v>
      </c>
    </row>
    <row r="665" spans="1:5" ht="13.8">
      <c r="A665" s="256" t="s">
        <v>1596</v>
      </c>
      <c r="B665" s="268" t="s">
        <v>1597</v>
      </c>
      <c r="C665" s="220">
        <v>8</v>
      </c>
      <c r="D665" s="1072"/>
      <c r="E665" s="689">
        <f t="shared" si="10"/>
        <v>0</v>
      </c>
    </row>
    <row r="666" spans="1:5" ht="13.8">
      <c r="A666" s="256" t="s">
        <v>1598</v>
      </c>
      <c r="B666" s="268" t="s">
        <v>1599</v>
      </c>
      <c r="C666" s="220"/>
      <c r="D666" s="1072"/>
      <c r="E666" s="689"/>
    </row>
    <row r="667" spans="1:5" ht="36">
      <c r="A667" s="255">
        <v>20</v>
      </c>
      <c r="B667" s="262" t="s">
        <v>1600</v>
      </c>
      <c r="C667" s="254"/>
      <c r="D667" s="1071"/>
      <c r="E667" s="689"/>
    </row>
    <row r="668" spans="1:5" ht="13.8">
      <c r="A668" s="256" t="s">
        <v>1601</v>
      </c>
      <c r="B668" s="257" t="s">
        <v>1602</v>
      </c>
      <c r="C668" s="220">
        <v>27</v>
      </c>
      <c r="D668" s="1072">
        <v>24</v>
      </c>
      <c r="E668" s="689">
        <f t="shared" si="10"/>
        <v>0.88888888888888884</v>
      </c>
    </row>
    <row r="669" spans="1:5" ht="13.8">
      <c r="A669" s="256" t="s">
        <v>1603</v>
      </c>
      <c r="B669" s="257" t="s">
        <v>1604</v>
      </c>
      <c r="C669" s="220">
        <v>1</v>
      </c>
      <c r="D669" s="1072">
        <v>1</v>
      </c>
      <c r="E669" s="689">
        <f t="shared" si="10"/>
        <v>1</v>
      </c>
    </row>
    <row r="670" spans="1:5" ht="13.8">
      <c r="A670" s="256" t="s">
        <v>1605</v>
      </c>
      <c r="B670" s="257" t="s">
        <v>1606</v>
      </c>
      <c r="C670" s="220">
        <v>13</v>
      </c>
      <c r="D670" s="1072">
        <v>16</v>
      </c>
      <c r="E670" s="689">
        <f t="shared" si="10"/>
        <v>1.2307692307692308</v>
      </c>
    </row>
    <row r="671" spans="1:5" ht="13.8">
      <c r="A671" s="256" t="s">
        <v>1607</v>
      </c>
      <c r="B671" s="257" t="s">
        <v>1608</v>
      </c>
      <c r="C671" s="220"/>
      <c r="D671" s="1072"/>
      <c r="E671" s="689"/>
    </row>
    <row r="672" spans="1:5" ht="13.8">
      <c r="A672" s="256" t="s">
        <v>1609</v>
      </c>
      <c r="B672" s="257" t="s">
        <v>1610</v>
      </c>
      <c r="C672" s="220"/>
      <c r="D672" s="1072"/>
      <c r="E672" s="689"/>
    </row>
    <row r="673" spans="1:5" ht="13.8">
      <c r="A673" s="256" t="s">
        <v>1611</v>
      </c>
      <c r="B673" s="257" t="s">
        <v>1612</v>
      </c>
      <c r="C673" s="220">
        <v>1</v>
      </c>
      <c r="D673" s="1072"/>
      <c r="E673" s="689">
        <f t="shared" si="10"/>
        <v>0</v>
      </c>
    </row>
    <row r="674" spans="1:5" ht="18">
      <c r="A674" s="255">
        <v>21</v>
      </c>
      <c r="B674" s="262" t="s">
        <v>1613</v>
      </c>
      <c r="C674" s="254"/>
      <c r="D674" s="1071"/>
      <c r="E674" s="689"/>
    </row>
    <row r="675" spans="1:5" ht="13.8">
      <c r="A675" s="256" t="s">
        <v>1614</v>
      </c>
      <c r="B675" s="257" t="s">
        <v>1615</v>
      </c>
      <c r="C675" s="220"/>
      <c r="D675" s="1072"/>
      <c r="E675" s="689"/>
    </row>
    <row r="676" spans="1:5" ht="27.6">
      <c r="A676" s="256" t="s">
        <v>1616</v>
      </c>
      <c r="B676" s="257" t="s">
        <v>1617</v>
      </c>
      <c r="C676" s="220"/>
      <c r="D676" s="1072"/>
      <c r="E676" s="689"/>
    </row>
    <row r="677" spans="1:5" ht="27.6">
      <c r="A677" s="256" t="s">
        <v>1618</v>
      </c>
      <c r="B677" s="257" t="s">
        <v>1619</v>
      </c>
      <c r="C677" s="220"/>
      <c r="D677" s="1072">
        <v>1</v>
      </c>
      <c r="E677" s="689"/>
    </row>
    <row r="678" spans="1:5" ht="13.8">
      <c r="A678" s="256" t="s">
        <v>1620</v>
      </c>
      <c r="B678" s="257" t="s">
        <v>1621</v>
      </c>
      <c r="C678" s="220"/>
      <c r="D678" s="1072"/>
      <c r="E678" s="689"/>
    </row>
    <row r="679" spans="1:5" ht="13.8">
      <c r="A679" s="256" t="s">
        <v>1622</v>
      </c>
      <c r="B679" s="266" t="s">
        <v>1623</v>
      </c>
      <c r="C679" s="220"/>
      <c r="D679" s="1072"/>
      <c r="E679" s="689"/>
    </row>
    <row r="680" spans="1:5" ht="13.8">
      <c r="A680" s="256" t="s">
        <v>1624</v>
      </c>
      <c r="B680" s="266" t="s">
        <v>1625</v>
      </c>
      <c r="C680" s="220"/>
      <c r="D680" s="1072"/>
      <c r="E680" s="689"/>
    </row>
    <row r="681" spans="1:5" ht="13.8">
      <c r="A681" s="256" t="s">
        <v>1626</v>
      </c>
      <c r="B681" s="257" t="s">
        <v>1627</v>
      </c>
      <c r="C681" s="220"/>
      <c r="D681" s="1072"/>
      <c r="E681" s="689"/>
    </row>
    <row r="682" spans="1:5" ht="13.8">
      <c r="A682" s="256" t="s">
        <v>1628</v>
      </c>
      <c r="B682" s="266" t="s">
        <v>1629</v>
      </c>
      <c r="C682" s="220"/>
      <c r="D682" s="1072"/>
      <c r="E682" s="689"/>
    </row>
    <row r="683" spans="1:5" ht="13.8">
      <c r="A683" s="256" t="s">
        <v>1630</v>
      </c>
      <c r="B683" s="266" t="s">
        <v>1631</v>
      </c>
      <c r="C683" s="220">
        <v>1</v>
      </c>
      <c r="D683" s="1072"/>
      <c r="E683" s="689">
        <f t="shared" si="10"/>
        <v>0</v>
      </c>
    </row>
    <row r="684" spans="1:5" ht="27.6">
      <c r="A684" s="256" t="s">
        <v>1632</v>
      </c>
      <c r="B684" s="266" t="s">
        <v>1633</v>
      </c>
      <c r="C684" s="220"/>
      <c r="D684" s="1072"/>
      <c r="E684" s="689"/>
    </row>
    <row r="685" spans="1:5" ht="13.8">
      <c r="A685" s="256" t="s">
        <v>1634</v>
      </c>
      <c r="B685" s="258" t="s">
        <v>1635</v>
      </c>
      <c r="C685" s="220"/>
      <c r="D685" s="1072"/>
      <c r="E685" s="689"/>
    </row>
    <row r="686" spans="1:5" ht="13.8">
      <c r="A686" s="256" t="s">
        <v>1636</v>
      </c>
      <c r="B686" s="257" t="s">
        <v>1637</v>
      </c>
      <c r="C686" s="220">
        <v>1</v>
      </c>
      <c r="D686" s="1072">
        <v>1</v>
      </c>
      <c r="E686" s="689">
        <f t="shared" si="10"/>
        <v>1</v>
      </c>
    </row>
    <row r="687" spans="1:5" ht="13.8">
      <c r="A687" s="256" t="s">
        <v>1638</v>
      </c>
      <c r="B687" s="257" t="s">
        <v>1639</v>
      </c>
      <c r="C687" s="220">
        <v>3</v>
      </c>
      <c r="D687" s="1072"/>
      <c r="E687" s="689">
        <f t="shared" si="10"/>
        <v>0</v>
      </c>
    </row>
    <row r="688" spans="1:5" ht="13.8">
      <c r="A688" s="256" t="s">
        <v>1640</v>
      </c>
      <c r="B688" s="266" t="s">
        <v>1641</v>
      </c>
      <c r="C688" s="220"/>
      <c r="D688" s="1072"/>
      <c r="E688" s="689"/>
    </row>
    <row r="689" spans="1:5" ht="13.8">
      <c r="A689" s="256" t="s">
        <v>1642</v>
      </c>
      <c r="B689" s="266" t="s">
        <v>1643</v>
      </c>
      <c r="C689" s="220">
        <v>1</v>
      </c>
      <c r="D689" s="1072">
        <v>1</v>
      </c>
      <c r="E689" s="689">
        <f t="shared" si="10"/>
        <v>1</v>
      </c>
    </row>
    <row r="690" spans="1:5" ht="13.8">
      <c r="A690" s="256" t="s">
        <v>1644</v>
      </c>
      <c r="B690" s="257" t="s">
        <v>1645</v>
      </c>
      <c r="C690" s="220"/>
      <c r="D690" s="1072">
        <v>3</v>
      </c>
      <c r="E690" s="689"/>
    </row>
    <row r="691" spans="1:5" ht="13.8">
      <c r="A691" s="256" t="s">
        <v>1646</v>
      </c>
      <c r="B691" s="257" t="s">
        <v>1647</v>
      </c>
      <c r="C691" s="220">
        <v>1</v>
      </c>
      <c r="D691" s="1072"/>
      <c r="E691" s="689">
        <f t="shared" si="10"/>
        <v>0</v>
      </c>
    </row>
    <row r="692" spans="1:5" ht="27.6">
      <c r="A692" s="256" t="s">
        <v>1648</v>
      </c>
      <c r="B692" s="257" t="s">
        <v>1649</v>
      </c>
      <c r="C692" s="220"/>
      <c r="D692" s="1072"/>
      <c r="E692" s="689"/>
    </row>
    <row r="693" spans="1:5" ht="27.6">
      <c r="A693" s="256" t="s">
        <v>1650</v>
      </c>
      <c r="B693" s="257" t="s">
        <v>1651</v>
      </c>
      <c r="C693" s="220"/>
      <c r="D693" s="1072"/>
      <c r="E693" s="689"/>
    </row>
    <row r="694" spans="1:5" ht="13.8">
      <c r="A694" s="256" t="s">
        <v>1652</v>
      </c>
      <c r="B694" s="257" t="s">
        <v>1653</v>
      </c>
      <c r="C694" s="220"/>
      <c r="D694" s="1072"/>
      <c r="E694" s="689"/>
    </row>
    <row r="695" spans="1:5" ht="13.8">
      <c r="A695" s="256" t="s">
        <v>1654</v>
      </c>
      <c r="B695" s="257" t="s">
        <v>1655</v>
      </c>
      <c r="C695" s="220">
        <v>1</v>
      </c>
      <c r="D695" s="1072"/>
      <c r="E695" s="689">
        <f t="shared" si="10"/>
        <v>0</v>
      </c>
    </row>
    <row r="696" spans="1:5" ht="13.8">
      <c r="A696" s="256" t="s">
        <v>1656</v>
      </c>
      <c r="B696" s="257" t="s">
        <v>1657</v>
      </c>
      <c r="C696" s="220">
        <v>17</v>
      </c>
      <c r="D696" s="1072">
        <v>9</v>
      </c>
      <c r="E696" s="689">
        <f t="shared" si="10"/>
        <v>0.52941176470588236</v>
      </c>
    </row>
    <row r="697" spans="1:5" ht="13.8">
      <c r="A697" s="256" t="s">
        <v>1658</v>
      </c>
      <c r="B697" s="257" t="s">
        <v>1659</v>
      </c>
      <c r="C697" s="220">
        <v>12</v>
      </c>
      <c r="D697" s="1072">
        <v>13</v>
      </c>
      <c r="E697" s="689">
        <f t="shared" si="10"/>
        <v>1.0833333333333333</v>
      </c>
    </row>
    <row r="698" spans="1:5" ht="13.8">
      <c r="A698" s="256" t="s">
        <v>1660</v>
      </c>
      <c r="B698" s="257" t="s">
        <v>1661</v>
      </c>
      <c r="C698" s="220">
        <v>8</v>
      </c>
      <c r="D698" s="1072">
        <v>1</v>
      </c>
      <c r="E698" s="689">
        <f t="shared" si="10"/>
        <v>0.125</v>
      </c>
    </row>
    <row r="699" spans="1:5" ht="13.8">
      <c r="A699" s="256" t="s">
        <v>1662</v>
      </c>
      <c r="B699" s="257" t="s">
        <v>1663</v>
      </c>
      <c r="C699" s="220">
        <v>35</v>
      </c>
      <c r="D699" s="1072">
        <v>47</v>
      </c>
      <c r="E699" s="689">
        <f t="shared" si="10"/>
        <v>1.3428571428571427</v>
      </c>
    </row>
    <row r="700" spans="1:5" ht="13.8">
      <c r="A700" s="256" t="s">
        <v>1664</v>
      </c>
      <c r="B700" s="257" t="s">
        <v>1665</v>
      </c>
      <c r="C700" s="220"/>
      <c r="D700" s="1072">
        <v>1</v>
      </c>
      <c r="E700" s="689"/>
    </row>
    <row r="701" spans="1:5" ht="13.8">
      <c r="A701" s="256" t="s">
        <v>1666</v>
      </c>
      <c r="B701" s="257" t="s">
        <v>1667</v>
      </c>
      <c r="C701" s="220">
        <v>4</v>
      </c>
      <c r="D701" s="1072">
        <v>7</v>
      </c>
      <c r="E701" s="689">
        <f t="shared" si="10"/>
        <v>1.75</v>
      </c>
    </row>
    <row r="702" spans="1:5" ht="13.8">
      <c r="A702" s="256" t="s">
        <v>1668</v>
      </c>
      <c r="B702" s="257" t="s">
        <v>1669</v>
      </c>
      <c r="C702" s="220">
        <v>1</v>
      </c>
      <c r="D702" s="1072">
        <v>1</v>
      </c>
      <c r="E702" s="689">
        <f t="shared" si="10"/>
        <v>1</v>
      </c>
    </row>
    <row r="703" spans="1:5" ht="13.8">
      <c r="A703" s="256" t="s">
        <v>1670</v>
      </c>
      <c r="B703" s="257" t="s">
        <v>1671</v>
      </c>
      <c r="C703" s="220"/>
      <c r="D703" s="1072">
        <v>3</v>
      </c>
      <c r="E703" s="689"/>
    </row>
    <row r="704" spans="1:5" ht="18">
      <c r="A704" s="255">
        <v>22</v>
      </c>
      <c r="B704" s="262" t="s">
        <v>1672</v>
      </c>
      <c r="C704" s="254"/>
      <c r="D704" s="1071"/>
      <c r="E704" s="689"/>
    </row>
    <row r="705" spans="1:5" ht="13.8">
      <c r="A705" s="256" t="s">
        <v>1673</v>
      </c>
      <c r="B705" s="257" t="s">
        <v>1674</v>
      </c>
      <c r="C705" s="220"/>
      <c r="D705" s="1072"/>
      <c r="E705" s="689"/>
    </row>
    <row r="706" spans="1:5" ht="13.8">
      <c r="A706" s="256" t="s">
        <v>1675</v>
      </c>
      <c r="B706" s="257" t="s">
        <v>1676</v>
      </c>
      <c r="C706" s="220"/>
      <c r="D706" s="1072"/>
      <c r="E706" s="689"/>
    </row>
    <row r="707" spans="1:5" ht="13.8">
      <c r="A707" s="256" t="s">
        <v>1677</v>
      </c>
      <c r="B707" s="257" t="s">
        <v>1678</v>
      </c>
      <c r="C707" s="220"/>
      <c r="D707" s="1072"/>
      <c r="E707" s="689"/>
    </row>
    <row r="708" spans="1:5" ht="13.8">
      <c r="A708" s="256" t="s">
        <v>1679</v>
      </c>
      <c r="B708" s="257" t="s">
        <v>1680</v>
      </c>
      <c r="C708" s="220"/>
      <c r="D708" s="1072"/>
      <c r="E708" s="689"/>
    </row>
    <row r="709" spans="1:5" ht="13.8">
      <c r="A709" s="256" t="s">
        <v>1681</v>
      </c>
      <c r="B709" s="257" t="s">
        <v>1682</v>
      </c>
      <c r="C709" s="220"/>
      <c r="D709" s="1072"/>
      <c r="E709" s="689"/>
    </row>
    <row r="710" spans="1:5" ht="13.8">
      <c r="A710" s="256" t="s">
        <v>1683</v>
      </c>
      <c r="B710" s="257" t="s">
        <v>1684</v>
      </c>
      <c r="C710" s="220">
        <v>1</v>
      </c>
      <c r="D710" s="1072">
        <v>1</v>
      </c>
      <c r="E710" s="689">
        <f t="shared" si="10"/>
        <v>1</v>
      </c>
    </row>
    <row r="711" spans="1:5" ht="13.8">
      <c r="A711" s="256" t="s">
        <v>1685</v>
      </c>
      <c r="B711" s="257" t="s">
        <v>1686</v>
      </c>
      <c r="C711" s="220"/>
      <c r="D711" s="1072"/>
      <c r="E711" s="689"/>
    </row>
    <row r="712" spans="1:5" ht="13.8">
      <c r="A712" s="256" t="s">
        <v>1687</v>
      </c>
      <c r="B712" s="257" t="s">
        <v>1688</v>
      </c>
      <c r="C712" s="220">
        <v>3</v>
      </c>
      <c r="D712" s="1072">
        <v>10</v>
      </c>
      <c r="E712" s="689">
        <f t="shared" si="10"/>
        <v>3.3333333333333335</v>
      </c>
    </row>
    <row r="713" spans="1:5" ht="36">
      <c r="A713" s="255">
        <v>23</v>
      </c>
      <c r="B713" s="262" t="s">
        <v>1689</v>
      </c>
      <c r="C713" s="254"/>
      <c r="D713" s="1071"/>
      <c r="E713" s="689"/>
    </row>
    <row r="714" spans="1:5" ht="27.6">
      <c r="A714" s="256" t="s">
        <v>1690</v>
      </c>
      <c r="B714" s="257" t="s">
        <v>1691</v>
      </c>
      <c r="C714" s="220">
        <v>1</v>
      </c>
      <c r="D714" s="1072"/>
      <c r="E714" s="689">
        <f t="shared" si="10"/>
        <v>0</v>
      </c>
    </row>
    <row r="715" spans="1:5" ht="27.6">
      <c r="A715" s="256" t="s">
        <v>1692</v>
      </c>
      <c r="B715" s="257" t="s">
        <v>1693</v>
      </c>
      <c r="C715" s="220">
        <v>9</v>
      </c>
      <c r="D715" s="1072">
        <v>7</v>
      </c>
      <c r="E715" s="689">
        <f t="shared" si="10"/>
        <v>0.77777777777777779</v>
      </c>
    </row>
    <row r="716" spans="1:5" ht="13.8">
      <c r="A716" s="256" t="s">
        <v>1694</v>
      </c>
      <c r="B716" s="257" t="s">
        <v>1695</v>
      </c>
      <c r="C716" s="220">
        <v>4</v>
      </c>
      <c r="D716" s="1072">
        <v>7</v>
      </c>
      <c r="E716" s="689">
        <f t="shared" si="10"/>
        <v>1.75</v>
      </c>
    </row>
    <row r="717" spans="1:5" ht="13.8">
      <c r="A717" s="256" t="s">
        <v>1696</v>
      </c>
      <c r="B717" s="257" t="s">
        <v>1697</v>
      </c>
      <c r="C717" s="220"/>
      <c r="D717" s="1072"/>
      <c r="E717" s="689"/>
    </row>
    <row r="718" spans="1:5" ht="13.8">
      <c r="A718" s="256" t="s">
        <v>1698</v>
      </c>
      <c r="B718" s="257" t="s">
        <v>1699</v>
      </c>
      <c r="C718" s="220"/>
      <c r="D718" s="1072"/>
      <c r="E718" s="689"/>
    </row>
    <row r="719" spans="1:5" ht="13.8">
      <c r="A719" s="256" t="s">
        <v>1700</v>
      </c>
      <c r="B719" s="258" t="s">
        <v>1701</v>
      </c>
      <c r="C719" s="220"/>
      <c r="D719" s="1072"/>
      <c r="E719" s="689"/>
    </row>
    <row r="720" spans="1:5" ht="13.8">
      <c r="A720" s="256" t="s">
        <v>1702</v>
      </c>
      <c r="B720" s="258" t="s">
        <v>1703</v>
      </c>
      <c r="C720" s="220">
        <v>4</v>
      </c>
      <c r="D720" s="1072">
        <v>9</v>
      </c>
      <c r="E720" s="689">
        <f t="shared" ref="E720:E734" si="11">D720/C720</f>
        <v>2.25</v>
      </c>
    </row>
    <row r="721" spans="1:5" ht="13.8">
      <c r="A721" s="256" t="s">
        <v>1704</v>
      </c>
      <c r="B721" s="258" t="s">
        <v>1705</v>
      </c>
      <c r="C721" s="220">
        <v>1</v>
      </c>
      <c r="D721" s="1072">
        <v>1</v>
      </c>
      <c r="E721" s="689">
        <f t="shared" si="11"/>
        <v>1</v>
      </c>
    </row>
    <row r="722" spans="1:5" ht="13.8">
      <c r="A722" s="256" t="s">
        <v>1706</v>
      </c>
      <c r="B722" s="257" t="s">
        <v>1707</v>
      </c>
      <c r="C722" s="220"/>
      <c r="D722" s="1072"/>
      <c r="E722" s="689"/>
    </row>
    <row r="723" spans="1:5" ht="13.8">
      <c r="A723" s="256" t="s">
        <v>1708</v>
      </c>
      <c r="B723" s="257" t="s">
        <v>1709</v>
      </c>
      <c r="C723" s="220">
        <v>79</v>
      </c>
      <c r="D723" s="1072"/>
      <c r="E723" s="689">
        <f t="shared" si="11"/>
        <v>0</v>
      </c>
    </row>
    <row r="724" spans="1:5" ht="13.8">
      <c r="A724" s="256" t="s">
        <v>1710</v>
      </c>
      <c r="B724" s="257" t="s">
        <v>1711</v>
      </c>
      <c r="C724" s="220">
        <v>53</v>
      </c>
      <c r="D724" s="1072">
        <v>39</v>
      </c>
      <c r="E724" s="689">
        <f t="shared" si="11"/>
        <v>0.73584905660377353</v>
      </c>
    </row>
    <row r="725" spans="1:5" ht="13.8">
      <c r="A725" s="256" t="s">
        <v>1712</v>
      </c>
      <c r="B725" s="257" t="s">
        <v>1713</v>
      </c>
      <c r="C725" s="220">
        <v>23</v>
      </c>
      <c r="D725" s="1072">
        <v>16</v>
      </c>
      <c r="E725" s="689">
        <f t="shared" si="11"/>
        <v>0.69565217391304346</v>
      </c>
    </row>
    <row r="726" spans="1:5" ht="13.8">
      <c r="A726" s="256" t="s">
        <v>1714</v>
      </c>
      <c r="B726" s="257" t="s">
        <v>1715</v>
      </c>
      <c r="C726" s="220"/>
      <c r="D726" s="1072">
        <v>1</v>
      </c>
      <c r="E726" s="689"/>
    </row>
    <row r="727" spans="1:5" ht="23.4">
      <c r="A727" s="270"/>
      <c r="B727" s="271" t="s">
        <v>1716</v>
      </c>
      <c r="C727" s="254"/>
      <c r="D727" s="1073"/>
      <c r="E727" s="689"/>
    </row>
    <row r="728" spans="1:5" ht="13.8">
      <c r="A728" s="256" t="s">
        <v>1717</v>
      </c>
      <c r="B728" s="272" t="s">
        <v>1718</v>
      </c>
      <c r="C728" s="220">
        <v>7</v>
      </c>
      <c r="D728" s="1072">
        <v>4</v>
      </c>
      <c r="E728" s="689">
        <f t="shared" si="11"/>
        <v>0.5714285714285714</v>
      </c>
    </row>
    <row r="729" spans="1:5" ht="27.6">
      <c r="A729" s="273" t="s">
        <v>1719</v>
      </c>
      <c r="B729" s="272" t="s">
        <v>1720</v>
      </c>
      <c r="C729" s="220">
        <v>4</v>
      </c>
      <c r="D729" s="1072">
        <v>4</v>
      </c>
      <c r="E729" s="689">
        <f t="shared" si="11"/>
        <v>1</v>
      </c>
    </row>
    <row r="730" spans="1:5" ht="13.8">
      <c r="A730" s="273" t="s">
        <v>1721</v>
      </c>
      <c r="B730" s="272" t="s">
        <v>1722</v>
      </c>
      <c r="C730" s="220">
        <v>7</v>
      </c>
      <c r="D730" s="1072">
        <v>24</v>
      </c>
      <c r="E730" s="689">
        <f t="shared" si="11"/>
        <v>3.4285714285714284</v>
      </c>
    </row>
    <row r="731" spans="1:5" ht="23.4">
      <c r="A731" s="274"/>
      <c r="B731" s="271" t="s">
        <v>1723</v>
      </c>
      <c r="C731" s="254"/>
      <c r="D731" s="1073"/>
      <c r="E731" s="689"/>
    </row>
    <row r="732" spans="1:5" ht="13.8">
      <c r="A732" s="273" t="s">
        <v>1724</v>
      </c>
      <c r="B732" s="272" t="s">
        <v>1725</v>
      </c>
      <c r="C732" s="220">
        <v>4</v>
      </c>
      <c r="D732" s="1072">
        <v>1</v>
      </c>
      <c r="E732" s="689">
        <f t="shared" si="11"/>
        <v>0.25</v>
      </c>
    </row>
    <row r="733" spans="1:5" ht="13.8">
      <c r="A733" s="273" t="s">
        <v>1726</v>
      </c>
      <c r="B733" s="272" t="s">
        <v>1727</v>
      </c>
      <c r="C733" s="220">
        <v>1</v>
      </c>
      <c r="D733" s="1072"/>
      <c r="E733" s="689">
        <f t="shared" si="11"/>
        <v>0</v>
      </c>
    </row>
    <row r="734" spans="1:5" ht="13.8">
      <c r="A734" s="273" t="s">
        <v>1728</v>
      </c>
      <c r="B734" s="272" t="s">
        <v>1729</v>
      </c>
      <c r="C734" s="220">
        <v>5</v>
      </c>
      <c r="D734" s="1072"/>
      <c r="E734" s="689">
        <f t="shared" si="11"/>
        <v>0</v>
      </c>
    </row>
  </sheetData>
  <conditionalFormatting sqref="A729:A730 A732:A734">
    <cfRule type="duplicateValues" dxfId="0" priority="1"/>
  </conditionalFormatting>
  <pageMargins left="0.23622047244094491" right="0.23622047244094491" top="0.35433070866141736" bottom="0.35433070866141736" header="0.31496062992125984" footer="0.31496062992125984"/>
  <pageSetup paperSize="9" scale="78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58"/>
  <sheetViews>
    <sheetView view="pageBreakPreview" topLeftCell="A28" zoomScaleSheetLayoutView="100" workbookViewId="0">
      <selection activeCell="G54" sqref="G54"/>
    </sheetView>
  </sheetViews>
  <sheetFormatPr defaultRowHeight="13.2"/>
  <cols>
    <col min="1" max="1" width="8.44140625" customWidth="1"/>
    <col min="2" max="2" width="39.77734375" customWidth="1"/>
    <col min="3" max="3" width="5.88671875" customWidth="1"/>
    <col min="4" max="4" width="8.33203125" style="816" customWidth="1"/>
    <col min="5" max="5" width="6.109375" style="555" customWidth="1"/>
    <col min="6" max="6" width="9" style="816" customWidth="1"/>
    <col min="7" max="7" width="6.21875" customWidth="1"/>
    <col min="8" max="8" width="9.6640625" customWidth="1"/>
    <col min="9" max="9" width="7.21875" customWidth="1"/>
  </cols>
  <sheetData>
    <row r="1" spans="1:9">
      <c r="A1" s="173"/>
      <c r="B1" s="174" t="s">
        <v>165</v>
      </c>
      <c r="C1" s="165" t="str">
        <f>Kadar.ode.!C1</f>
        <v>ОПШТА БОЛНИЦА СЕНТА</v>
      </c>
      <c r="D1" s="809"/>
      <c r="E1" s="357"/>
      <c r="F1" s="809"/>
      <c r="G1" s="171"/>
      <c r="H1" s="73"/>
    </row>
    <row r="2" spans="1:9">
      <c r="A2" s="173"/>
      <c r="B2" s="174" t="s">
        <v>166</v>
      </c>
      <c r="C2" s="165" t="str">
        <f>Kadar.ode.!C2</f>
        <v>08923507</v>
      </c>
      <c r="D2" s="809"/>
      <c r="E2" s="357"/>
      <c r="F2" s="809"/>
      <c r="G2" s="171"/>
      <c r="H2" s="73"/>
    </row>
    <row r="3" spans="1:9">
      <c r="A3" s="173"/>
      <c r="B3" s="174"/>
      <c r="C3" s="165"/>
      <c r="D3" s="809"/>
      <c r="E3" s="357"/>
      <c r="F3" s="809"/>
      <c r="G3" s="171"/>
      <c r="H3" s="73"/>
    </row>
    <row r="4" spans="1:9" ht="13.8">
      <c r="A4" s="173"/>
      <c r="B4" s="174" t="s">
        <v>1797</v>
      </c>
      <c r="C4" s="166" t="s">
        <v>1756</v>
      </c>
      <c r="D4" s="810"/>
      <c r="E4" s="680"/>
      <c r="F4" s="810"/>
      <c r="G4" s="172"/>
      <c r="H4" s="73"/>
    </row>
    <row r="5" spans="1:9" ht="13.8">
      <c r="A5" s="173"/>
      <c r="B5" s="174" t="s">
        <v>207</v>
      </c>
      <c r="C5" s="166" t="s">
        <v>4675</v>
      </c>
      <c r="D5" s="810"/>
      <c r="E5" s="680"/>
      <c r="F5" s="810"/>
      <c r="G5" s="172"/>
      <c r="H5" s="73"/>
    </row>
    <row r="6" spans="1:9" ht="15.6">
      <c r="A6" s="135"/>
      <c r="B6" s="135"/>
      <c r="C6" s="135"/>
      <c r="D6" s="856"/>
      <c r="E6" s="135"/>
      <c r="F6" s="856"/>
      <c r="G6" s="71"/>
      <c r="H6" s="71"/>
    </row>
    <row r="7" spans="1:9">
      <c r="A7" s="1187" t="s">
        <v>118</v>
      </c>
      <c r="B7" s="1187" t="s">
        <v>209</v>
      </c>
      <c r="C7" s="1181" t="s">
        <v>1755</v>
      </c>
      <c r="D7" s="1181"/>
      <c r="E7" s="1180" t="s">
        <v>1754</v>
      </c>
      <c r="F7" s="1180"/>
      <c r="G7" s="1181" t="s">
        <v>86</v>
      </c>
      <c r="H7" s="1181"/>
      <c r="I7" s="220"/>
    </row>
    <row r="8" spans="1:9" ht="31.2" thickBot="1">
      <c r="A8" s="1188"/>
      <c r="B8" s="1188"/>
      <c r="C8" s="332" t="s">
        <v>1834</v>
      </c>
      <c r="D8" s="332" t="s">
        <v>5786</v>
      </c>
      <c r="E8" s="332" t="s">
        <v>1834</v>
      </c>
      <c r="F8" s="332" t="s">
        <v>5786</v>
      </c>
      <c r="G8" s="332" t="s">
        <v>1834</v>
      </c>
      <c r="H8" s="332" t="s">
        <v>5786</v>
      </c>
      <c r="I8" s="175" t="s">
        <v>1891</v>
      </c>
    </row>
    <row r="9" spans="1:9" ht="14.4" thickTop="1">
      <c r="A9" s="206"/>
      <c r="B9" s="292" t="s">
        <v>208</v>
      </c>
      <c r="C9" s="292"/>
      <c r="D9" s="812"/>
      <c r="E9" s="292"/>
      <c r="F9" s="812"/>
      <c r="G9" s="292"/>
      <c r="H9" s="291"/>
      <c r="I9" s="220"/>
    </row>
    <row r="10" spans="1:9" ht="13.8">
      <c r="A10" s="208"/>
      <c r="B10" s="290" t="s">
        <v>1753</v>
      </c>
      <c r="C10" s="108"/>
      <c r="D10" s="847"/>
      <c r="E10" s="109"/>
      <c r="F10" s="848"/>
      <c r="G10" s="110"/>
      <c r="H10" s="109"/>
      <c r="I10" s="220"/>
    </row>
    <row r="11" spans="1:9">
      <c r="A11" s="507" t="s">
        <v>4676</v>
      </c>
      <c r="B11" s="408" t="s">
        <v>4677</v>
      </c>
      <c r="C11" s="624"/>
      <c r="D11" s="807"/>
      <c r="E11" s="637">
        <v>1</v>
      </c>
      <c r="F11" s="808">
        <v>1</v>
      </c>
      <c r="G11" s="624">
        <f>C11+E11</f>
        <v>1</v>
      </c>
      <c r="H11" s="626">
        <f>D11+F11</f>
        <v>1</v>
      </c>
      <c r="I11" s="513">
        <f>H11/G11</f>
        <v>1</v>
      </c>
    </row>
    <row r="12" spans="1:9">
      <c r="A12" s="508" t="s">
        <v>2040</v>
      </c>
      <c r="B12" s="410" t="s">
        <v>2041</v>
      </c>
      <c r="C12" s="624">
        <v>1</v>
      </c>
      <c r="D12" s="807">
        <v>91</v>
      </c>
      <c r="E12" s="637">
        <v>1523</v>
      </c>
      <c r="F12" s="808">
        <v>1888</v>
      </c>
      <c r="G12" s="624">
        <f t="shared" ref="G12:G56" si="0">C12+E12</f>
        <v>1524</v>
      </c>
      <c r="H12" s="626">
        <f t="shared" ref="H12:H56" si="1">D12+F12</f>
        <v>1979</v>
      </c>
      <c r="I12" s="513">
        <f t="shared" ref="I12:I57" si="2">H12/G12</f>
        <v>1.2985564304461943</v>
      </c>
    </row>
    <row r="13" spans="1:9">
      <c r="A13" s="508" t="s">
        <v>4678</v>
      </c>
      <c r="B13" s="509" t="s">
        <v>4679</v>
      </c>
      <c r="C13" s="624">
        <v>1</v>
      </c>
      <c r="D13" s="807"/>
      <c r="E13" s="637">
        <v>49</v>
      </c>
      <c r="F13" s="808">
        <v>28</v>
      </c>
      <c r="G13" s="624">
        <f t="shared" si="0"/>
        <v>50</v>
      </c>
      <c r="H13" s="626">
        <f t="shared" si="1"/>
        <v>28</v>
      </c>
      <c r="I13" s="513">
        <f t="shared" si="2"/>
        <v>0.56000000000000005</v>
      </c>
    </row>
    <row r="14" spans="1:9">
      <c r="A14" s="508" t="s">
        <v>2076</v>
      </c>
      <c r="B14" s="416" t="s">
        <v>4680</v>
      </c>
      <c r="C14" s="624"/>
      <c r="D14" s="807"/>
      <c r="E14" s="637">
        <v>1</v>
      </c>
      <c r="F14" s="808"/>
      <c r="G14" s="624">
        <f t="shared" si="0"/>
        <v>1</v>
      </c>
      <c r="H14" s="626">
        <f t="shared" si="1"/>
        <v>0</v>
      </c>
      <c r="I14" s="513">
        <f t="shared" si="2"/>
        <v>0</v>
      </c>
    </row>
    <row r="15" spans="1:9">
      <c r="A15" s="508" t="s">
        <v>4681</v>
      </c>
      <c r="B15" s="410" t="s">
        <v>4682</v>
      </c>
      <c r="C15" s="624">
        <v>1</v>
      </c>
      <c r="D15" s="803">
        <v>6</v>
      </c>
      <c r="E15" s="637">
        <v>43</v>
      </c>
      <c r="F15" s="805">
        <v>105</v>
      </c>
      <c r="G15" s="624">
        <f t="shared" si="0"/>
        <v>44</v>
      </c>
      <c r="H15" s="626">
        <f t="shared" si="1"/>
        <v>111</v>
      </c>
      <c r="I15" s="513">
        <f t="shared" si="2"/>
        <v>2.5227272727272729</v>
      </c>
    </row>
    <row r="16" spans="1:9">
      <c r="A16" s="397" t="s">
        <v>2080</v>
      </c>
      <c r="B16" s="416" t="s">
        <v>4683</v>
      </c>
      <c r="C16" s="624"/>
      <c r="D16" s="803">
        <v>3</v>
      </c>
      <c r="E16" s="637">
        <v>44</v>
      </c>
      <c r="F16" s="805">
        <v>52</v>
      </c>
      <c r="G16" s="624">
        <f t="shared" si="0"/>
        <v>44</v>
      </c>
      <c r="H16" s="626">
        <f t="shared" si="1"/>
        <v>55</v>
      </c>
      <c r="I16" s="513">
        <f t="shared" si="2"/>
        <v>1.25</v>
      </c>
    </row>
    <row r="17" spans="1:9">
      <c r="A17" s="397" t="s">
        <v>4169</v>
      </c>
      <c r="B17" s="416" t="s">
        <v>4684</v>
      </c>
      <c r="C17" s="624"/>
      <c r="D17" s="818"/>
      <c r="E17" s="637">
        <v>56</v>
      </c>
      <c r="F17" s="819">
        <v>32</v>
      </c>
      <c r="G17" s="624">
        <f t="shared" si="0"/>
        <v>56</v>
      </c>
      <c r="H17" s="626">
        <f t="shared" si="1"/>
        <v>32</v>
      </c>
      <c r="I17" s="513">
        <f t="shared" si="2"/>
        <v>0.5714285714285714</v>
      </c>
    </row>
    <row r="18" spans="1:9">
      <c r="A18" s="397" t="s">
        <v>4171</v>
      </c>
      <c r="B18" s="416" t="s">
        <v>4685</v>
      </c>
      <c r="C18" s="624"/>
      <c r="D18" s="803"/>
      <c r="E18" s="637">
        <v>67</v>
      </c>
      <c r="F18" s="805">
        <v>51</v>
      </c>
      <c r="G18" s="624">
        <f t="shared" si="0"/>
        <v>67</v>
      </c>
      <c r="H18" s="626">
        <f t="shared" si="1"/>
        <v>51</v>
      </c>
      <c r="I18" s="513">
        <f t="shared" si="2"/>
        <v>0.76119402985074625</v>
      </c>
    </row>
    <row r="19" spans="1:9">
      <c r="A19" s="397" t="s">
        <v>2102</v>
      </c>
      <c r="B19" s="416" t="s">
        <v>4686</v>
      </c>
      <c r="C19" s="624">
        <v>20</v>
      </c>
      <c r="D19" s="803">
        <v>96</v>
      </c>
      <c r="E19" s="637">
        <v>1566</v>
      </c>
      <c r="F19" s="805">
        <v>1808</v>
      </c>
      <c r="G19" s="624">
        <f t="shared" si="0"/>
        <v>1586</v>
      </c>
      <c r="H19" s="626">
        <f t="shared" si="1"/>
        <v>1904</v>
      </c>
      <c r="I19" s="513">
        <f t="shared" si="2"/>
        <v>1.2005044136191678</v>
      </c>
    </row>
    <row r="20" spans="1:9">
      <c r="A20" s="397" t="s">
        <v>2104</v>
      </c>
      <c r="B20" s="416" t="s">
        <v>4687</v>
      </c>
      <c r="C20" s="624">
        <v>20</v>
      </c>
      <c r="D20" s="803">
        <v>80</v>
      </c>
      <c r="E20" s="637">
        <v>1484</v>
      </c>
      <c r="F20" s="805">
        <v>1826</v>
      </c>
      <c r="G20" s="624">
        <f t="shared" si="0"/>
        <v>1504</v>
      </c>
      <c r="H20" s="626">
        <f t="shared" si="1"/>
        <v>1906</v>
      </c>
      <c r="I20" s="513">
        <f t="shared" si="2"/>
        <v>1.2672872340425532</v>
      </c>
    </row>
    <row r="21" spans="1:9">
      <c r="A21" s="397" t="s">
        <v>2113</v>
      </c>
      <c r="B21" s="416" t="s">
        <v>2114</v>
      </c>
      <c r="C21" s="624"/>
      <c r="D21" s="807">
        <v>1</v>
      </c>
      <c r="E21" s="637">
        <v>45</v>
      </c>
      <c r="F21" s="808">
        <v>38</v>
      </c>
      <c r="G21" s="624">
        <f t="shared" si="0"/>
        <v>45</v>
      </c>
      <c r="H21" s="626">
        <f t="shared" si="1"/>
        <v>39</v>
      </c>
      <c r="I21" s="513">
        <f t="shared" si="2"/>
        <v>0.8666666666666667</v>
      </c>
    </row>
    <row r="22" spans="1:9">
      <c r="A22" s="397" t="s">
        <v>4688</v>
      </c>
      <c r="B22" s="416" t="s">
        <v>4689</v>
      </c>
      <c r="C22" s="624"/>
      <c r="D22" s="807"/>
      <c r="E22" s="637"/>
      <c r="F22" s="808"/>
      <c r="G22" s="624">
        <f t="shared" si="0"/>
        <v>0</v>
      </c>
      <c r="H22" s="626">
        <f t="shared" si="1"/>
        <v>0</v>
      </c>
      <c r="I22" s="513"/>
    </row>
    <row r="23" spans="1:9">
      <c r="A23" s="397" t="s">
        <v>2425</v>
      </c>
      <c r="B23" s="416" t="s">
        <v>2426</v>
      </c>
      <c r="C23" s="624">
        <v>1</v>
      </c>
      <c r="D23" s="807">
        <v>3</v>
      </c>
      <c r="E23" s="637">
        <v>16</v>
      </c>
      <c r="F23" s="808">
        <v>6</v>
      </c>
      <c r="G23" s="624">
        <f t="shared" si="0"/>
        <v>17</v>
      </c>
      <c r="H23" s="626">
        <f t="shared" si="1"/>
        <v>9</v>
      </c>
      <c r="I23" s="513">
        <f t="shared" si="2"/>
        <v>0.52941176470588236</v>
      </c>
    </row>
    <row r="24" spans="1:9">
      <c r="A24" s="397" t="s">
        <v>3149</v>
      </c>
      <c r="B24" s="416" t="s">
        <v>3150</v>
      </c>
      <c r="C24" s="624">
        <v>1</v>
      </c>
      <c r="D24" s="807">
        <v>60</v>
      </c>
      <c r="E24" s="637">
        <v>542</v>
      </c>
      <c r="F24" s="808">
        <v>503</v>
      </c>
      <c r="G24" s="624">
        <f t="shared" si="0"/>
        <v>543</v>
      </c>
      <c r="H24" s="626">
        <f t="shared" si="1"/>
        <v>563</v>
      </c>
      <c r="I24" s="513">
        <f t="shared" si="2"/>
        <v>1.0368324125230202</v>
      </c>
    </row>
    <row r="25" spans="1:9">
      <c r="A25" s="397" t="s">
        <v>3251</v>
      </c>
      <c r="B25" s="416" t="s">
        <v>3252</v>
      </c>
      <c r="C25" s="624">
        <v>1</v>
      </c>
      <c r="D25" s="803">
        <v>1</v>
      </c>
      <c r="E25" s="637">
        <v>41</v>
      </c>
      <c r="F25" s="805">
        <v>31</v>
      </c>
      <c r="G25" s="624">
        <f t="shared" si="0"/>
        <v>42</v>
      </c>
      <c r="H25" s="626">
        <f t="shared" si="1"/>
        <v>32</v>
      </c>
      <c r="I25" s="513">
        <f t="shared" si="2"/>
        <v>0.76190476190476186</v>
      </c>
    </row>
    <row r="26" spans="1:9">
      <c r="A26" s="397" t="s">
        <v>3257</v>
      </c>
      <c r="B26" s="416" t="s">
        <v>3258</v>
      </c>
      <c r="C26" s="624"/>
      <c r="D26" s="803">
        <v>2</v>
      </c>
      <c r="E26" s="637">
        <v>3</v>
      </c>
      <c r="F26" s="805">
        <v>3</v>
      </c>
      <c r="G26" s="624">
        <f t="shared" si="0"/>
        <v>3</v>
      </c>
      <c r="H26" s="626">
        <f t="shared" si="1"/>
        <v>5</v>
      </c>
      <c r="I26" s="513">
        <f t="shared" si="2"/>
        <v>1.6666666666666667</v>
      </c>
    </row>
    <row r="27" spans="1:9">
      <c r="A27" s="397" t="s">
        <v>3267</v>
      </c>
      <c r="B27" s="416" t="s">
        <v>3268</v>
      </c>
      <c r="C27" s="624">
        <v>1</v>
      </c>
      <c r="D27" s="818">
        <v>92</v>
      </c>
      <c r="E27" s="637">
        <v>1522</v>
      </c>
      <c r="F27" s="819">
        <v>1888</v>
      </c>
      <c r="G27" s="624">
        <f t="shared" si="0"/>
        <v>1523</v>
      </c>
      <c r="H27" s="626">
        <f t="shared" si="1"/>
        <v>1980</v>
      </c>
      <c r="I27" s="513">
        <f t="shared" si="2"/>
        <v>1.3000656598818121</v>
      </c>
    </row>
    <row r="28" spans="1:9">
      <c r="A28" s="397" t="s">
        <v>3306</v>
      </c>
      <c r="B28" s="416" t="s">
        <v>3307</v>
      </c>
      <c r="C28" s="624">
        <v>1</v>
      </c>
      <c r="D28" s="803">
        <v>3</v>
      </c>
      <c r="E28" s="637">
        <v>56</v>
      </c>
      <c r="F28" s="805">
        <v>6</v>
      </c>
      <c r="G28" s="624">
        <f t="shared" si="0"/>
        <v>57</v>
      </c>
      <c r="H28" s="626">
        <f t="shared" si="1"/>
        <v>9</v>
      </c>
      <c r="I28" s="513">
        <f t="shared" si="2"/>
        <v>0.15789473684210525</v>
      </c>
    </row>
    <row r="29" spans="1:9">
      <c r="A29" s="397" t="s">
        <v>4690</v>
      </c>
      <c r="B29" s="416" t="s">
        <v>4691</v>
      </c>
      <c r="C29" s="624"/>
      <c r="D29" s="803">
        <v>1</v>
      </c>
      <c r="E29" s="637">
        <v>44</v>
      </c>
      <c r="F29" s="805">
        <v>48</v>
      </c>
      <c r="G29" s="624">
        <f t="shared" si="0"/>
        <v>44</v>
      </c>
      <c r="H29" s="626">
        <f t="shared" si="1"/>
        <v>49</v>
      </c>
      <c r="I29" s="513">
        <f t="shared" si="2"/>
        <v>1.1136363636363635</v>
      </c>
    </row>
    <row r="30" spans="1:9">
      <c r="A30" s="397" t="s">
        <v>4692</v>
      </c>
      <c r="B30" s="416" t="s">
        <v>4693</v>
      </c>
      <c r="C30" s="624"/>
      <c r="D30" s="803"/>
      <c r="E30" s="637">
        <v>43</v>
      </c>
      <c r="F30" s="805">
        <v>6</v>
      </c>
      <c r="G30" s="624">
        <f t="shared" si="0"/>
        <v>43</v>
      </c>
      <c r="H30" s="626">
        <f t="shared" si="1"/>
        <v>6</v>
      </c>
      <c r="I30" s="513">
        <f t="shared" si="2"/>
        <v>0.13953488372093023</v>
      </c>
    </row>
    <row r="31" spans="1:9">
      <c r="A31" s="397" t="s">
        <v>4694</v>
      </c>
      <c r="B31" s="416" t="s">
        <v>4695</v>
      </c>
      <c r="C31" s="624"/>
      <c r="D31" s="807"/>
      <c r="E31" s="637">
        <v>13</v>
      </c>
      <c r="F31" s="808">
        <v>2</v>
      </c>
      <c r="G31" s="624">
        <f t="shared" si="0"/>
        <v>13</v>
      </c>
      <c r="H31" s="626">
        <f t="shared" si="1"/>
        <v>2</v>
      </c>
      <c r="I31" s="513">
        <f t="shared" si="2"/>
        <v>0.15384615384615385</v>
      </c>
    </row>
    <row r="32" spans="1:9">
      <c r="A32" s="397" t="s">
        <v>3310</v>
      </c>
      <c r="B32" s="416" t="s">
        <v>3311</v>
      </c>
      <c r="C32" s="624">
        <v>1</v>
      </c>
      <c r="D32" s="807">
        <v>136</v>
      </c>
      <c r="E32" s="637">
        <v>1571</v>
      </c>
      <c r="F32" s="808">
        <v>1915</v>
      </c>
      <c r="G32" s="624">
        <f t="shared" si="0"/>
        <v>1572</v>
      </c>
      <c r="H32" s="626">
        <f t="shared" si="1"/>
        <v>2051</v>
      </c>
      <c r="I32" s="513">
        <f t="shared" si="2"/>
        <v>1.30470737913486</v>
      </c>
    </row>
    <row r="33" spans="1:9">
      <c r="A33" s="397" t="s">
        <v>3312</v>
      </c>
      <c r="B33" s="416" t="s">
        <v>3313</v>
      </c>
      <c r="C33" s="624">
        <v>1</v>
      </c>
      <c r="D33" s="807">
        <v>18</v>
      </c>
      <c r="E33" s="637">
        <v>475</v>
      </c>
      <c r="F33" s="808">
        <v>449</v>
      </c>
      <c r="G33" s="624">
        <f t="shared" si="0"/>
        <v>476</v>
      </c>
      <c r="H33" s="626">
        <f t="shared" si="1"/>
        <v>467</v>
      </c>
      <c r="I33" s="513">
        <f t="shared" si="2"/>
        <v>0.98109243697478987</v>
      </c>
    </row>
    <row r="34" spans="1:9">
      <c r="A34" s="397" t="s">
        <v>4696</v>
      </c>
      <c r="B34" s="416" t="s">
        <v>4697</v>
      </c>
      <c r="C34" s="624">
        <v>1</v>
      </c>
      <c r="D34" s="807"/>
      <c r="E34" s="637">
        <v>5</v>
      </c>
      <c r="F34" s="808">
        <v>3</v>
      </c>
      <c r="G34" s="624">
        <f t="shared" si="0"/>
        <v>6</v>
      </c>
      <c r="H34" s="626">
        <f t="shared" si="1"/>
        <v>3</v>
      </c>
      <c r="I34" s="513">
        <f t="shared" si="2"/>
        <v>0.5</v>
      </c>
    </row>
    <row r="35" spans="1:9">
      <c r="A35" s="397" t="s">
        <v>3314</v>
      </c>
      <c r="B35" s="416" t="s">
        <v>3315</v>
      </c>
      <c r="C35" s="624">
        <v>1</v>
      </c>
      <c r="D35" s="807">
        <v>1</v>
      </c>
      <c r="E35" s="637">
        <v>58</v>
      </c>
      <c r="F35" s="808">
        <v>92</v>
      </c>
      <c r="G35" s="624">
        <f t="shared" si="0"/>
        <v>59</v>
      </c>
      <c r="H35" s="626">
        <f t="shared" si="1"/>
        <v>93</v>
      </c>
      <c r="I35" s="513">
        <f t="shared" si="2"/>
        <v>1.576271186440678</v>
      </c>
    </row>
    <row r="36" spans="1:9">
      <c r="A36" s="397" t="s">
        <v>4698</v>
      </c>
      <c r="B36" s="416" t="s">
        <v>4699</v>
      </c>
      <c r="C36" s="624"/>
      <c r="D36" s="803"/>
      <c r="E36" s="637">
        <v>1</v>
      </c>
      <c r="F36" s="805"/>
      <c r="G36" s="624">
        <f t="shared" si="0"/>
        <v>1</v>
      </c>
      <c r="H36" s="626">
        <f t="shared" si="1"/>
        <v>0</v>
      </c>
      <c r="I36" s="513">
        <f t="shared" si="2"/>
        <v>0</v>
      </c>
    </row>
    <row r="37" spans="1:9">
      <c r="A37" s="397" t="s">
        <v>3322</v>
      </c>
      <c r="B37" s="416" t="s">
        <v>3323</v>
      </c>
      <c r="C37" s="624"/>
      <c r="D37" s="803"/>
      <c r="E37" s="637">
        <v>41</v>
      </c>
      <c r="F37" s="805">
        <v>58</v>
      </c>
      <c r="G37" s="624">
        <f t="shared" si="0"/>
        <v>41</v>
      </c>
      <c r="H37" s="626">
        <f t="shared" si="1"/>
        <v>58</v>
      </c>
      <c r="I37" s="513">
        <f t="shared" si="2"/>
        <v>1.4146341463414633</v>
      </c>
    </row>
    <row r="38" spans="1:9">
      <c r="A38" s="397" t="s">
        <v>3324</v>
      </c>
      <c r="B38" s="416" t="s">
        <v>3325</v>
      </c>
      <c r="C38" s="624">
        <v>1</v>
      </c>
      <c r="D38" s="818">
        <v>18</v>
      </c>
      <c r="E38" s="637">
        <v>190</v>
      </c>
      <c r="F38" s="819">
        <v>216</v>
      </c>
      <c r="G38" s="624">
        <f t="shared" si="0"/>
        <v>191</v>
      </c>
      <c r="H38" s="626">
        <f t="shared" si="1"/>
        <v>234</v>
      </c>
      <c r="I38" s="513">
        <f t="shared" si="2"/>
        <v>1.2251308900523561</v>
      </c>
    </row>
    <row r="39" spans="1:9">
      <c r="A39" s="397" t="s">
        <v>3326</v>
      </c>
      <c r="B39" s="416" t="s">
        <v>3327</v>
      </c>
      <c r="C39" s="624">
        <v>1</v>
      </c>
      <c r="D39" s="803">
        <v>8</v>
      </c>
      <c r="E39" s="637">
        <v>256</v>
      </c>
      <c r="F39" s="805">
        <v>230</v>
      </c>
      <c r="G39" s="624">
        <f t="shared" si="0"/>
        <v>257</v>
      </c>
      <c r="H39" s="626">
        <f t="shared" si="1"/>
        <v>238</v>
      </c>
      <c r="I39" s="513">
        <f t="shared" si="2"/>
        <v>0.92607003891050588</v>
      </c>
    </row>
    <row r="40" spans="1:9">
      <c r="A40" s="397" t="s">
        <v>3328</v>
      </c>
      <c r="B40" s="416" t="s">
        <v>3329</v>
      </c>
      <c r="C40" s="624">
        <v>1</v>
      </c>
      <c r="D40" s="803">
        <v>35</v>
      </c>
      <c r="E40" s="637">
        <v>707</v>
      </c>
      <c r="F40" s="805">
        <v>863</v>
      </c>
      <c r="G40" s="624">
        <f t="shared" si="0"/>
        <v>708</v>
      </c>
      <c r="H40" s="626">
        <f t="shared" si="1"/>
        <v>898</v>
      </c>
      <c r="I40" s="513">
        <f t="shared" si="2"/>
        <v>1.268361581920904</v>
      </c>
    </row>
    <row r="41" spans="1:9">
      <c r="A41" s="397" t="s">
        <v>3330</v>
      </c>
      <c r="B41" s="416" t="s">
        <v>3331</v>
      </c>
      <c r="C41" s="624">
        <v>1</v>
      </c>
      <c r="D41" s="803"/>
      <c r="E41" s="637">
        <v>107</v>
      </c>
      <c r="F41" s="805">
        <v>104</v>
      </c>
      <c r="G41" s="624">
        <f t="shared" si="0"/>
        <v>108</v>
      </c>
      <c r="H41" s="626">
        <f t="shared" si="1"/>
        <v>104</v>
      </c>
      <c r="I41" s="513">
        <f t="shared" si="2"/>
        <v>0.96296296296296291</v>
      </c>
    </row>
    <row r="42" spans="1:9">
      <c r="A42" s="397" t="s">
        <v>3332</v>
      </c>
      <c r="B42" s="416" t="s">
        <v>3333</v>
      </c>
      <c r="C42" s="624">
        <v>1</v>
      </c>
      <c r="D42" s="807">
        <v>3</v>
      </c>
      <c r="E42" s="637">
        <v>192</v>
      </c>
      <c r="F42" s="808">
        <v>251</v>
      </c>
      <c r="G42" s="624">
        <f t="shared" si="0"/>
        <v>193</v>
      </c>
      <c r="H42" s="626">
        <f t="shared" si="1"/>
        <v>254</v>
      </c>
      <c r="I42" s="513">
        <f t="shared" si="2"/>
        <v>1.3160621761658031</v>
      </c>
    </row>
    <row r="43" spans="1:9">
      <c r="A43" s="397" t="s">
        <v>3334</v>
      </c>
      <c r="B43" s="416" t="s">
        <v>3335</v>
      </c>
      <c r="C43" s="624"/>
      <c r="D43" s="807"/>
      <c r="E43" s="637">
        <v>3</v>
      </c>
      <c r="F43" s="808">
        <v>7</v>
      </c>
      <c r="G43" s="624">
        <f t="shared" si="0"/>
        <v>3</v>
      </c>
      <c r="H43" s="626">
        <f t="shared" si="1"/>
        <v>7</v>
      </c>
      <c r="I43" s="513">
        <f t="shared" si="2"/>
        <v>2.3333333333333335</v>
      </c>
    </row>
    <row r="44" spans="1:9">
      <c r="A44" s="514" t="s">
        <v>5627</v>
      </c>
      <c r="B44" s="407" t="s">
        <v>5628</v>
      </c>
      <c r="C44" s="624"/>
      <c r="D44" s="807"/>
      <c r="E44" s="637"/>
      <c r="F44" s="808">
        <v>1</v>
      </c>
      <c r="G44" s="624"/>
      <c r="H44" s="626">
        <f t="shared" si="1"/>
        <v>1</v>
      </c>
      <c r="I44" s="513"/>
    </row>
    <row r="45" spans="1:9">
      <c r="A45" s="397" t="s">
        <v>3336</v>
      </c>
      <c r="B45" s="416" t="s">
        <v>3337</v>
      </c>
      <c r="C45" s="624">
        <v>1</v>
      </c>
      <c r="D45" s="807">
        <v>4</v>
      </c>
      <c r="E45" s="637">
        <v>26</v>
      </c>
      <c r="F45" s="808">
        <v>30</v>
      </c>
      <c r="G45" s="624">
        <f t="shared" si="0"/>
        <v>27</v>
      </c>
      <c r="H45" s="626">
        <f t="shared" si="1"/>
        <v>34</v>
      </c>
      <c r="I45" s="513">
        <f t="shared" si="2"/>
        <v>1.2592592592592593</v>
      </c>
    </row>
    <row r="46" spans="1:9">
      <c r="A46" s="397" t="s">
        <v>3338</v>
      </c>
      <c r="B46" s="416" t="s">
        <v>3339</v>
      </c>
      <c r="C46" s="624">
        <v>1</v>
      </c>
      <c r="D46" s="807">
        <v>11</v>
      </c>
      <c r="E46" s="637">
        <v>134</v>
      </c>
      <c r="F46" s="808">
        <v>148</v>
      </c>
      <c r="G46" s="624">
        <f t="shared" si="0"/>
        <v>135</v>
      </c>
      <c r="H46" s="626">
        <f t="shared" si="1"/>
        <v>159</v>
      </c>
      <c r="I46" s="513">
        <f t="shared" si="2"/>
        <v>1.1777777777777778</v>
      </c>
    </row>
    <row r="47" spans="1:9">
      <c r="A47" s="397" t="s">
        <v>3340</v>
      </c>
      <c r="B47" s="416" t="s">
        <v>3341</v>
      </c>
      <c r="C47" s="624">
        <v>1</v>
      </c>
      <c r="D47" s="807">
        <v>20</v>
      </c>
      <c r="E47" s="637">
        <v>68</v>
      </c>
      <c r="F47" s="808">
        <v>58</v>
      </c>
      <c r="G47" s="624">
        <f t="shared" si="0"/>
        <v>69</v>
      </c>
      <c r="H47" s="626">
        <f t="shared" si="1"/>
        <v>78</v>
      </c>
      <c r="I47" s="513">
        <f t="shared" si="2"/>
        <v>1.1304347826086956</v>
      </c>
    </row>
    <row r="48" spans="1:9">
      <c r="A48" s="397" t="s">
        <v>3342</v>
      </c>
      <c r="B48" s="416" t="s">
        <v>3343</v>
      </c>
      <c r="C48" s="624">
        <v>1</v>
      </c>
      <c r="D48" s="803">
        <v>14</v>
      </c>
      <c r="E48" s="637">
        <v>243</v>
      </c>
      <c r="F48" s="805">
        <v>213</v>
      </c>
      <c r="G48" s="624">
        <f t="shared" si="0"/>
        <v>244</v>
      </c>
      <c r="H48" s="626">
        <f t="shared" si="1"/>
        <v>227</v>
      </c>
      <c r="I48" s="513">
        <f t="shared" si="2"/>
        <v>0.93032786885245899</v>
      </c>
    </row>
    <row r="49" spans="1:9">
      <c r="A49" s="397" t="s">
        <v>3344</v>
      </c>
      <c r="B49" s="416" t="s">
        <v>3345</v>
      </c>
      <c r="C49" s="624">
        <v>1</v>
      </c>
      <c r="D49" s="803"/>
      <c r="E49" s="637">
        <v>12</v>
      </c>
      <c r="F49" s="805">
        <v>12</v>
      </c>
      <c r="G49" s="624">
        <f t="shared" si="0"/>
        <v>13</v>
      </c>
      <c r="H49" s="626">
        <f t="shared" si="1"/>
        <v>12</v>
      </c>
      <c r="I49" s="513">
        <f t="shared" si="2"/>
        <v>0.92307692307692313</v>
      </c>
    </row>
    <row r="50" spans="1:9">
      <c r="A50" s="397" t="s">
        <v>3346</v>
      </c>
      <c r="B50" s="416" t="s">
        <v>3347</v>
      </c>
      <c r="C50" s="624">
        <v>1</v>
      </c>
      <c r="D50" s="818">
        <v>2</v>
      </c>
      <c r="E50" s="637">
        <v>29</v>
      </c>
      <c r="F50" s="819">
        <v>32</v>
      </c>
      <c r="G50" s="624">
        <f t="shared" si="0"/>
        <v>30</v>
      </c>
      <c r="H50" s="626">
        <f t="shared" si="1"/>
        <v>34</v>
      </c>
      <c r="I50" s="513">
        <f t="shared" si="2"/>
        <v>1.1333333333333333</v>
      </c>
    </row>
    <row r="51" spans="1:9">
      <c r="A51" s="397" t="s">
        <v>3348</v>
      </c>
      <c r="B51" s="416" t="s">
        <v>3349</v>
      </c>
      <c r="C51" s="624"/>
      <c r="D51" s="803">
        <v>1</v>
      </c>
      <c r="E51" s="637">
        <v>3</v>
      </c>
      <c r="F51" s="805">
        <v>2</v>
      </c>
      <c r="G51" s="624">
        <f t="shared" si="0"/>
        <v>3</v>
      </c>
      <c r="H51" s="626">
        <f t="shared" si="1"/>
        <v>3</v>
      </c>
      <c r="I51" s="513">
        <f t="shared" si="2"/>
        <v>1</v>
      </c>
    </row>
    <row r="52" spans="1:9">
      <c r="A52" s="510" t="s">
        <v>3352</v>
      </c>
      <c r="B52" s="511" t="s">
        <v>3353</v>
      </c>
      <c r="C52" s="624">
        <v>1</v>
      </c>
      <c r="D52" s="803">
        <v>54</v>
      </c>
      <c r="E52" s="637">
        <v>1463</v>
      </c>
      <c r="F52" s="805">
        <v>1605</v>
      </c>
      <c r="G52" s="624">
        <f t="shared" si="0"/>
        <v>1464</v>
      </c>
      <c r="H52" s="626">
        <f t="shared" si="1"/>
        <v>1659</v>
      </c>
      <c r="I52" s="513">
        <f t="shared" si="2"/>
        <v>1.1331967213114753</v>
      </c>
    </row>
    <row r="53" spans="1:9">
      <c r="A53" s="510" t="s">
        <v>3510</v>
      </c>
      <c r="B53" s="511" t="s">
        <v>3511</v>
      </c>
      <c r="C53" s="624">
        <v>1</v>
      </c>
      <c r="D53" s="803">
        <v>48</v>
      </c>
      <c r="E53" s="637">
        <v>1028</v>
      </c>
      <c r="F53" s="805">
        <v>1271</v>
      </c>
      <c r="G53" s="624">
        <f t="shared" si="0"/>
        <v>1029</v>
      </c>
      <c r="H53" s="631">
        <f t="shared" si="1"/>
        <v>1319</v>
      </c>
      <c r="I53" s="513">
        <f t="shared" si="2"/>
        <v>1.281827016520894</v>
      </c>
    </row>
    <row r="54" spans="1:9">
      <c r="A54" s="397" t="s">
        <v>3524</v>
      </c>
      <c r="B54" s="416" t="s">
        <v>3525</v>
      </c>
      <c r="C54" s="624">
        <v>1</v>
      </c>
      <c r="D54" s="807">
        <v>76</v>
      </c>
      <c r="E54" s="637">
        <v>1578</v>
      </c>
      <c r="F54" s="808">
        <v>1842</v>
      </c>
      <c r="G54" s="624">
        <f t="shared" si="0"/>
        <v>1579</v>
      </c>
      <c r="H54" s="626">
        <f t="shared" si="1"/>
        <v>1918</v>
      </c>
      <c r="I54" s="513">
        <f t="shared" si="2"/>
        <v>1.2146928435718809</v>
      </c>
    </row>
    <row r="55" spans="1:9">
      <c r="A55" s="510" t="s">
        <v>3526</v>
      </c>
      <c r="B55" s="511" t="s">
        <v>4700</v>
      </c>
      <c r="C55" s="624">
        <v>1</v>
      </c>
      <c r="D55" s="807">
        <v>64</v>
      </c>
      <c r="E55" s="637">
        <v>1517</v>
      </c>
      <c r="F55" s="808">
        <v>1792</v>
      </c>
      <c r="G55" s="624">
        <f t="shared" si="0"/>
        <v>1518</v>
      </c>
      <c r="H55" s="626">
        <f t="shared" si="1"/>
        <v>1856</v>
      </c>
      <c r="I55" s="513">
        <f t="shared" si="2"/>
        <v>1.22266139657444</v>
      </c>
    </row>
    <row r="56" spans="1:9">
      <c r="A56" s="510" t="s">
        <v>4161</v>
      </c>
      <c r="B56" s="511" t="s">
        <v>3116</v>
      </c>
      <c r="C56" s="624">
        <v>1</v>
      </c>
      <c r="D56" s="807">
        <v>92</v>
      </c>
      <c r="E56" s="637">
        <v>1523</v>
      </c>
      <c r="F56" s="808">
        <v>1888</v>
      </c>
      <c r="G56" s="624">
        <f t="shared" si="0"/>
        <v>1524</v>
      </c>
      <c r="H56" s="626">
        <f t="shared" si="1"/>
        <v>1980</v>
      </c>
      <c r="I56" s="513">
        <f t="shared" si="2"/>
        <v>1.2992125984251968</v>
      </c>
    </row>
    <row r="57" spans="1:9">
      <c r="A57" s="182"/>
      <c r="B57" s="512" t="s">
        <v>2</v>
      </c>
      <c r="C57" s="630">
        <f t="shared" ref="C57:H57" si="3">SUM(C11:C56)</f>
        <v>68</v>
      </c>
      <c r="D57" s="813">
        <f t="shared" si="3"/>
        <v>1044</v>
      </c>
      <c r="E57" s="681">
        <f t="shared" si="3"/>
        <v>18389</v>
      </c>
      <c r="F57" s="813">
        <f t="shared" si="3"/>
        <v>21404</v>
      </c>
      <c r="G57" s="630">
        <f t="shared" si="3"/>
        <v>18457</v>
      </c>
      <c r="H57" s="630">
        <f t="shared" si="3"/>
        <v>22448</v>
      </c>
      <c r="I57" s="622">
        <f t="shared" si="2"/>
        <v>1.2162323237795958</v>
      </c>
    </row>
    <row r="58" spans="1:9">
      <c r="A58" s="1200"/>
      <c r="B58" s="1200"/>
      <c r="C58" s="1200"/>
      <c r="D58" s="1200"/>
      <c r="E58" s="1200"/>
      <c r="F58" s="1200"/>
      <c r="G58" s="1200"/>
      <c r="H58" s="1200"/>
      <c r="I58" s="1200"/>
    </row>
  </sheetData>
  <mergeCells count="6">
    <mergeCell ref="A58:I58"/>
    <mergeCell ref="A7:A8"/>
    <mergeCell ref="B7:B8"/>
    <mergeCell ref="C7:D7"/>
    <mergeCell ref="E7:F7"/>
    <mergeCell ref="G7:H7"/>
  </mergeCells>
  <pageMargins left="0" right="0" top="0" bottom="0" header="0.31496062992126" footer="0.31496062992126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106"/>
  <sheetViews>
    <sheetView topLeftCell="A34" workbookViewId="0">
      <selection activeCell="L59" sqref="L59"/>
    </sheetView>
  </sheetViews>
  <sheetFormatPr defaultRowHeight="13.2"/>
  <cols>
    <col min="1" max="1" width="9.6640625" customWidth="1"/>
    <col min="2" max="2" width="42.6640625" customWidth="1"/>
    <col min="3" max="3" width="6.6640625" customWidth="1"/>
    <col min="4" max="4" width="7.77734375" style="816" customWidth="1"/>
    <col min="5" max="5" width="6.6640625" style="555" customWidth="1"/>
    <col min="6" max="6" width="7.88671875" style="816" customWidth="1"/>
    <col min="7" max="7" width="6.6640625" customWidth="1"/>
    <col min="8" max="8" width="6.44140625" customWidth="1"/>
    <col min="9" max="9" width="7.109375" customWidth="1"/>
  </cols>
  <sheetData>
    <row r="1" spans="1:9">
      <c r="A1" s="173"/>
      <c r="B1" s="174" t="s">
        <v>165</v>
      </c>
      <c r="C1" s="165" t="str">
        <f>Kadar.ode.!C1</f>
        <v>ОПШТА БОЛНИЦА СЕНТА</v>
      </c>
      <c r="D1" s="809"/>
      <c r="E1" s="357"/>
      <c r="F1" s="809"/>
      <c r="G1" s="171"/>
      <c r="H1" s="73"/>
    </row>
    <row r="2" spans="1:9">
      <c r="A2" s="173"/>
      <c r="B2" s="174" t="s">
        <v>166</v>
      </c>
      <c r="C2" s="165" t="str">
        <f>Kadar.ode.!C2</f>
        <v>08923507</v>
      </c>
      <c r="D2" s="809"/>
      <c r="E2" s="357"/>
      <c r="F2" s="809"/>
      <c r="G2" s="171"/>
      <c r="H2" s="73"/>
    </row>
    <row r="3" spans="1:9" ht="13.8">
      <c r="A3" s="173"/>
      <c r="B3" s="174" t="s">
        <v>1797</v>
      </c>
      <c r="C3" s="166" t="s">
        <v>1756</v>
      </c>
      <c r="D3" s="810"/>
      <c r="E3" s="680"/>
      <c r="F3" s="810"/>
      <c r="G3" s="172"/>
      <c r="H3" s="73"/>
    </row>
    <row r="4" spans="1:9" ht="13.8">
      <c r="A4" s="173"/>
      <c r="B4" s="174" t="s">
        <v>207</v>
      </c>
      <c r="C4" s="166" t="s">
        <v>1865</v>
      </c>
      <c r="D4" s="810"/>
      <c r="E4" s="680"/>
      <c r="F4" s="810"/>
      <c r="G4" s="172"/>
      <c r="H4" s="73"/>
    </row>
    <row r="5" spans="1:9">
      <c r="A5" s="1187" t="s">
        <v>118</v>
      </c>
      <c r="B5" s="1187" t="s">
        <v>209</v>
      </c>
      <c r="C5" s="1181" t="s">
        <v>1755</v>
      </c>
      <c r="D5" s="1181"/>
      <c r="E5" s="1180" t="s">
        <v>1754</v>
      </c>
      <c r="F5" s="1180"/>
      <c r="G5" s="1181" t="s">
        <v>86</v>
      </c>
      <c r="H5" s="1181"/>
      <c r="I5" s="220"/>
    </row>
    <row r="6" spans="1:9" ht="31.2" thickBot="1">
      <c r="A6" s="1188"/>
      <c r="B6" s="1188"/>
      <c r="C6" s="332" t="s">
        <v>1834</v>
      </c>
      <c r="D6" s="332" t="s">
        <v>5786</v>
      </c>
      <c r="E6" s="332" t="s">
        <v>1834</v>
      </c>
      <c r="F6" s="332" t="s">
        <v>5786</v>
      </c>
      <c r="G6" s="332" t="s">
        <v>1834</v>
      </c>
      <c r="H6" s="332" t="s">
        <v>5786</v>
      </c>
      <c r="I6" s="332" t="s">
        <v>1891</v>
      </c>
    </row>
    <row r="7" spans="1:9" ht="14.4" thickTop="1">
      <c r="A7" s="206"/>
      <c r="B7" s="292" t="s">
        <v>208</v>
      </c>
      <c r="C7" s="292"/>
      <c r="D7" s="812"/>
      <c r="E7" s="292"/>
      <c r="F7" s="812"/>
      <c r="G7" s="292"/>
      <c r="H7" s="291"/>
      <c r="I7" s="505"/>
    </row>
    <row r="8" spans="1:9" ht="13.8">
      <c r="A8" s="208"/>
      <c r="B8" s="290" t="s">
        <v>1753</v>
      </c>
      <c r="C8" s="108"/>
      <c r="D8" s="847"/>
      <c r="E8" s="109"/>
      <c r="F8" s="848"/>
      <c r="G8" s="110"/>
      <c r="H8" s="109"/>
      <c r="I8" s="220"/>
    </row>
    <row r="9" spans="1:9">
      <c r="A9" s="508" t="s">
        <v>4703</v>
      </c>
      <c r="B9" s="410" t="s">
        <v>4704</v>
      </c>
      <c r="C9" s="624"/>
      <c r="D9" s="857"/>
      <c r="E9" s="637">
        <v>3</v>
      </c>
      <c r="F9" s="858"/>
      <c r="G9" s="624">
        <f>C9+E9</f>
        <v>3</v>
      </c>
      <c r="H9" s="375"/>
      <c r="I9" s="640"/>
    </row>
    <row r="10" spans="1:9">
      <c r="A10" s="405">
        <v>130207</v>
      </c>
      <c r="B10" s="416" t="s">
        <v>4705</v>
      </c>
      <c r="C10" s="624"/>
      <c r="D10" s="857"/>
      <c r="E10" s="637">
        <v>1</v>
      </c>
      <c r="F10" s="858"/>
      <c r="G10" s="624">
        <f t="shared" ref="G10:G60" si="0">C10+E10</f>
        <v>1</v>
      </c>
      <c r="H10" s="375"/>
      <c r="I10" s="640"/>
    </row>
    <row r="11" spans="1:9" s="639" customFormat="1">
      <c r="A11" s="508" t="s">
        <v>1960</v>
      </c>
      <c r="B11" s="410" t="s">
        <v>1961</v>
      </c>
      <c r="C11" s="624">
        <v>109</v>
      </c>
      <c r="D11" s="807">
        <v>2448</v>
      </c>
      <c r="E11" s="637">
        <v>369</v>
      </c>
      <c r="F11" s="808">
        <v>1101</v>
      </c>
      <c r="G11" s="624">
        <f t="shared" si="0"/>
        <v>478</v>
      </c>
      <c r="H11" s="626">
        <f>D11+F11</f>
        <v>3549</v>
      </c>
      <c r="I11" s="632">
        <f>H11/G11</f>
        <v>7.4246861924686192</v>
      </c>
    </row>
    <row r="12" spans="1:9" s="639" customFormat="1">
      <c r="A12" s="508" t="s">
        <v>1966</v>
      </c>
      <c r="B12" s="410" t="s">
        <v>1967</v>
      </c>
      <c r="C12" s="624"/>
      <c r="D12" s="807">
        <v>2445</v>
      </c>
      <c r="E12" s="637">
        <v>301</v>
      </c>
      <c r="F12" s="808">
        <v>319</v>
      </c>
      <c r="G12" s="624">
        <f t="shared" si="0"/>
        <v>301</v>
      </c>
      <c r="H12" s="626">
        <f t="shared" ref="H12:H61" si="1">D12+F12</f>
        <v>2764</v>
      </c>
      <c r="I12" s="632">
        <f t="shared" ref="I12:I62" si="2">H12/G12</f>
        <v>9.1827242524916937</v>
      </c>
    </row>
    <row r="13" spans="1:9" s="639" customFormat="1">
      <c r="A13" s="508" t="s">
        <v>4706</v>
      </c>
      <c r="B13" s="410" t="s">
        <v>4707</v>
      </c>
      <c r="C13" s="624">
        <v>15</v>
      </c>
      <c r="D13" s="803">
        <v>217</v>
      </c>
      <c r="E13" s="637">
        <v>431</v>
      </c>
      <c r="F13" s="805">
        <v>1404</v>
      </c>
      <c r="G13" s="624">
        <f t="shared" si="0"/>
        <v>446</v>
      </c>
      <c r="H13" s="626">
        <f t="shared" si="1"/>
        <v>1621</v>
      </c>
      <c r="I13" s="632">
        <f t="shared" si="2"/>
        <v>3.6345291479820627</v>
      </c>
    </row>
    <row r="14" spans="1:9" s="639" customFormat="1">
      <c r="A14" s="508" t="s">
        <v>1968</v>
      </c>
      <c r="B14" s="410" t="s">
        <v>1969</v>
      </c>
      <c r="C14" s="624">
        <v>1168</v>
      </c>
      <c r="D14" s="803">
        <v>8174</v>
      </c>
      <c r="E14" s="637">
        <v>467</v>
      </c>
      <c r="F14" s="805">
        <v>1463</v>
      </c>
      <c r="G14" s="624">
        <f t="shared" si="0"/>
        <v>1635</v>
      </c>
      <c r="H14" s="626">
        <f t="shared" si="1"/>
        <v>9637</v>
      </c>
      <c r="I14" s="632">
        <f t="shared" si="2"/>
        <v>5.8941896024464828</v>
      </c>
    </row>
    <row r="15" spans="1:9" s="639" customFormat="1">
      <c r="A15" s="508" t="s">
        <v>1970</v>
      </c>
      <c r="B15" s="410" t="s">
        <v>4708</v>
      </c>
      <c r="C15" s="624">
        <v>1045</v>
      </c>
      <c r="D15" s="818">
        <v>7459</v>
      </c>
      <c r="E15" s="637">
        <v>715</v>
      </c>
      <c r="F15" s="819">
        <v>1406</v>
      </c>
      <c r="G15" s="624">
        <f t="shared" si="0"/>
        <v>1760</v>
      </c>
      <c r="H15" s="626">
        <f t="shared" si="1"/>
        <v>8865</v>
      </c>
      <c r="I15" s="632">
        <f t="shared" si="2"/>
        <v>5.0369318181818183</v>
      </c>
    </row>
    <row r="16" spans="1:9" s="639" customFormat="1">
      <c r="A16" s="508" t="s">
        <v>2040</v>
      </c>
      <c r="B16" s="410" t="s">
        <v>2041</v>
      </c>
      <c r="C16" s="624"/>
      <c r="D16" s="803">
        <v>2269</v>
      </c>
      <c r="E16" s="637"/>
      <c r="F16" s="805">
        <v>480</v>
      </c>
      <c r="G16" s="624">
        <f t="shared" si="0"/>
        <v>0</v>
      </c>
      <c r="H16" s="626">
        <f t="shared" si="1"/>
        <v>2749</v>
      </c>
      <c r="I16" s="632"/>
    </row>
    <row r="17" spans="1:9" s="639" customFormat="1">
      <c r="A17" s="508" t="s">
        <v>2054</v>
      </c>
      <c r="B17" s="410" t="s">
        <v>2055</v>
      </c>
      <c r="C17" s="624">
        <v>226</v>
      </c>
      <c r="D17" s="803">
        <v>1979</v>
      </c>
      <c r="E17" s="637">
        <v>1066</v>
      </c>
      <c r="F17" s="805">
        <v>1076</v>
      </c>
      <c r="G17" s="624">
        <f t="shared" si="0"/>
        <v>1292</v>
      </c>
      <c r="H17" s="626">
        <f t="shared" si="1"/>
        <v>3055</v>
      </c>
      <c r="I17" s="632">
        <f t="shared" si="2"/>
        <v>2.3645510835913313</v>
      </c>
    </row>
    <row r="18" spans="1:9">
      <c r="A18" s="508" t="s">
        <v>2068</v>
      </c>
      <c r="B18" s="410" t="s">
        <v>2069</v>
      </c>
      <c r="C18" s="624"/>
      <c r="D18" s="807"/>
      <c r="E18" s="637">
        <v>115</v>
      </c>
      <c r="F18" s="808"/>
      <c r="G18" s="624">
        <f t="shared" si="0"/>
        <v>115</v>
      </c>
      <c r="H18" s="626">
        <f t="shared" si="1"/>
        <v>0</v>
      </c>
      <c r="I18" s="632">
        <f t="shared" si="2"/>
        <v>0</v>
      </c>
    </row>
    <row r="19" spans="1:9">
      <c r="A19" s="397" t="s">
        <v>2072</v>
      </c>
      <c r="B19" s="416" t="s">
        <v>4710</v>
      </c>
      <c r="C19" s="624"/>
      <c r="D19" s="807"/>
      <c r="E19" s="637">
        <v>33</v>
      </c>
      <c r="F19" s="808"/>
      <c r="G19" s="624">
        <f t="shared" si="0"/>
        <v>33</v>
      </c>
      <c r="H19" s="626">
        <f t="shared" si="1"/>
        <v>0</v>
      </c>
      <c r="I19" s="632">
        <f t="shared" si="2"/>
        <v>0</v>
      </c>
    </row>
    <row r="20" spans="1:9">
      <c r="A20" s="397" t="s">
        <v>2074</v>
      </c>
      <c r="B20" s="416" t="s">
        <v>2075</v>
      </c>
      <c r="C20" s="624"/>
      <c r="D20" s="807"/>
      <c r="E20" s="637">
        <v>83</v>
      </c>
      <c r="F20" s="808"/>
      <c r="G20" s="624">
        <f t="shared" si="0"/>
        <v>83</v>
      </c>
      <c r="H20" s="626">
        <f t="shared" si="1"/>
        <v>0</v>
      </c>
      <c r="I20" s="632">
        <f t="shared" si="2"/>
        <v>0</v>
      </c>
    </row>
    <row r="21" spans="1:9" s="639" customFormat="1">
      <c r="A21" s="508" t="s">
        <v>2078</v>
      </c>
      <c r="B21" s="410" t="s">
        <v>2079</v>
      </c>
      <c r="C21" s="624">
        <v>71</v>
      </c>
      <c r="D21" s="807">
        <v>128</v>
      </c>
      <c r="E21" s="637">
        <v>133</v>
      </c>
      <c r="F21" s="808">
        <v>5</v>
      </c>
      <c r="G21" s="624">
        <f t="shared" si="0"/>
        <v>204</v>
      </c>
      <c r="H21" s="626">
        <f t="shared" si="1"/>
        <v>133</v>
      </c>
      <c r="I21" s="632">
        <f t="shared" si="2"/>
        <v>0.65196078431372551</v>
      </c>
    </row>
    <row r="22" spans="1:9">
      <c r="A22" s="508" t="s">
        <v>2255</v>
      </c>
      <c r="B22" s="410" t="s">
        <v>4711</v>
      </c>
      <c r="C22" s="624">
        <v>7</v>
      </c>
      <c r="D22" s="807">
        <v>4</v>
      </c>
      <c r="E22" s="637"/>
      <c r="F22" s="808">
        <v>1</v>
      </c>
      <c r="G22" s="624">
        <f t="shared" si="0"/>
        <v>7</v>
      </c>
      <c r="H22" s="626">
        <f t="shared" si="1"/>
        <v>5</v>
      </c>
      <c r="I22" s="632">
        <f t="shared" si="2"/>
        <v>0.7142857142857143</v>
      </c>
    </row>
    <row r="23" spans="1:9">
      <c r="A23" s="508" t="s">
        <v>3155</v>
      </c>
      <c r="B23" s="406" t="s">
        <v>3156</v>
      </c>
      <c r="C23" s="624"/>
      <c r="D23" s="807">
        <v>1</v>
      </c>
      <c r="E23" s="637"/>
      <c r="F23" s="808"/>
      <c r="G23" s="624"/>
      <c r="H23" s="626">
        <f t="shared" si="1"/>
        <v>1</v>
      </c>
      <c r="I23" s="632"/>
    </row>
    <row r="24" spans="1:9">
      <c r="A24" s="397" t="s">
        <v>3157</v>
      </c>
      <c r="B24" s="416" t="s">
        <v>4712</v>
      </c>
      <c r="C24" s="624"/>
      <c r="D24" s="803">
        <v>17</v>
      </c>
      <c r="E24" s="637"/>
      <c r="F24" s="805"/>
      <c r="G24" s="624">
        <f t="shared" si="0"/>
        <v>0</v>
      </c>
      <c r="H24" s="626">
        <f t="shared" si="1"/>
        <v>17</v>
      </c>
      <c r="I24" s="632"/>
    </row>
    <row r="25" spans="1:9">
      <c r="A25" s="508" t="s">
        <v>3217</v>
      </c>
      <c r="B25" s="410" t="s">
        <v>3218</v>
      </c>
      <c r="C25" s="624">
        <v>1</v>
      </c>
      <c r="D25" s="803">
        <v>37</v>
      </c>
      <c r="E25" s="637"/>
      <c r="F25" s="805">
        <v>1</v>
      </c>
      <c r="G25" s="624">
        <f t="shared" si="0"/>
        <v>1</v>
      </c>
      <c r="H25" s="626">
        <f t="shared" si="1"/>
        <v>38</v>
      </c>
      <c r="I25" s="632">
        <f t="shared" si="2"/>
        <v>38</v>
      </c>
    </row>
    <row r="26" spans="1:9" s="639" customFormat="1">
      <c r="A26" s="397" t="s">
        <v>4713</v>
      </c>
      <c r="B26" s="416" t="s">
        <v>4714</v>
      </c>
      <c r="C26" s="624">
        <v>147</v>
      </c>
      <c r="D26" s="818">
        <v>215</v>
      </c>
      <c r="E26" s="637">
        <v>3</v>
      </c>
      <c r="F26" s="819">
        <v>74</v>
      </c>
      <c r="G26" s="624">
        <f t="shared" si="0"/>
        <v>150</v>
      </c>
      <c r="H26" s="626">
        <f t="shared" si="1"/>
        <v>289</v>
      </c>
      <c r="I26" s="632">
        <f t="shared" si="2"/>
        <v>1.9266666666666667</v>
      </c>
    </row>
    <row r="27" spans="1:9" s="639" customFormat="1">
      <c r="A27" s="860" t="s">
        <v>5705</v>
      </c>
      <c r="B27" s="859" t="s">
        <v>5706</v>
      </c>
      <c r="C27" s="624"/>
      <c r="D27" s="818">
        <v>1</v>
      </c>
      <c r="E27" s="637"/>
      <c r="F27" s="819">
        <v>136</v>
      </c>
      <c r="G27" s="624"/>
      <c r="H27" s="626">
        <f t="shared" si="1"/>
        <v>137</v>
      </c>
      <c r="I27" s="632"/>
    </row>
    <row r="28" spans="1:9">
      <c r="A28" s="508" t="s">
        <v>3267</v>
      </c>
      <c r="B28" s="410" t="s">
        <v>3268</v>
      </c>
      <c r="C28" s="624"/>
      <c r="D28" s="803"/>
      <c r="E28" s="637"/>
      <c r="F28" s="805"/>
      <c r="G28" s="624">
        <f t="shared" si="0"/>
        <v>0</v>
      </c>
      <c r="H28" s="626">
        <f t="shared" si="1"/>
        <v>0</v>
      </c>
      <c r="I28" s="632"/>
    </row>
    <row r="29" spans="1:9" s="639" customFormat="1">
      <c r="A29" s="508" t="s">
        <v>3372</v>
      </c>
      <c r="B29" s="410" t="s">
        <v>3373</v>
      </c>
      <c r="C29" s="624">
        <v>225</v>
      </c>
      <c r="D29" s="803">
        <v>2269</v>
      </c>
      <c r="E29" s="637">
        <v>1077</v>
      </c>
      <c r="F29" s="805">
        <v>659</v>
      </c>
      <c r="G29" s="624">
        <f t="shared" si="0"/>
        <v>1302</v>
      </c>
      <c r="H29" s="626">
        <f t="shared" si="1"/>
        <v>2928</v>
      </c>
      <c r="I29" s="632">
        <f t="shared" si="2"/>
        <v>2.2488479262672811</v>
      </c>
    </row>
    <row r="30" spans="1:9" s="639" customFormat="1">
      <c r="A30" s="860" t="s">
        <v>3376</v>
      </c>
      <c r="B30" s="859" t="s">
        <v>3377</v>
      </c>
      <c r="C30" s="624"/>
      <c r="D30" s="803">
        <v>1</v>
      </c>
      <c r="E30" s="637"/>
      <c r="F30" s="805">
        <v>137</v>
      </c>
      <c r="G30" s="624"/>
      <c r="H30" s="626">
        <f t="shared" si="1"/>
        <v>138</v>
      </c>
      <c r="I30" s="632"/>
    </row>
    <row r="31" spans="1:9" s="639" customFormat="1">
      <c r="A31" s="860" t="s">
        <v>3378</v>
      </c>
      <c r="B31" s="859" t="s">
        <v>3379</v>
      </c>
      <c r="C31" s="624"/>
      <c r="D31" s="803">
        <v>1</v>
      </c>
      <c r="E31" s="637"/>
      <c r="F31" s="805">
        <v>137</v>
      </c>
      <c r="G31" s="624"/>
      <c r="H31" s="626">
        <f t="shared" si="1"/>
        <v>138</v>
      </c>
      <c r="I31" s="632"/>
    </row>
    <row r="32" spans="1:9">
      <c r="A32" s="508" t="s">
        <v>3384</v>
      </c>
      <c r="B32" s="406" t="s">
        <v>3385</v>
      </c>
      <c r="C32" s="624"/>
      <c r="D32" s="803"/>
      <c r="E32" s="637"/>
      <c r="F32" s="805">
        <v>1</v>
      </c>
      <c r="G32" s="624"/>
      <c r="H32" s="626">
        <f t="shared" si="1"/>
        <v>1</v>
      </c>
      <c r="I32" s="632"/>
    </row>
    <row r="33" spans="1:9">
      <c r="A33" s="860" t="s">
        <v>3386</v>
      </c>
      <c r="B33" s="859" t="s">
        <v>3387</v>
      </c>
      <c r="C33" s="624"/>
      <c r="D33" s="803">
        <v>1</v>
      </c>
      <c r="E33" s="637"/>
      <c r="F33" s="805">
        <v>137</v>
      </c>
      <c r="G33" s="624"/>
      <c r="H33" s="626">
        <f t="shared" si="1"/>
        <v>138</v>
      </c>
      <c r="I33" s="632"/>
    </row>
    <row r="34" spans="1:9">
      <c r="A34" s="508" t="s">
        <v>3394</v>
      </c>
      <c r="B34" s="406" t="s">
        <v>4818</v>
      </c>
      <c r="C34" s="624"/>
      <c r="D34" s="803"/>
      <c r="E34" s="637"/>
      <c r="F34" s="805">
        <v>1</v>
      </c>
      <c r="G34" s="624"/>
      <c r="H34" s="626">
        <f t="shared" si="1"/>
        <v>1</v>
      </c>
      <c r="I34" s="632"/>
    </row>
    <row r="35" spans="1:9">
      <c r="A35" s="508" t="s">
        <v>3404</v>
      </c>
      <c r="B35" s="406" t="s">
        <v>3405</v>
      </c>
      <c r="C35" s="624"/>
      <c r="D35" s="803"/>
      <c r="E35" s="637"/>
      <c r="F35" s="805">
        <v>1</v>
      </c>
      <c r="G35" s="624"/>
      <c r="H35" s="626">
        <f t="shared" si="1"/>
        <v>1</v>
      </c>
      <c r="I35" s="632"/>
    </row>
    <row r="36" spans="1:9" s="639" customFormat="1">
      <c r="A36" s="508" t="s">
        <v>3418</v>
      </c>
      <c r="B36" s="410" t="s">
        <v>3419</v>
      </c>
      <c r="C36" s="624">
        <v>1143</v>
      </c>
      <c r="D36" s="803">
        <v>2731</v>
      </c>
      <c r="E36" s="637">
        <v>1127</v>
      </c>
      <c r="F36" s="805">
        <v>1101</v>
      </c>
      <c r="G36" s="624">
        <f t="shared" si="0"/>
        <v>2270</v>
      </c>
      <c r="H36" s="626">
        <f t="shared" si="1"/>
        <v>3832</v>
      </c>
      <c r="I36" s="632">
        <f t="shared" si="2"/>
        <v>1.6881057268722468</v>
      </c>
    </row>
    <row r="37" spans="1:9" s="639" customFormat="1">
      <c r="A37" s="515" t="s">
        <v>3420</v>
      </c>
      <c r="B37" s="516" t="s">
        <v>3421</v>
      </c>
      <c r="C37" s="624">
        <v>1143</v>
      </c>
      <c r="D37" s="807">
        <v>2731</v>
      </c>
      <c r="E37" s="637">
        <v>1127</v>
      </c>
      <c r="F37" s="808">
        <v>1101</v>
      </c>
      <c r="G37" s="624">
        <f t="shared" si="0"/>
        <v>2270</v>
      </c>
      <c r="H37" s="626">
        <f t="shared" si="1"/>
        <v>3832</v>
      </c>
      <c r="I37" s="632">
        <f t="shared" si="2"/>
        <v>1.6881057268722468</v>
      </c>
    </row>
    <row r="38" spans="1:9" s="639" customFormat="1">
      <c r="A38" s="510" t="s">
        <v>3428</v>
      </c>
      <c r="B38" s="511" t="s">
        <v>3429</v>
      </c>
      <c r="C38" s="624">
        <v>1175</v>
      </c>
      <c r="D38" s="807">
        <v>2732</v>
      </c>
      <c r="E38" s="637">
        <v>476</v>
      </c>
      <c r="F38" s="808">
        <v>1119</v>
      </c>
      <c r="G38" s="624">
        <f t="shared" si="0"/>
        <v>1651</v>
      </c>
      <c r="H38" s="626">
        <f t="shared" si="1"/>
        <v>3851</v>
      </c>
      <c r="I38" s="632">
        <f t="shared" si="2"/>
        <v>2.3325257419745609</v>
      </c>
    </row>
    <row r="39" spans="1:9" s="639" customFormat="1">
      <c r="A39" s="515" t="s">
        <v>3500</v>
      </c>
      <c r="B39" s="516" t="s">
        <v>3501</v>
      </c>
      <c r="C39" s="624">
        <v>9</v>
      </c>
      <c r="D39" s="807"/>
      <c r="E39" s="637">
        <v>65</v>
      </c>
      <c r="F39" s="808">
        <v>37</v>
      </c>
      <c r="G39" s="624">
        <f t="shared" si="0"/>
        <v>74</v>
      </c>
      <c r="H39" s="626">
        <f t="shared" si="1"/>
        <v>37</v>
      </c>
      <c r="I39" s="632">
        <f t="shared" si="2"/>
        <v>0.5</v>
      </c>
    </row>
    <row r="40" spans="1:9">
      <c r="A40" s="515" t="s">
        <v>3504</v>
      </c>
      <c r="B40" s="516" t="s">
        <v>3505</v>
      </c>
      <c r="C40" s="624"/>
      <c r="D40" s="807"/>
      <c r="E40" s="637">
        <v>25</v>
      </c>
      <c r="F40" s="808"/>
      <c r="G40" s="624">
        <f t="shared" si="0"/>
        <v>25</v>
      </c>
      <c r="H40" s="626">
        <f t="shared" si="1"/>
        <v>0</v>
      </c>
      <c r="I40" s="632">
        <f t="shared" si="2"/>
        <v>0</v>
      </c>
    </row>
    <row r="41" spans="1:9">
      <c r="A41" s="508" t="s">
        <v>3506</v>
      </c>
      <c r="B41" s="410" t="s">
        <v>3507</v>
      </c>
      <c r="C41" s="624">
        <v>1</v>
      </c>
      <c r="D41" s="807">
        <v>1</v>
      </c>
      <c r="E41" s="637"/>
      <c r="F41" s="808">
        <v>1</v>
      </c>
      <c r="G41" s="624">
        <f t="shared" si="0"/>
        <v>1</v>
      </c>
      <c r="H41" s="626">
        <f t="shared" si="1"/>
        <v>2</v>
      </c>
      <c r="I41" s="632">
        <f t="shared" si="2"/>
        <v>2</v>
      </c>
    </row>
    <row r="42" spans="1:9">
      <c r="A42" s="508" t="s">
        <v>3510</v>
      </c>
      <c r="B42" s="410" t="s">
        <v>3511</v>
      </c>
      <c r="C42" s="624"/>
      <c r="D42" s="803">
        <v>1</v>
      </c>
      <c r="E42" s="637">
        <v>7</v>
      </c>
      <c r="F42" s="805">
        <v>3</v>
      </c>
      <c r="G42" s="624">
        <f t="shared" si="0"/>
        <v>7</v>
      </c>
      <c r="H42" s="626">
        <f t="shared" si="1"/>
        <v>4</v>
      </c>
      <c r="I42" s="632">
        <f t="shared" si="2"/>
        <v>0.5714285714285714</v>
      </c>
    </row>
    <row r="43" spans="1:9" s="639" customFormat="1">
      <c r="A43" s="515" t="s">
        <v>3512</v>
      </c>
      <c r="B43" s="516" t="s">
        <v>3513</v>
      </c>
      <c r="C43" s="624">
        <v>124</v>
      </c>
      <c r="D43" s="803">
        <v>275</v>
      </c>
      <c r="E43" s="637">
        <v>1747</v>
      </c>
      <c r="F43" s="805">
        <v>2285</v>
      </c>
      <c r="G43" s="624">
        <f t="shared" si="0"/>
        <v>1871</v>
      </c>
      <c r="H43" s="626">
        <f t="shared" si="1"/>
        <v>2560</v>
      </c>
      <c r="I43" s="632">
        <f t="shared" si="2"/>
        <v>1.3682522715125602</v>
      </c>
    </row>
    <row r="44" spans="1:9">
      <c r="A44" s="508" t="s">
        <v>3516</v>
      </c>
      <c r="B44" s="410" t="s">
        <v>3517</v>
      </c>
      <c r="C44" s="624">
        <v>3</v>
      </c>
      <c r="D44" s="818"/>
      <c r="E44" s="637"/>
      <c r="F44" s="819"/>
      <c r="G44" s="624">
        <f t="shared" si="0"/>
        <v>3</v>
      </c>
      <c r="H44" s="626">
        <f t="shared" si="1"/>
        <v>0</v>
      </c>
      <c r="I44" s="632">
        <f t="shared" si="2"/>
        <v>0</v>
      </c>
    </row>
    <row r="45" spans="1:9" s="639" customFormat="1">
      <c r="A45" s="515" t="s">
        <v>3518</v>
      </c>
      <c r="B45" s="516" t="s">
        <v>3519</v>
      </c>
      <c r="C45" s="624">
        <v>19</v>
      </c>
      <c r="D45" s="803">
        <v>223</v>
      </c>
      <c r="E45" s="637">
        <v>183</v>
      </c>
      <c r="F45" s="805">
        <v>682</v>
      </c>
      <c r="G45" s="624">
        <f t="shared" si="0"/>
        <v>202</v>
      </c>
      <c r="H45" s="626">
        <f t="shared" si="1"/>
        <v>905</v>
      </c>
      <c r="I45" s="632">
        <f t="shared" si="2"/>
        <v>4.4801980198019802</v>
      </c>
    </row>
    <row r="46" spans="1:9">
      <c r="A46" s="508" t="s">
        <v>4715</v>
      </c>
      <c r="B46" s="410" t="s">
        <v>4716</v>
      </c>
      <c r="C46" s="624">
        <v>3</v>
      </c>
      <c r="D46" s="803"/>
      <c r="E46" s="637"/>
      <c r="F46" s="805">
        <v>1</v>
      </c>
      <c r="G46" s="624">
        <f t="shared" si="0"/>
        <v>3</v>
      </c>
      <c r="H46" s="626">
        <f t="shared" si="1"/>
        <v>1</v>
      </c>
      <c r="I46" s="632">
        <f t="shared" si="2"/>
        <v>0.33333333333333331</v>
      </c>
    </row>
    <row r="47" spans="1:9" s="639" customFormat="1">
      <c r="A47" s="508" t="s">
        <v>3522</v>
      </c>
      <c r="B47" s="410" t="s">
        <v>3523</v>
      </c>
      <c r="C47" s="624">
        <v>13</v>
      </c>
      <c r="D47" s="803">
        <v>210</v>
      </c>
      <c r="E47" s="637">
        <v>37</v>
      </c>
      <c r="F47" s="805">
        <v>68</v>
      </c>
      <c r="G47" s="624">
        <f t="shared" si="0"/>
        <v>50</v>
      </c>
      <c r="H47" s="626">
        <f t="shared" si="1"/>
        <v>278</v>
      </c>
      <c r="I47" s="632">
        <f t="shared" si="2"/>
        <v>5.56</v>
      </c>
    </row>
    <row r="48" spans="1:9">
      <c r="A48" s="508" t="s">
        <v>3524</v>
      </c>
      <c r="B48" s="410" t="s">
        <v>4717</v>
      </c>
      <c r="C48" s="624">
        <v>1</v>
      </c>
      <c r="D48" s="807"/>
      <c r="E48" s="637">
        <v>28</v>
      </c>
      <c r="F48" s="808">
        <v>4</v>
      </c>
      <c r="G48" s="624">
        <f t="shared" si="0"/>
        <v>29</v>
      </c>
      <c r="H48" s="626">
        <f t="shared" si="1"/>
        <v>4</v>
      </c>
      <c r="I48" s="632">
        <f t="shared" si="2"/>
        <v>0.13793103448275862</v>
      </c>
    </row>
    <row r="49" spans="1:9">
      <c r="A49" s="397" t="s">
        <v>3526</v>
      </c>
      <c r="B49" s="416" t="s">
        <v>4718</v>
      </c>
      <c r="C49" s="624">
        <v>1</v>
      </c>
      <c r="D49" s="807">
        <v>9</v>
      </c>
      <c r="E49" s="637">
        <v>45</v>
      </c>
      <c r="F49" s="808">
        <v>430</v>
      </c>
      <c r="G49" s="624">
        <f t="shared" si="0"/>
        <v>46</v>
      </c>
      <c r="H49" s="626">
        <f t="shared" si="1"/>
        <v>439</v>
      </c>
      <c r="I49" s="632">
        <f t="shared" si="2"/>
        <v>9.5434782608695645</v>
      </c>
    </row>
    <row r="50" spans="1:9" s="639" customFormat="1">
      <c r="A50" s="508" t="s">
        <v>3528</v>
      </c>
      <c r="B50" s="410" t="s">
        <v>3529</v>
      </c>
      <c r="C50" s="624">
        <v>32</v>
      </c>
      <c r="D50" s="807">
        <v>22</v>
      </c>
      <c r="E50" s="637">
        <v>59</v>
      </c>
      <c r="F50" s="808">
        <v>37</v>
      </c>
      <c r="G50" s="624">
        <f t="shared" si="0"/>
        <v>91</v>
      </c>
      <c r="H50" s="626">
        <f t="shared" si="1"/>
        <v>59</v>
      </c>
      <c r="I50" s="632">
        <f t="shared" si="2"/>
        <v>0.64835164835164838</v>
      </c>
    </row>
    <row r="51" spans="1:9">
      <c r="A51" s="508" t="s">
        <v>4719</v>
      </c>
      <c r="B51" s="410" t="s">
        <v>4720</v>
      </c>
      <c r="C51" s="624"/>
      <c r="D51" s="807"/>
      <c r="E51" s="637"/>
      <c r="F51" s="808">
        <v>1</v>
      </c>
      <c r="G51" s="624">
        <f t="shared" si="0"/>
        <v>0</v>
      </c>
      <c r="H51" s="626">
        <f t="shared" si="1"/>
        <v>1</v>
      </c>
      <c r="I51" s="632"/>
    </row>
    <row r="52" spans="1:9">
      <c r="A52" s="508" t="s">
        <v>3530</v>
      </c>
      <c r="B52" s="410" t="s">
        <v>3531</v>
      </c>
      <c r="C52" s="624"/>
      <c r="D52" s="807"/>
      <c r="E52" s="637">
        <v>13</v>
      </c>
      <c r="F52" s="808">
        <v>6</v>
      </c>
      <c r="G52" s="624">
        <f t="shared" si="0"/>
        <v>13</v>
      </c>
      <c r="H52" s="626">
        <f t="shared" si="1"/>
        <v>6</v>
      </c>
      <c r="I52" s="632">
        <f t="shared" si="2"/>
        <v>0.46153846153846156</v>
      </c>
    </row>
    <row r="53" spans="1:9">
      <c r="A53" s="1081" t="s">
        <v>5803</v>
      </c>
      <c r="B53" s="1080" t="s">
        <v>5804</v>
      </c>
      <c r="C53" s="1074"/>
      <c r="D53" s="1075"/>
      <c r="E53" s="1076"/>
      <c r="F53" s="1077">
        <v>1</v>
      </c>
      <c r="G53" s="1074"/>
      <c r="H53" s="1078">
        <f t="shared" si="1"/>
        <v>1</v>
      </c>
      <c r="I53" s="1079"/>
    </row>
    <row r="54" spans="1:9" s="639" customFormat="1">
      <c r="A54" s="508" t="s">
        <v>3536</v>
      </c>
      <c r="B54" s="410" t="s">
        <v>3537</v>
      </c>
      <c r="C54" s="624">
        <v>3</v>
      </c>
      <c r="D54" s="803">
        <v>3</v>
      </c>
      <c r="E54" s="637">
        <v>5</v>
      </c>
      <c r="F54" s="805">
        <v>4</v>
      </c>
      <c r="G54" s="624">
        <f t="shared" si="0"/>
        <v>8</v>
      </c>
      <c r="H54" s="626">
        <f t="shared" si="1"/>
        <v>7</v>
      </c>
      <c r="I54" s="632">
        <f t="shared" si="2"/>
        <v>0.875</v>
      </c>
    </row>
    <row r="55" spans="1:9">
      <c r="A55" s="508" t="s">
        <v>3540</v>
      </c>
      <c r="B55" s="410" t="s">
        <v>4721</v>
      </c>
      <c r="C55" s="624">
        <v>5</v>
      </c>
      <c r="D55" s="803">
        <v>2</v>
      </c>
      <c r="E55" s="637">
        <v>697</v>
      </c>
      <c r="F55" s="805">
        <v>280</v>
      </c>
      <c r="G55" s="624">
        <f t="shared" si="0"/>
        <v>702</v>
      </c>
      <c r="H55" s="626">
        <f t="shared" si="1"/>
        <v>282</v>
      </c>
      <c r="I55" s="632">
        <f t="shared" si="2"/>
        <v>0.40170940170940173</v>
      </c>
    </row>
    <row r="56" spans="1:9" s="639" customFormat="1">
      <c r="A56" s="508" t="s">
        <v>3546</v>
      </c>
      <c r="B56" s="410" t="s">
        <v>3547</v>
      </c>
      <c r="C56" s="624"/>
      <c r="D56" s="818"/>
      <c r="E56" s="637">
        <v>1</v>
      </c>
      <c r="F56" s="819">
        <v>69</v>
      </c>
      <c r="G56" s="624">
        <f t="shared" si="0"/>
        <v>1</v>
      </c>
      <c r="H56" s="626">
        <f t="shared" si="1"/>
        <v>69</v>
      </c>
      <c r="I56" s="632">
        <f t="shared" si="2"/>
        <v>69</v>
      </c>
    </row>
    <row r="57" spans="1:9" s="639" customFormat="1">
      <c r="A57" s="508" t="s">
        <v>3554</v>
      </c>
      <c r="B57" s="410" t="s">
        <v>3555</v>
      </c>
      <c r="C57" s="624">
        <v>11</v>
      </c>
      <c r="D57" s="803"/>
      <c r="E57" s="637">
        <v>88</v>
      </c>
      <c r="F57" s="805">
        <v>169</v>
      </c>
      <c r="G57" s="624">
        <f t="shared" si="0"/>
        <v>99</v>
      </c>
      <c r="H57" s="626">
        <f t="shared" si="1"/>
        <v>169</v>
      </c>
      <c r="I57" s="632">
        <f t="shared" si="2"/>
        <v>1.707070707070707</v>
      </c>
    </row>
    <row r="58" spans="1:9">
      <c r="A58" s="397" t="s">
        <v>4722</v>
      </c>
      <c r="B58" s="416" t="s">
        <v>4723</v>
      </c>
      <c r="C58" s="624"/>
      <c r="D58" s="803"/>
      <c r="E58" s="637">
        <v>3</v>
      </c>
      <c r="F58" s="805"/>
      <c r="G58" s="624">
        <f t="shared" si="0"/>
        <v>3</v>
      </c>
      <c r="H58" s="626">
        <f t="shared" si="1"/>
        <v>0</v>
      </c>
      <c r="I58" s="632">
        <f t="shared" si="2"/>
        <v>0</v>
      </c>
    </row>
    <row r="59" spans="1:9">
      <c r="A59" s="397" t="s">
        <v>4724</v>
      </c>
      <c r="B59" s="416" t="s">
        <v>4725</v>
      </c>
      <c r="C59" s="624"/>
      <c r="D59" s="803"/>
      <c r="E59" s="637"/>
      <c r="F59" s="805"/>
      <c r="G59" s="624">
        <f t="shared" si="0"/>
        <v>0</v>
      </c>
      <c r="H59" s="626">
        <f t="shared" si="1"/>
        <v>0</v>
      </c>
      <c r="I59" s="632"/>
    </row>
    <row r="60" spans="1:9">
      <c r="A60" s="508" t="s">
        <v>4726</v>
      </c>
      <c r="B60" s="410" t="s">
        <v>4727</v>
      </c>
      <c r="C60" s="624">
        <v>1</v>
      </c>
      <c r="D60" s="807">
        <v>2</v>
      </c>
      <c r="E60" s="637">
        <v>12</v>
      </c>
      <c r="F60" s="808"/>
      <c r="G60" s="624">
        <f t="shared" si="0"/>
        <v>13</v>
      </c>
      <c r="H60" s="626">
        <f t="shared" si="1"/>
        <v>2</v>
      </c>
      <c r="I60" s="632">
        <f t="shared" si="2"/>
        <v>0.15384615384615385</v>
      </c>
    </row>
    <row r="61" spans="1:9">
      <c r="A61" s="508" t="s">
        <v>4161</v>
      </c>
      <c r="B61" s="406" t="s">
        <v>3116</v>
      </c>
      <c r="C61" s="624"/>
      <c r="D61" s="807"/>
      <c r="E61" s="637"/>
      <c r="F61" s="808">
        <v>51</v>
      </c>
      <c r="G61" s="624"/>
      <c r="H61" s="626">
        <f t="shared" si="1"/>
        <v>51</v>
      </c>
      <c r="I61" s="632"/>
    </row>
    <row r="62" spans="1:9" ht="13.8">
      <c r="A62" s="208"/>
      <c r="B62" s="861" t="s">
        <v>5707</v>
      </c>
      <c r="C62" s="630">
        <f>SUM(C9:C60)</f>
        <v>6701</v>
      </c>
      <c r="D62" s="813">
        <f>SUM(D9:D60)</f>
        <v>36608</v>
      </c>
      <c r="E62" s="681">
        <f>SUM(E9:E60)</f>
        <v>10542</v>
      </c>
      <c r="F62" s="813">
        <f>SUM(F9:F61)</f>
        <v>15989</v>
      </c>
      <c r="G62" s="630">
        <f>SUM(G9:G61)</f>
        <v>17243</v>
      </c>
      <c r="H62" s="630">
        <f>SUM(H9:H61)</f>
        <v>52597</v>
      </c>
      <c r="I62" s="633">
        <f t="shared" si="2"/>
        <v>3.050339268108798</v>
      </c>
    </row>
    <row r="63" spans="1:9">
      <c r="B63" s="567" t="s">
        <v>5805</v>
      </c>
    </row>
    <row r="64" spans="1:9" s="555" customFormat="1"/>
    <row r="65" spans="6:6" s="555" customFormat="1"/>
    <row r="66" spans="6:6" s="555" customFormat="1"/>
    <row r="67" spans="6:6" s="555" customFormat="1"/>
    <row r="68" spans="6:6" s="555" customFormat="1">
      <c r="F68" s="920"/>
    </row>
    <row r="69" spans="6:6" s="555" customFormat="1"/>
    <row r="70" spans="6:6" s="555" customFormat="1"/>
    <row r="71" spans="6:6" s="555" customFormat="1"/>
    <row r="72" spans="6:6" s="555" customFormat="1"/>
    <row r="73" spans="6:6" s="555" customFormat="1"/>
    <row r="74" spans="6:6" s="555" customFormat="1"/>
    <row r="75" spans="6:6" s="555" customFormat="1"/>
    <row r="76" spans="6:6" s="555" customFormat="1"/>
    <row r="77" spans="6:6" s="555" customFormat="1"/>
    <row r="78" spans="6:6" s="555" customFormat="1"/>
    <row r="79" spans="6:6" s="555" customFormat="1"/>
    <row r="80" spans="6:6" s="555" customFormat="1"/>
    <row r="81" s="555" customFormat="1"/>
    <row r="82" s="555" customFormat="1"/>
    <row r="83" s="555" customFormat="1"/>
    <row r="84" s="555" customFormat="1"/>
    <row r="85" s="555" customFormat="1"/>
    <row r="86" s="555" customFormat="1"/>
    <row r="87" s="555" customFormat="1"/>
    <row r="88" s="555" customFormat="1"/>
    <row r="89" s="555" customFormat="1"/>
    <row r="90" s="555" customFormat="1"/>
    <row r="91" s="555" customFormat="1"/>
    <row r="92" s="555" customFormat="1"/>
    <row r="93" s="555" customFormat="1"/>
    <row r="94" s="555" customFormat="1"/>
    <row r="95" s="555" customFormat="1"/>
    <row r="96" s="555" customFormat="1"/>
    <row r="97" s="555" customFormat="1"/>
    <row r="98" s="555" customFormat="1"/>
    <row r="99" s="555" customFormat="1"/>
    <row r="100" s="555" customFormat="1"/>
    <row r="101" s="555" customFormat="1"/>
    <row r="102" s="555" customFormat="1"/>
    <row r="103" s="555" customFormat="1"/>
    <row r="104" s="555" customFormat="1"/>
    <row r="105" s="555" customFormat="1"/>
    <row r="106" s="555" customFormat="1"/>
  </sheetData>
  <mergeCells count="5">
    <mergeCell ref="A5:A6"/>
    <mergeCell ref="B5:B6"/>
    <mergeCell ref="C5:D5"/>
    <mergeCell ref="E5:F5"/>
    <mergeCell ref="G5:H5"/>
  </mergeCells>
  <pageMargins left="0" right="0" top="0" bottom="0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40"/>
  <sheetViews>
    <sheetView topLeftCell="A23" workbookViewId="0">
      <selection activeCell="J47" sqref="J47"/>
    </sheetView>
  </sheetViews>
  <sheetFormatPr defaultRowHeight="13.2"/>
  <cols>
    <col min="1" max="1" width="9.44140625" customWidth="1"/>
    <col min="2" max="2" width="43" customWidth="1"/>
    <col min="3" max="3" width="5.44140625" customWidth="1"/>
    <col min="4" max="4" width="7.33203125" style="816" customWidth="1"/>
    <col min="5" max="5" width="6.6640625" customWidth="1"/>
    <col min="6" max="6" width="8" style="816" customWidth="1"/>
    <col min="7" max="7" width="6.6640625" customWidth="1"/>
    <col min="8" max="8" width="8.5546875" customWidth="1"/>
    <col min="9" max="9" width="7" customWidth="1"/>
  </cols>
  <sheetData>
    <row r="1" spans="1:9">
      <c r="A1" s="173"/>
      <c r="B1" s="174" t="s">
        <v>165</v>
      </c>
      <c r="C1" s="165" t="str">
        <f>Kadar.ode.!C1</f>
        <v>ОПШТА БОЛНИЦА СЕНТА</v>
      </c>
      <c r="D1" s="809"/>
      <c r="E1" s="169"/>
      <c r="F1" s="809"/>
      <c r="G1" s="171"/>
      <c r="H1" s="73"/>
    </row>
    <row r="2" spans="1:9">
      <c r="A2" s="173"/>
      <c r="B2" s="174" t="s">
        <v>166</v>
      </c>
      <c r="C2" s="165" t="str">
        <f>Kadar.ode.!C2</f>
        <v>08923507</v>
      </c>
      <c r="D2" s="809"/>
      <c r="E2" s="169"/>
      <c r="F2" s="809"/>
      <c r="G2" s="171"/>
      <c r="H2" s="73"/>
    </row>
    <row r="3" spans="1:9">
      <c r="A3" s="173"/>
      <c r="B3" s="174"/>
      <c r="C3" s="165"/>
      <c r="D3" s="809"/>
      <c r="E3" s="169"/>
      <c r="F3" s="809"/>
      <c r="G3" s="171"/>
      <c r="H3" s="73"/>
    </row>
    <row r="4" spans="1:9" ht="13.8">
      <c r="A4" s="173"/>
      <c r="B4" s="174" t="s">
        <v>1797</v>
      </c>
      <c r="C4" s="166" t="s">
        <v>1756</v>
      </c>
      <c r="D4" s="810"/>
      <c r="E4" s="170"/>
      <c r="F4" s="810"/>
      <c r="G4" s="172"/>
      <c r="H4" s="73"/>
    </row>
    <row r="5" spans="1:9" ht="13.8">
      <c r="A5" s="173"/>
      <c r="B5" s="174" t="s">
        <v>207</v>
      </c>
      <c r="C5" s="166" t="s">
        <v>4701</v>
      </c>
      <c r="D5" s="810"/>
      <c r="E5" s="170"/>
      <c r="F5" s="810"/>
      <c r="G5" s="172"/>
      <c r="H5" s="73"/>
    </row>
    <row r="6" spans="1:9" ht="15.6">
      <c r="A6" s="135"/>
      <c r="B6" s="135"/>
      <c r="C6" s="135"/>
      <c r="D6" s="856"/>
      <c r="E6" s="135"/>
      <c r="F6" s="856"/>
      <c r="G6" s="71"/>
      <c r="H6" s="71"/>
    </row>
    <row r="7" spans="1:9">
      <c r="A7" s="1187" t="s">
        <v>118</v>
      </c>
      <c r="B7" s="1187" t="s">
        <v>209</v>
      </c>
      <c r="C7" s="1181" t="s">
        <v>1755</v>
      </c>
      <c r="D7" s="1181"/>
      <c r="E7" s="1181" t="s">
        <v>1754</v>
      </c>
      <c r="F7" s="1181"/>
      <c r="G7" s="1181" t="s">
        <v>86</v>
      </c>
      <c r="H7" s="1181"/>
      <c r="I7" s="220"/>
    </row>
    <row r="8" spans="1:9" ht="31.2" thickBot="1">
      <c r="A8" s="1188"/>
      <c r="B8" s="1188"/>
      <c r="C8" s="332" t="s">
        <v>1834</v>
      </c>
      <c r="D8" s="332" t="s">
        <v>5786</v>
      </c>
      <c r="E8" s="332" t="s">
        <v>1834</v>
      </c>
      <c r="F8" s="332" t="s">
        <v>5786</v>
      </c>
      <c r="G8" s="332" t="s">
        <v>1834</v>
      </c>
      <c r="H8" s="332" t="s">
        <v>5786</v>
      </c>
      <c r="I8" s="175" t="s">
        <v>1891</v>
      </c>
    </row>
    <row r="9" spans="1:9" ht="14.4" thickTop="1">
      <c r="A9" s="206"/>
      <c r="B9" s="292" t="s">
        <v>208</v>
      </c>
      <c r="C9" s="292"/>
      <c r="D9" s="812"/>
      <c r="E9" s="292"/>
      <c r="F9" s="812"/>
      <c r="G9" s="292"/>
      <c r="H9" s="291"/>
      <c r="I9" s="220"/>
    </row>
    <row r="10" spans="1:9" ht="13.8">
      <c r="A10" s="208"/>
      <c r="B10" s="290" t="s">
        <v>1753</v>
      </c>
      <c r="C10" s="108"/>
      <c r="D10" s="847"/>
      <c r="E10" s="109"/>
      <c r="F10" s="848"/>
      <c r="G10" s="110"/>
      <c r="H10" s="109"/>
      <c r="I10" s="220"/>
    </row>
    <row r="11" spans="1:9">
      <c r="A11" s="508" t="s">
        <v>1956</v>
      </c>
      <c r="B11" s="410" t="s">
        <v>1957</v>
      </c>
      <c r="C11" s="220"/>
      <c r="D11" s="814"/>
      <c r="E11" s="517">
        <v>4</v>
      </c>
      <c r="F11" s="862">
        <v>2</v>
      </c>
      <c r="G11" s="517">
        <v>4</v>
      </c>
      <c r="H11" s="862">
        <v>2</v>
      </c>
      <c r="I11" s="517"/>
    </row>
    <row r="12" spans="1:9">
      <c r="A12" s="508" t="s">
        <v>1968</v>
      </c>
      <c r="B12" s="410" t="s">
        <v>1969</v>
      </c>
      <c r="C12" s="220"/>
      <c r="D12" s="814"/>
      <c r="E12" s="517">
        <v>341</v>
      </c>
      <c r="F12" s="862">
        <v>700</v>
      </c>
      <c r="G12" s="517">
        <v>341</v>
      </c>
      <c r="H12" s="862">
        <v>700</v>
      </c>
      <c r="I12" s="620">
        <f>H12/G12</f>
        <v>2.0527859237536656</v>
      </c>
    </row>
    <row r="13" spans="1:9">
      <c r="A13" s="508" t="s">
        <v>1970</v>
      </c>
      <c r="B13" s="410" t="s">
        <v>4708</v>
      </c>
      <c r="C13" s="220"/>
      <c r="D13" s="814"/>
      <c r="E13" s="517">
        <v>40</v>
      </c>
      <c r="F13" s="862"/>
      <c r="G13" s="517">
        <v>40</v>
      </c>
      <c r="H13" s="862"/>
      <c r="I13" s="620">
        <f t="shared" ref="I13:I40" si="0">H13/G13</f>
        <v>0</v>
      </c>
    </row>
    <row r="14" spans="1:9">
      <c r="A14" s="508" t="s">
        <v>2040</v>
      </c>
      <c r="B14" s="410" t="s">
        <v>2041</v>
      </c>
      <c r="C14" s="220"/>
      <c r="D14" s="814"/>
      <c r="E14" s="517">
        <v>104</v>
      </c>
      <c r="F14" s="862">
        <v>123</v>
      </c>
      <c r="G14" s="517">
        <v>104</v>
      </c>
      <c r="H14" s="862">
        <v>123</v>
      </c>
      <c r="I14" s="620">
        <f t="shared" si="0"/>
        <v>1.1826923076923077</v>
      </c>
    </row>
    <row r="15" spans="1:9">
      <c r="A15" s="508" t="s">
        <v>2054</v>
      </c>
      <c r="B15" s="410" t="s">
        <v>2055</v>
      </c>
      <c r="C15" s="220"/>
      <c r="D15" s="814"/>
      <c r="E15" s="517">
        <v>12</v>
      </c>
      <c r="F15" s="863">
        <v>3</v>
      </c>
      <c r="G15" s="517">
        <v>12</v>
      </c>
      <c r="H15" s="863">
        <v>3</v>
      </c>
      <c r="I15" s="620">
        <f t="shared" si="0"/>
        <v>0.25</v>
      </c>
    </row>
    <row r="16" spans="1:9">
      <c r="A16" s="508" t="s">
        <v>4728</v>
      </c>
      <c r="B16" s="410" t="s">
        <v>4729</v>
      </c>
      <c r="C16" s="220"/>
      <c r="D16" s="814"/>
      <c r="E16" s="517">
        <v>141</v>
      </c>
      <c r="F16" s="863">
        <v>158</v>
      </c>
      <c r="G16" s="517">
        <v>141</v>
      </c>
      <c r="H16" s="863">
        <v>158</v>
      </c>
      <c r="I16" s="620">
        <f t="shared" si="0"/>
        <v>1.1205673758865249</v>
      </c>
    </row>
    <row r="17" spans="1:9">
      <c r="A17" s="508" t="s">
        <v>4730</v>
      </c>
      <c r="B17" s="410" t="s">
        <v>4731</v>
      </c>
      <c r="C17" s="220"/>
      <c r="D17" s="814"/>
      <c r="E17" s="517"/>
      <c r="F17" s="864"/>
      <c r="G17" s="517"/>
      <c r="H17" s="864"/>
      <c r="I17" s="620"/>
    </row>
    <row r="18" spans="1:9">
      <c r="A18" s="508" t="s">
        <v>2062</v>
      </c>
      <c r="B18" s="410" t="s">
        <v>2063</v>
      </c>
      <c r="C18" s="220"/>
      <c r="D18" s="814"/>
      <c r="E18" s="517">
        <v>2104</v>
      </c>
      <c r="F18" s="863">
        <v>2531</v>
      </c>
      <c r="G18" s="517">
        <v>2104</v>
      </c>
      <c r="H18" s="863">
        <v>2531</v>
      </c>
      <c r="I18" s="620">
        <f t="shared" si="0"/>
        <v>1.2029467680608366</v>
      </c>
    </row>
    <row r="19" spans="1:9">
      <c r="A19" s="508" t="s">
        <v>2828</v>
      </c>
      <c r="B19" s="410" t="s">
        <v>2829</v>
      </c>
      <c r="C19" s="220"/>
      <c r="D19" s="814"/>
      <c r="E19" s="517"/>
      <c r="F19" s="863">
        <v>9</v>
      </c>
      <c r="G19" s="517"/>
      <c r="H19" s="863">
        <v>9</v>
      </c>
      <c r="I19" s="620"/>
    </row>
    <row r="20" spans="1:9">
      <c r="A20" s="508" t="s">
        <v>2846</v>
      </c>
      <c r="B20" s="410" t="s">
        <v>2847</v>
      </c>
      <c r="C20" s="220"/>
      <c r="D20" s="814"/>
      <c r="E20" s="517">
        <v>24</v>
      </c>
      <c r="F20" s="863">
        <v>8</v>
      </c>
      <c r="G20" s="517">
        <v>24</v>
      </c>
      <c r="H20" s="863">
        <v>8</v>
      </c>
      <c r="I20" s="620">
        <f t="shared" si="0"/>
        <v>0.33333333333333331</v>
      </c>
    </row>
    <row r="21" spans="1:9">
      <c r="A21" s="508" t="s">
        <v>2881</v>
      </c>
      <c r="B21" s="410" t="s">
        <v>2882</v>
      </c>
      <c r="C21" s="220"/>
      <c r="D21" s="814"/>
      <c r="E21" s="517"/>
      <c r="F21" s="862">
        <v>12</v>
      </c>
      <c r="G21" s="517"/>
      <c r="H21" s="862">
        <v>12</v>
      </c>
      <c r="I21" s="620"/>
    </row>
    <row r="22" spans="1:9">
      <c r="A22" s="508" t="s">
        <v>3219</v>
      </c>
      <c r="B22" s="410" t="s">
        <v>3220</v>
      </c>
      <c r="C22" s="220"/>
      <c r="D22" s="814"/>
      <c r="E22" s="517">
        <v>1131</v>
      </c>
      <c r="F22" s="862">
        <v>1112</v>
      </c>
      <c r="G22" s="517">
        <v>1131</v>
      </c>
      <c r="H22" s="862">
        <v>1112</v>
      </c>
      <c r="I22" s="620">
        <f t="shared" si="0"/>
        <v>0.9832007073386384</v>
      </c>
    </row>
    <row r="23" spans="1:9">
      <c r="A23" s="508" t="s">
        <v>3257</v>
      </c>
      <c r="B23" s="410" t="s">
        <v>3258</v>
      </c>
      <c r="C23" s="220"/>
      <c r="D23" s="814"/>
      <c r="E23" s="517"/>
      <c r="F23" s="862"/>
      <c r="G23" s="517"/>
      <c r="H23" s="862"/>
      <c r="I23" s="620"/>
    </row>
    <row r="24" spans="1:9">
      <c r="A24" s="508" t="s">
        <v>3267</v>
      </c>
      <c r="B24" s="410" t="s">
        <v>3268</v>
      </c>
      <c r="C24" s="220"/>
      <c r="D24" s="814"/>
      <c r="E24" s="517">
        <v>104</v>
      </c>
      <c r="F24" s="862">
        <v>123</v>
      </c>
      <c r="G24" s="517">
        <v>104</v>
      </c>
      <c r="H24" s="862">
        <v>123</v>
      </c>
      <c r="I24" s="620">
        <f t="shared" si="0"/>
        <v>1.1826923076923077</v>
      </c>
    </row>
    <row r="25" spans="1:9">
      <c r="A25" s="508" t="s">
        <v>4732</v>
      </c>
      <c r="B25" s="410" t="s">
        <v>4733</v>
      </c>
      <c r="C25" s="220"/>
      <c r="D25" s="814"/>
      <c r="E25" s="517">
        <v>559</v>
      </c>
      <c r="F25" s="862">
        <v>567</v>
      </c>
      <c r="G25" s="517">
        <v>559</v>
      </c>
      <c r="H25" s="862">
        <v>567</v>
      </c>
      <c r="I25" s="620">
        <f t="shared" si="0"/>
        <v>1.0143112701252237</v>
      </c>
    </row>
    <row r="26" spans="1:9">
      <c r="A26" s="397" t="s">
        <v>3502</v>
      </c>
      <c r="B26" s="416" t="s">
        <v>3503</v>
      </c>
      <c r="C26" s="220"/>
      <c r="D26" s="814"/>
      <c r="E26" s="517">
        <v>123</v>
      </c>
      <c r="F26" s="863">
        <v>158</v>
      </c>
      <c r="G26" s="517">
        <v>123</v>
      </c>
      <c r="H26" s="863">
        <v>158</v>
      </c>
      <c r="I26" s="620">
        <f t="shared" si="0"/>
        <v>1.2845528455284554</v>
      </c>
    </row>
    <row r="27" spans="1:9">
      <c r="A27" s="508" t="s">
        <v>3510</v>
      </c>
      <c r="B27" s="410" t="s">
        <v>3511</v>
      </c>
      <c r="C27" s="220"/>
      <c r="D27" s="814"/>
      <c r="E27" s="517">
        <v>643</v>
      </c>
      <c r="F27" s="863">
        <v>682</v>
      </c>
      <c r="G27" s="517">
        <v>643</v>
      </c>
      <c r="H27" s="863">
        <v>682</v>
      </c>
      <c r="I27" s="620">
        <f t="shared" si="0"/>
        <v>1.0606531881804044</v>
      </c>
    </row>
    <row r="28" spans="1:9">
      <c r="A28" s="515" t="s">
        <v>3516</v>
      </c>
      <c r="B28" s="516" t="s">
        <v>3517</v>
      </c>
      <c r="C28" s="220"/>
      <c r="D28" s="814"/>
      <c r="E28" s="517">
        <v>387</v>
      </c>
      <c r="F28" s="864">
        <v>334</v>
      </c>
      <c r="G28" s="517">
        <v>387</v>
      </c>
      <c r="H28" s="864">
        <v>334</v>
      </c>
      <c r="I28" s="620">
        <f t="shared" si="0"/>
        <v>0.86304909560723519</v>
      </c>
    </row>
    <row r="29" spans="1:9">
      <c r="A29" s="515" t="s">
        <v>3518</v>
      </c>
      <c r="B29" s="516" t="s">
        <v>3519</v>
      </c>
      <c r="C29" s="220"/>
      <c r="D29" s="814"/>
      <c r="E29" s="517"/>
      <c r="F29" s="863"/>
      <c r="G29" s="517"/>
      <c r="H29" s="863"/>
      <c r="I29" s="620"/>
    </row>
    <row r="30" spans="1:9">
      <c r="A30" s="515" t="s">
        <v>3522</v>
      </c>
      <c r="B30" s="516" t="s">
        <v>3523</v>
      </c>
      <c r="C30" s="220"/>
      <c r="D30" s="814"/>
      <c r="E30" s="517"/>
      <c r="F30" s="863"/>
      <c r="G30" s="517"/>
      <c r="H30" s="863"/>
      <c r="I30" s="620"/>
    </row>
    <row r="31" spans="1:9">
      <c r="A31" s="515" t="s">
        <v>3524</v>
      </c>
      <c r="B31" s="516" t="s">
        <v>4717</v>
      </c>
      <c r="C31" s="220"/>
      <c r="D31" s="814"/>
      <c r="E31" s="517">
        <v>12</v>
      </c>
      <c r="F31" s="863">
        <v>38</v>
      </c>
      <c r="G31" s="517">
        <v>12</v>
      </c>
      <c r="H31" s="863">
        <v>38</v>
      </c>
      <c r="I31" s="620">
        <f t="shared" si="0"/>
        <v>3.1666666666666665</v>
      </c>
    </row>
    <row r="32" spans="1:9">
      <c r="A32" s="515" t="s">
        <v>3536</v>
      </c>
      <c r="B32" s="516" t="s">
        <v>3537</v>
      </c>
      <c r="C32" s="220"/>
      <c r="D32" s="814"/>
      <c r="E32" s="517">
        <v>583</v>
      </c>
      <c r="F32" s="862">
        <v>579</v>
      </c>
      <c r="G32" s="517">
        <v>583</v>
      </c>
      <c r="H32" s="862">
        <v>579</v>
      </c>
      <c r="I32" s="620">
        <f t="shared" si="0"/>
        <v>0.99313893653516294</v>
      </c>
    </row>
    <row r="33" spans="1:9">
      <c r="A33" s="515" t="s">
        <v>4734</v>
      </c>
      <c r="B33" s="516" t="s">
        <v>4735</v>
      </c>
      <c r="C33" s="220"/>
      <c r="D33" s="814"/>
      <c r="E33" s="517">
        <v>5549</v>
      </c>
      <c r="F33" s="862">
        <v>5200</v>
      </c>
      <c r="G33" s="517">
        <v>5549</v>
      </c>
      <c r="H33" s="862">
        <v>5200</v>
      </c>
      <c r="I33" s="620">
        <f t="shared" si="0"/>
        <v>0.93710578482609475</v>
      </c>
    </row>
    <row r="34" spans="1:9">
      <c r="A34" s="515" t="s">
        <v>3556</v>
      </c>
      <c r="B34" s="516" t="s">
        <v>3557</v>
      </c>
      <c r="C34" s="220"/>
      <c r="D34" s="814"/>
      <c r="E34" s="517">
        <v>85</v>
      </c>
      <c r="F34" s="862">
        <v>91</v>
      </c>
      <c r="G34" s="517">
        <v>85</v>
      </c>
      <c r="H34" s="862">
        <v>91</v>
      </c>
      <c r="I34" s="620">
        <f t="shared" si="0"/>
        <v>1.0705882352941176</v>
      </c>
    </row>
    <row r="35" spans="1:9">
      <c r="A35" s="515" t="s">
        <v>4736</v>
      </c>
      <c r="B35" s="516" t="s">
        <v>4737</v>
      </c>
      <c r="C35" s="220"/>
      <c r="D35" s="814"/>
      <c r="E35" s="517">
        <v>337</v>
      </c>
      <c r="F35" s="862">
        <v>655</v>
      </c>
      <c r="G35" s="517">
        <v>337</v>
      </c>
      <c r="H35" s="862">
        <v>655</v>
      </c>
      <c r="I35" s="620">
        <f t="shared" si="0"/>
        <v>1.943620178041543</v>
      </c>
    </row>
    <row r="36" spans="1:9">
      <c r="A36" s="515" t="s">
        <v>3902</v>
      </c>
      <c r="B36" s="516" t="s">
        <v>3903</v>
      </c>
      <c r="C36" s="220"/>
      <c r="D36" s="814"/>
      <c r="E36" s="517"/>
      <c r="F36" s="862"/>
      <c r="G36" s="517"/>
      <c r="H36" s="862"/>
      <c r="I36" s="620"/>
    </row>
    <row r="37" spans="1:9">
      <c r="A37" s="510" t="s">
        <v>4724</v>
      </c>
      <c r="B37" s="511" t="s">
        <v>4725</v>
      </c>
      <c r="C37" s="220"/>
      <c r="D37" s="814"/>
      <c r="E37" s="517">
        <v>11</v>
      </c>
      <c r="F37" s="863">
        <v>2</v>
      </c>
      <c r="G37" s="517">
        <v>11</v>
      </c>
      <c r="H37" s="863">
        <v>2</v>
      </c>
      <c r="I37" s="620">
        <f t="shared" si="0"/>
        <v>0.18181818181818182</v>
      </c>
    </row>
    <row r="38" spans="1:9">
      <c r="A38" s="515" t="s">
        <v>4726</v>
      </c>
      <c r="B38" s="516" t="s">
        <v>4738</v>
      </c>
      <c r="C38" s="220"/>
      <c r="D38" s="814"/>
      <c r="E38" s="517">
        <v>1</v>
      </c>
      <c r="F38" s="863"/>
      <c r="G38" s="517">
        <v>1</v>
      </c>
      <c r="H38" s="863"/>
      <c r="I38" s="620">
        <f t="shared" si="0"/>
        <v>0</v>
      </c>
    </row>
    <row r="39" spans="1:9">
      <c r="A39" s="508" t="s">
        <v>4161</v>
      </c>
      <c r="B39" s="410" t="s">
        <v>3116</v>
      </c>
      <c r="C39" s="220"/>
      <c r="D39" s="814"/>
      <c r="E39" s="517">
        <v>481</v>
      </c>
      <c r="F39" s="864">
        <v>705</v>
      </c>
      <c r="G39" s="517">
        <v>481</v>
      </c>
      <c r="H39" s="864">
        <v>705</v>
      </c>
      <c r="I39" s="620">
        <f t="shared" si="0"/>
        <v>1.4656964656964657</v>
      </c>
    </row>
    <row r="40" spans="1:9">
      <c r="A40" s="182"/>
      <c r="B40" s="512" t="s">
        <v>2</v>
      </c>
      <c r="C40" s="220"/>
      <c r="D40" s="814"/>
      <c r="E40" s="518">
        <f>SUM(E10:E39)</f>
        <v>12776</v>
      </c>
      <c r="F40" s="865">
        <f>SUM(F11:F39)</f>
        <v>13792</v>
      </c>
      <c r="G40" s="518">
        <f>SUM(G10:G39)</f>
        <v>12776</v>
      </c>
      <c r="H40" s="865">
        <f>SUM(H11:H39)</f>
        <v>13792</v>
      </c>
      <c r="I40" s="621">
        <f t="shared" si="0"/>
        <v>1.0795241077019411</v>
      </c>
    </row>
  </sheetData>
  <mergeCells count="5">
    <mergeCell ref="A7:A8"/>
    <mergeCell ref="B7:B8"/>
    <mergeCell ref="C7:D7"/>
    <mergeCell ref="E7:F7"/>
    <mergeCell ref="G7:H7"/>
  </mergeCells>
  <pageMargins left="0" right="0" top="0" bottom="0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116"/>
  <sheetViews>
    <sheetView topLeftCell="A73" workbookViewId="0">
      <selection activeCell="H9" sqref="H9:H105"/>
    </sheetView>
  </sheetViews>
  <sheetFormatPr defaultRowHeight="13.2"/>
  <cols>
    <col min="1" max="1" width="7.77734375" customWidth="1"/>
    <col min="2" max="2" width="44.21875" customWidth="1"/>
    <col min="3" max="3" width="6.44140625" customWidth="1"/>
    <col min="4" max="4" width="7.6640625" style="816" customWidth="1"/>
    <col min="5" max="5" width="6.21875" style="555" customWidth="1"/>
    <col min="6" max="6" width="7.6640625" style="816" customWidth="1"/>
    <col min="7" max="7" width="6.6640625" customWidth="1"/>
    <col min="8" max="8" width="7.77734375" style="816" customWidth="1"/>
    <col min="9" max="9" width="7" customWidth="1"/>
  </cols>
  <sheetData>
    <row r="1" spans="1:9">
      <c r="A1" s="173"/>
      <c r="B1" s="174" t="s">
        <v>165</v>
      </c>
      <c r="C1" s="165" t="str">
        <f>Kadar.ode.!C1</f>
        <v>ОПШТА БОЛНИЦА СЕНТА</v>
      </c>
      <c r="D1" s="809"/>
      <c r="E1" s="357"/>
      <c r="F1" s="809"/>
      <c r="G1" s="171"/>
      <c r="H1" s="871"/>
    </row>
    <row r="2" spans="1:9">
      <c r="A2" s="173"/>
      <c r="B2" s="174" t="s">
        <v>166</v>
      </c>
      <c r="C2" s="165" t="str">
        <f>Kadar.ode.!C2</f>
        <v>08923507</v>
      </c>
      <c r="D2" s="809"/>
      <c r="E2" s="357"/>
      <c r="F2" s="809"/>
      <c r="G2" s="171"/>
      <c r="H2" s="871"/>
    </row>
    <row r="3" spans="1:9" ht="13.8">
      <c r="A3" s="173"/>
      <c r="B3" s="174" t="s">
        <v>1797</v>
      </c>
      <c r="C3" s="166" t="s">
        <v>1756</v>
      </c>
      <c r="D3" s="810"/>
      <c r="E3" s="680"/>
      <c r="F3" s="810"/>
      <c r="G3" s="172"/>
      <c r="H3" s="871"/>
    </row>
    <row r="4" spans="1:9" ht="13.8">
      <c r="A4" s="173"/>
      <c r="B4" s="174" t="s">
        <v>207</v>
      </c>
      <c r="C4" s="166" t="s">
        <v>1879</v>
      </c>
      <c r="D4" s="810"/>
      <c r="E4" s="680"/>
      <c r="F4" s="810"/>
      <c r="G4" s="172"/>
      <c r="H4" s="871"/>
    </row>
    <row r="5" spans="1:9">
      <c r="A5" s="1187" t="s">
        <v>118</v>
      </c>
      <c r="B5" s="1187" t="s">
        <v>209</v>
      </c>
      <c r="C5" s="1181" t="s">
        <v>1755</v>
      </c>
      <c r="D5" s="1181"/>
      <c r="E5" s="1180" t="s">
        <v>1754</v>
      </c>
      <c r="F5" s="1180"/>
      <c r="G5" s="1181" t="s">
        <v>86</v>
      </c>
      <c r="H5" s="1181"/>
      <c r="I5" s="220"/>
    </row>
    <row r="6" spans="1:9" ht="21" thickBot="1">
      <c r="A6" s="1188"/>
      <c r="B6" s="1188"/>
      <c r="C6" s="332" t="s">
        <v>1834</v>
      </c>
      <c r="D6" s="332" t="s">
        <v>5786</v>
      </c>
      <c r="E6" s="332" t="s">
        <v>1834</v>
      </c>
      <c r="F6" s="332" t="s">
        <v>5786</v>
      </c>
      <c r="G6" s="332" t="s">
        <v>1834</v>
      </c>
      <c r="H6" s="332" t="s">
        <v>5786</v>
      </c>
      <c r="I6" s="332" t="s">
        <v>1891</v>
      </c>
    </row>
    <row r="7" spans="1:9" ht="12" customHeight="1" thickTop="1">
      <c r="A7" s="206"/>
      <c r="B7" s="292" t="s">
        <v>208</v>
      </c>
      <c r="C7" s="292"/>
      <c r="D7" s="812"/>
      <c r="E7" s="292"/>
      <c r="F7" s="812"/>
      <c r="G7" s="292"/>
      <c r="H7" s="872"/>
      <c r="I7" s="505"/>
    </row>
    <row r="8" spans="1:9" ht="12" customHeight="1">
      <c r="A8" s="208"/>
      <c r="B8" s="290" t="s">
        <v>1753</v>
      </c>
      <c r="C8" s="108"/>
      <c r="D8" s="866"/>
      <c r="E8" s="556"/>
      <c r="F8" s="862"/>
      <c r="G8" s="521"/>
      <c r="H8" s="862"/>
      <c r="I8" s="517"/>
    </row>
    <row r="9" spans="1:9" ht="12" customHeight="1">
      <c r="A9" s="522">
        <v>130207</v>
      </c>
      <c r="B9" s="410" t="s">
        <v>4739</v>
      </c>
      <c r="C9" s="519"/>
      <c r="D9" s="866"/>
      <c r="E9" s="521">
        <v>7</v>
      </c>
      <c r="F9" s="862">
        <v>4</v>
      </c>
      <c r="G9" s="538">
        <f>C9+E9</f>
        <v>7</v>
      </c>
      <c r="H9" s="862">
        <f>D9+F9</f>
        <v>4</v>
      </c>
      <c r="I9" s="620">
        <f>H9/G9</f>
        <v>0.5714285714285714</v>
      </c>
    </row>
    <row r="10" spans="1:9" ht="12" customHeight="1">
      <c r="A10" s="523" t="s">
        <v>1960</v>
      </c>
      <c r="B10" s="410" t="s">
        <v>1961</v>
      </c>
      <c r="C10" s="517">
        <v>3</v>
      </c>
      <c r="D10" s="866">
        <v>9</v>
      </c>
      <c r="E10" s="520">
        <v>456</v>
      </c>
      <c r="F10" s="862">
        <v>345</v>
      </c>
      <c r="G10" s="538">
        <f t="shared" ref="G10:G76" si="0">C10+E10</f>
        <v>459</v>
      </c>
      <c r="H10" s="862">
        <f t="shared" ref="H10:H73" si="1">D10+F10</f>
        <v>354</v>
      </c>
      <c r="I10" s="620">
        <f t="shared" ref="I10:I74" si="2">H10/G10</f>
        <v>0.77124183006535951</v>
      </c>
    </row>
    <row r="11" spans="1:9" ht="12" customHeight="1">
      <c r="A11" s="523" t="s">
        <v>1966</v>
      </c>
      <c r="B11" s="410" t="s">
        <v>4740</v>
      </c>
      <c r="C11" s="517">
        <v>1</v>
      </c>
      <c r="D11" s="866">
        <v>9</v>
      </c>
      <c r="E11" s="520">
        <v>365</v>
      </c>
      <c r="F11" s="862">
        <v>2086</v>
      </c>
      <c r="G11" s="538">
        <f t="shared" si="0"/>
        <v>366</v>
      </c>
      <c r="H11" s="862">
        <f t="shared" si="1"/>
        <v>2095</v>
      </c>
      <c r="I11" s="620">
        <f t="shared" si="2"/>
        <v>5.7240437158469941</v>
      </c>
    </row>
    <row r="12" spans="1:9" ht="12" customHeight="1">
      <c r="A12" s="523" t="s">
        <v>1968</v>
      </c>
      <c r="B12" s="524" t="s">
        <v>4741</v>
      </c>
      <c r="C12" s="517">
        <v>1408</v>
      </c>
      <c r="D12" s="866">
        <v>2189</v>
      </c>
      <c r="E12" s="520">
        <v>211</v>
      </c>
      <c r="F12" s="862">
        <v>363</v>
      </c>
      <c r="G12" s="538">
        <f t="shared" si="0"/>
        <v>1619</v>
      </c>
      <c r="H12" s="862">
        <f t="shared" si="1"/>
        <v>2552</v>
      </c>
      <c r="I12" s="620">
        <f t="shared" si="2"/>
        <v>1.5762816553428043</v>
      </c>
    </row>
    <row r="13" spans="1:9" ht="12" customHeight="1">
      <c r="A13" s="523" t="s">
        <v>1970</v>
      </c>
      <c r="B13" s="410" t="s">
        <v>1971</v>
      </c>
      <c r="C13" s="517">
        <v>49</v>
      </c>
      <c r="D13" s="867">
        <v>4</v>
      </c>
      <c r="E13" s="520">
        <v>324</v>
      </c>
      <c r="F13" s="863">
        <v>80</v>
      </c>
      <c r="G13" s="538">
        <f t="shared" si="0"/>
        <v>373</v>
      </c>
      <c r="H13" s="862">
        <f t="shared" si="1"/>
        <v>84</v>
      </c>
      <c r="I13" s="620">
        <f t="shared" si="2"/>
        <v>0.22520107238605899</v>
      </c>
    </row>
    <row r="14" spans="1:9" ht="12" customHeight="1">
      <c r="A14" s="525" t="s">
        <v>4742</v>
      </c>
      <c r="B14" s="415" t="s">
        <v>4743</v>
      </c>
      <c r="C14" s="517">
        <v>1</v>
      </c>
      <c r="D14" s="867"/>
      <c r="E14" s="520"/>
      <c r="F14" s="863"/>
      <c r="G14" s="538">
        <f t="shared" si="0"/>
        <v>1</v>
      </c>
      <c r="H14" s="862">
        <f t="shared" si="1"/>
        <v>0</v>
      </c>
      <c r="I14" s="620">
        <f t="shared" si="2"/>
        <v>0</v>
      </c>
    </row>
    <row r="15" spans="1:9" ht="12" customHeight="1">
      <c r="A15" s="526" t="s">
        <v>4744</v>
      </c>
      <c r="B15" s="416" t="s">
        <v>4745</v>
      </c>
      <c r="C15" s="517"/>
      <c r="D15" s="868"/>
      <c r="E15" s="520">
        <v>257</v>
      </c>
      <c r="F15" s="864"/>
      <c r="G15" s="538">
        <f t="shared" si="0"/>
        <v>257</v>
      </c>
      <c r="H15" s="862">
        <f t="shared" si="1"/>
        <v>0</v>
      </c>
      <c r="I15" s="620">
        <f t="shared" si="2"/>
        <v>0</v>
      </c>
    </row>
    <row r="16" spans="1:9" ht="12" customHeight="1">
      <c r="A16" s="526" t="s">
        <v>1972</v>
      </c>
      <c r="B16" s="416" t="s">
        <v>1973</v>
      </c>
      <c r="C16" s="517">
        <v>5</v>
      </c>
      <c r="D16" s="867">
        <v>19</v>
      </c>
      <c r="E16" s="520">
        <v>36</v>
      </c>
      <c r="F16" s="863">
        <v>40</v>
      </c>
      <c r="G16" s="538">
        <f t="shared" si="0"/>
        <v>41</v>
      </c>
      <c r="H16" s="862">
        <f t="shared" si="1"/>
        <v>59</v>
      </c>
      <c r="I16" s="620">
        <f t="shared" si="2"/>
        <v>1.4390243902439024</v>
      </c>
    </row>
    <row r="17" spans="1:9" ht="12" customHeight="1">
      <c r="A17" s="523" t="s">
        <v>2032</v>
      </c>
      <c r="B17" s="410" t="s">
        <v>2033</v>
      </c>
      <c r="C17" s="517">
        <v>1</v>
      </c>
      <c r="D17" s="867">
        <v>1</v>
      </c>
      <c r="E17" s="520"/>
      <c r="F17" s="863"/>
      <c r="G17" s="538">
        <f t="shared" si="0"/>
        <v>1</v>
      </c>
      <c r="H17" s="862">
        <f t="shared" si="1"/>
        <v>1</v>
      </c>
      <c r="I17" s="620">
        <f t="shared" si="2"/>
        <v>1</v>
      </c>
    </row>
    <row r="18" spans="1:9" ht="12" customHeight="1">
      <c r="A18" s="525" t="s">
        <v>4746</v>
      </c>
      <c r="B18" s="415" t="s">
        <v>4747</v>
      </c>
      <c r="C18" s="517">
        <v>1</v>
      </c>
      <c r="D18" s="867"/>
      <c r="E18" s="520"/>
      <c r="F18" s="863"/>
      <c r="G18" s="538">
        <f t="shared" si="0"/>
        <v>1</v>
      </c>
      <c r="H18" s="862">
        <f t="shared" si="1"/>
        <v>0</v>
      </c>
      <c r="I18" s="620">
        <f t="shared" si="2"/>
        <v>0</v>
      </c>
    </row>
    <row r="19" spans="1:9" ht="12" customHeight="1">
      <c r="A19" s="523" t="s">
        <v>2034</v>
      </c>
      <c r="B19" s="410" t="s">
        <v>2035</v>
      </c>
      <c r="C19" s="517"/>
      <c r="D19" s="866"/>
      <c r="E19" s="520"/>
      <c r="F19" s="862"/>
      <c r="G19" s="538">
        <f t="shared" si="0"/>
        <v>0</v>
      </c>
      <c r="H19" s="862">
        <f t="shared" si="1"/>
        <v>0</v>
      </c>
      <c r="I19" s="620"/>
    </row>
    <row r="20" spans="1:9" ht="12" customHeight="1">
      <c r="A20" s="523" t="s">
        <v>2036</v>
      </c>
      <c r="B20" s="410" t="s">
        <v>2037</v>
      </c>
      <c r="C20" s="517">
        <v>163</v>
      </c>
      <c r="D20" s="866">
        <v>196</v>
      </c>
      <c r="E20" s="520">
        <v>12</v>
      </c>
      <c r="F20" s="862">
        <v>15</v>
      </c>
      <c r="G20" s="538">
        <f t="shared" si="0"/>
        <v>175</v>
      </c>
      <c r="H20" s="862">
        <f t="shared" si="1"/>
        <v>211</v>
      </c>
      <c r="I20" s="620">
        <f t="shared" si="2"/>
        <v>1.2057142857142857</v>
      </c>
    </row>
    <row r="21" spans="1:9" ht="12" customHeight="1">
      <c r="A21" s="523" t="s">
        <v>2040</v>
      </c>
      <c r="B21" s="410" t="s">
        <v>2041</v>
      </c>
      <c r="C21" s="520">
        <v>3</v>
      </c>
      <c r="D21" s="866">
        <v>9</v>
      </c>
      <c r="E21" s="520">
        <v>1812</v>
      </c>
      <c r="F21" s="862">
        <v>1682</v>
      </c>
      <c r="G21" s="538">
        <f t="shared" si="0"/>
        <v>1815</v>
      </c>
      <c r="H21" s="862">
        <f t="shared" si="1"/>
        <v>1691</v>
      </c>
      <c r="I21" s="620">
        <f t="shared" si="2"/>
        <v>0.93168044077134982</v>
      </c>
    </row>
    <row r="22" spans="1:9" ht="12" customHeight="1">
      <c r="A22" s="1082" t="s">
        <v>2046</v>
      </c>
      <c r="B22" s="1083" t="s">
        <v>5806</v>
      </c>
      <c r="C22" s="1084"/>
      <c r="D22" s="1085">
        <v>7</v>
      </c>
      <c r="E22" s="1084"/>
      <c r="F22" s="1086"/>
      <c r="G22" s="1087"/>
      <c r="H22" s="862">
        <f t="shared" si="1"/>
        <v>7</v>
      </c>
      <c r="I22" s="1088"/>
    </row>
    <row r="23" spans="1:9" ht="12" customHeight="1">
      <c r="A23" s="523" t="s">
        <v>2054</v>
      </c>
      <c r="B23" s="410" t="s">
        <v>4748</v>
      </c>
      <c r="C23" s="520">
        <v>2031</v>
      </c>
      <c r="D23" s="866">
        <v>576</v>
      </c>
      <c r="E23" s="520">
        <v>704</v>
      </c>
      <c r="F23" s="862">
        <v>89</v>
      </c>
      <c r="G23" s="538">
        <f t="shared" si="0"/>
        <v>2735</v>
      </c>
      <c r="H23" s="862">
        <f t="shared" si="1"/>
        <v>665</v>
      </c>
      <c r="I23" s="620">
        <f t="shared" si="2"/>
        <v>0.24314442413162707</v>
      </c>
    </row>
    <row r="24" spans="1:9" ht="12" customHeight="1">
      <c r="A24" s="523" t="s">
        <v>2066</v>
      </c>
      <c r="B24" s="410" t="s">
        <v>2067</v>
      </c>
      <c r="C24" s="517"/>
      <c r="D24" s="866"/>
      <c r="E24" s="520"/>
      <c r="F24" s="862"/>
      <c r="G24" s="538">
        <f t="shared" si="0"/>
        <v>0</v>
      </c>
      <c r="H24" s="862">
        <f t="shared" si="1"/>
        <v>0</v>
      </c>
      <c r="I24" s="620"/>
    </row>
    <row r="25" spans="1:9" ht="12" customHeight="1">
      <c r="A25" s="523" t="s">
        <v>2068</v>
      </c>
      <c r="B25" s="410" t="s">
        <v>2069</v>
      </c>
      <c r="C25" s="517">
        <v>1</v>
      </c>
      <c r="D25" s="867"/>
      <c r="E25" s="520">
        <v>109</v>
      </c>
      <c r="F25" s="863">
        <v>53</v>
      </c>
      <c r="G25" s="538">
        <f t="shared" si="0"/>
        <v>110</v>
      </c>
      <c r="H25" s="862">
        <f t="shared" si="1"/>
        <v>53</v>
      </c>
      <c r="I25" s="620">
        <f t="shared" si="2"/>
        <v>0.48181818181818181</v>
      </c>
    </row>
    <row r="26" spans="1:9" ht="12" customHeight="1">
      <c r="A26" s="523" t="s">
        <v>2070</v>
      </c>
      <c r="B26" s="410" t="s">
        <v>2071</v>
      </c>
      <c r="C26" s="517"/>
      <c r="D26" s="867"/>
      <c r="E26" s="520"/>
      <c r="F26" s="863">
        <v>5</v>
      </c>
      <c r="G26" s="538">
        <f t="shared" si="0"/>
        <v>0</v>
      </c>
      <c r="H26" s="862">
        <f t="shared" si="1"/>
        <v>5</v>
      </c>
      <c r="I26" s="620"/>
    </row>
    <row r="27" spans="1:9" ht="12" customHeight="1">
      <c r="A27" s="523" t="s">
        <v>2074</v>
      </c>
      <c r="B27" s="410" t="s">
        <v>2075</v>
      </c>
      <c r="C27" s="517"/>
      <c r="D27" s="868"/>
      <c r="E27" s="520"/>
      <c r="F27" s="864"/>
      <c r="G27" s="538">
        <f t="shared" si="0"/>
        <v>0</v>
      </c>
      <c r="H27" s="862">
        <f t="shared" si="1"/>
        <v>0</v>
      </c>
      <c r="I27" s="620"/>
    </row>
    <row r="28" spans="1:9" ht="12" customHeight="1">
      <c r="A28" s="523" t="s">
        <v>2078</v>
      </c>
      <c r="B28" s="410" t="s">
        <v>2079</v>
      </c>
      <c r="C28" s="517">
        <v>2133</v>
      </c>
      <c r="D28" s="867">
        <v>723</v>
      </c>
      <c r="E28" s="520">
        <v>3045</v>
      </c>
      <c r="F28" s="863">
        <v>701</v>
      </c>
      <c r="G28" s="538">
        <f t="shared" si="0"/>
        <v>5178</v>
      </c>
      <c r="H28" s="862">
        <f t="shared" si="1"/>
        <v>1424</v>
      </c>
      <c r="I28" s="620">
        <f t="shared" si="2"/>
        <v>0.27500965623792972</v>
      </c>
    </row>
    <row r="29" spans="1:9" ht="12" customHeight="1">
      <c r="A29" s="523" t="s">
        <v>4681</v>
      </c>
      <c r="B29" s="410" t="s">
        <v>4749</v>
      </c>
      <c r="C29" s="517">
        <v>11</v>
      </c>
      <c r="D29" s="867">
        <v>4</v>
      </c>
      <c r="E29" s="520">
        <v>116</v>
      </c>
      <c r="F29" s="863">
        <v>25</v>
      </c>
      <c r="G29" s="538">
        <f t="shared" si="0"/>
        <v>127</v>
      </c>
      <c r="H29" s="862">
        <f t="shared" si="1"/>
        <v>29</v>
      </c>
      <c r="I29" s="620">
        <f t="shared" si="2"/>
        <v>0.2283464566929134</v>
      </c>
    </row>
    <row r="30" spans="1:9" ht="12" customHeight="1">
      <c r="A30" s="523" t="s">
        <v>2113</v>
      </c>
      <c r="B30" s="410" t="s">
        <v>2114</v>
      </c>
      <c r="C30" s="517">
        <v>1</v>
      </c>
      <c r="D30" s="867"/>
      <c r="E30" s="520">
        <v>189</v>
      </c>
      <c r="F30" s="863">
        <v>42</v>
      </c>
      <c r="G30" s="538">
        <f t="shared" si="0"/>
        <v>190</v>
      </c>
      <c r="H30" s="862">
        <f t="shared" si="1"/>
        <v>42</v>
      </c>
      <c r="I30" s="620">
        <f t="shared" si="2"/>
        <v>0.22105263157894736</v>
      </c>
    </row>
    <row r="31" spans="1:9" ht="12" customHeight="1">
      <c r="A31" s="525" t="s">
        <v>2181</v>
      </c>
      <c r="B31" s="415" t="s">
        <v>2182</v>
      </c>
      <c r="C31" s="517"/>
      <c r="D31" s="866"/>
      <c r="E31" s="520">
        <v>1</v>
      </c>
      <c r="F31" s="862"/>
      <c r="G31" s="538">
        <f t="shared" si="0"/>
        <v>1</v>
      </c>
      <c r="H31" s="862">
        <f t="shared" si="1"/>
        <v>0</v>
      </c>
      <c r="I31" s="620">
        <f t="shared" si="2"/>
        <v>0</v>
      </c>
    </row>
    <row r="32" spans="1:9" ht="12" customHeight="1">
      <c r="A32" s="525" t="s">
        <v>2255</v>
      </c>
      <c r="B32" s="415" t="s">
        <v>4711</v>
      </c>
      <c r="C32" s="517">
        <v>1</v>
      </c>
      <c r="D32" s="866"/>
      <c r="E32" s="520"/>
      <c r="F32" s="862"/>
      <c r="G32" s="538">
        <f t="shared" si="0"/>
        <v>1</v>
      </c>
      <c r="H32" s="862">
        <f t="shared" si="1"/>
        <v>0</v>
      </c>
      <c r="I32" s="620">
        <f t="shared" si="2"/>
        <v>0</v>
      </c>
    </row>
    <row r="33" spans="1:9" ht="12" customHeight="1">
      <c r="A33" s="525" t="s">
        <v>2425</v>
      </c>
      <c r="B33" s="415" t="s">
        <v>2426</v>
      </c>
      <c r="C33" s="517"/>
      <c r="D33" s="866"/>
      <c r="E33" s="520">
        <v>1</v>
      </c>
      <c r="F33" s="862">
        <v>1</v>
      </c>
      <c r="G33" s="538">
        <f t="shared" si="0"/>
        <v>1</v>
      </c>
      <c r="H33" s="862">
        <f t="shared" si="1"/>
        <v>1</v>
      </c>
      <c r="I33" s="620">
        <f t="shared" si="2"/>
        <v>1</v>
      </c>
    </row>
    <row r="34" spans="1:9" ht="12" customHeight="1">
      <c r="A34" s="523" t="s">
        <v>2551</v>
      </c>
      <c r="B34" s="410" t="s">
        <v>2552</v>
      </c>
      <c r="C34" s="517">
        <v>28</v>
      </c>
      <c r="D34" s="866">
        <v>8</v>
      </c>
      <c r="E34" s="520">
        <v>355</v>
      </c>
      <c r="F34" s="862">
        <v>159</v>
      </c>
      <c r="G34" s="538">
        <f t="shared" si="0"/>
        <v>383</v>
      </c>
      <c r="H34" s="862">
        <f t="shared" si="1"/>
        <v>167</v>
      </c>
      <c r="I34" s="620">
        <f t="shared" si="2"/>
        <v>0.43603133159268931</v>
      </c>
    </row>
    <row r="35" spans="1:9" ht="12" customHeight="1">
      <c r="A35" s="523" t="s">
        <v>2553</v>
      </c>
      <c r="B35" s="410" t="s">
        <v>2554</v>
      </c>
      <c r="C35" s="517"/>
      <c r="D35" s="866"/>
      <c r="E35" s="520">
        <v>157</v>
      </c>
      <c r="F35" s="862">
        <v>41</v>
      </c>
      <c r="G35" s="538">
        <f t="shared" si="0"/>
        <v>157</v>
      </c>
      <c r="H35" s="862">
        <f t="shared" si="1"/>
        <v>41</v>
      </c>
      <c r="I35" s="620">
        <f t="shared" si="2"/>
        <v>0.26114649681528662</v>
      </c>
    </row>
    <row r="36" spans="1:9" ht="12" customHeight="1">
      <c r="A36" s="527" t="s">
        <v>2555</v>
      </c>
      <c r="B36" s="408" t="s">
        <v>4750</v>
      </c>
      <c r="C36" s="517"/>
      <c r="D36" s="867"/>
      <c r="E36" s="520">
        <v>8</v>
      </c>
      <c r="F36" s="863">
        <v>21</v>
      </c>
      <c r="G36" s="538">
        <f t="shared" si="0"/>
        <v>8</v>
      </c>
      <c r="H36" s="862">
        <f t="shared" si="1"/>
        <v>21</v>
      </c>
      <c r="I36" s="620">
        <f t="shared" si="2"/>
        <v>2.625</v>
      </c>
    </row>
    <row r="37" spans="1:9" ht="12" customHeight="1">
      <c r="A37" s="1089" t="s">
        <v>2561</v>
      </c>
      <c r="B37" s="1090" t="s">
        <v>2563</v>
      </c>
      <c r="C37" s="1091"/>
      <c r="D37" s="1092"/>
      <c r="E37" s="1084"/>
      <c r="F37" s="1093">
        <v>1</v>
      </c>
      <c r="G37" s="1087"/>
      <c r="H37" s="862">
        <f t="shared" si="1"/>
        <v>1</v>
      </c>
      <c r="I37" s="1088"/>
    </row>
    <row r="38" spans="1:9" ht="12" customHeight="1">
      <c r="A38" s="523" t="s">
        <v>2603</v>
      </c>
      <c r="B38" s="410" t="s">
        <v>2604</v>
      </c>
      <c r="C38" s="517">
        <v>1</v>
      </c>
      <c r="D38" s="867">
        <v>4</v>
      </c>
      <c r="E38" s="520">
        <v>11</v>
      </c>
      <c r="F38" s="863">
        <v>7</v>
      </c>
      <c r="G38" s="538">
        <f t="shared" si="0"/>
        <v>12</v>
      </c>
      <c r="H38" s="862">
        <f t="shared" si="1"/>
        <v>11</v>
      </c>
      <c r="I38" s="620">
        <f t="shared" si="2"/>
        <v>0.91666666666666663</v>
      </c>
    </row>
    <row r="39" spans="1:9" ht="12" customHeight="1">
      <c r="A39" s="523" t="s">
        <v>2605</v>
      </c>
      <c r="B39" s="410" t="s">
        <v>2606</v>
      </c>
      <c r="C39" s="517"/>
      <c r="D39" s="868">
        <v>1</v>
      </c>
      <c r="E39" s="520">
        <v>7</v>
      </c>
      <c r="F39" s="864">
        <v>6</v>
      </c>
      <c r="G39" s="538">
        <f t="shared" si="0"/>
        <v>7</v>
      </c>
      <c r="H39" s="862">
        <f t="shared" si="1"/>
        <v>7</v>
      </c>
      <c r="I39" s="620">
        <f t="shared" si="2"/>
        <v>1</v>
      </c>
    </row>
    <row r="40" spans="1:9" ht="12" customHeight="1">
      <c r="A40" s="523" t="s">
        <v>2607</v>
      </c>
      <c r="B40" s="410" t="s">
        <v>4751</v>
      </c>
      <c r="C40" s="517"/>
      <c r="D40" s="867"/>
      <c r="E40" s="520"/>
      <c r="F40" s="863"/>
      <c r="G40" s="538">
        <f t="shared" si="0"/>
        <v>0</v>
      </c>
      <c r="H40" s="862">
        <f t="shared" si="1"/>
        <v>0</v>
      </c>
      <c r="I40" s="620"/>
    </row>
    <row r="41" spans="1:9" ht="12" customHeight="1">
      <c r="A41" s="523" t="s">
        <v>3149</v>
      </c>
      <c r="B41" s="410" t="s">
        <v>3150</v>
      </c>
      <c r="C41" s="517">
        <v>321</v>
      </c>
      <c r="D41" s="867">
        <v>77</v>
      </c>
      <c r="E41" s="520">
        <v>919</v>
      </c>
      <c r="F41" s="863">
        <v>633</v>
      </c>
      <c r="G41" s="538">
        <f t="shared" si="0"/>
        <v>1240</v>
      </c>
      <c r="H41" s="862">
        <f t="shared" si="1"/>
        <v>710</v>
      </c>
      <c r="I41" s="620">
        <f t="shared" si="2"/>
        <v>0.57258064516129037</v>
      </c>
    </row>
    <row r="42" spans="1:9" ht="12" customHeight="1">
      <c r="A42" s="523" t="s">
        <v>4752</v>
      </c>
      <c r="B42" s="410" t="s">
        <v>4753</v>
      </c>
      <c r="C42" s="517"/>
      <c r="D42" s="867"/>
      <c r="E42" s="520"/>
      <c r="F42" s="863"/>
      <c r="G42" s="538">
        <f t="shared" si="0"/>
        <v>0</v>
      </c>
      <c r="H42" s="862">
        <f t="shared" si="1"/>
        <v>0</v>
      </c>
      <c r="I42" s="620"/>
    </row>
    <row r="43" spans="1:9" ht="12" customHeight="1">
      <c r="A43" s="523" t="s">
        <v>3251</v>
      </c>
      <c r="B43" s="410" t="s">
        <v>4754</v>
      </c>
      <c r="C43" s="517"/>
      <c r="D43" s="866"/>
      <c r="E43" s="520">
        <v>48</v>
      </c>
      <c r="F43" s="862">
        <v>9</v>
      </c>
      <c r="G43" s="538">
        <f t="shared" si="0"/>
        <v>48</v>
      </c>
      <c r="H43" s="862">
        <f t="shared" si="1"/>
        <v>9</v>
      </c>
      <c r="I43" s="620">
        <f t="shared" si="2"/>
        <v>0.1875</v>
      </c>
    </row>
    <row r="44" spans="1:9" ht="12" customHeight="1">
      <c r="A44" s="527" t="s">
        <v>3253</v>
      </c>
      <c r="B44" s="408" t="s">
        <v>3254</v>
      </c>
      <c r="C44" s="517"/>
      <c r="D44" s="866"/>
      <c r="E44" s="520">
        <v>121</v>
      </c>
      <c r="F44" s="862"/>
      <c r="G44" s="538">
        <f t="shared" si="0"/>
        <v>121</v>
      </c>
      <c r="H44" s="862">
        <f t="shared" si="1"/>
        <v>0</v>
      </c>
      <c r="I44" s="620">
        <f t="shared" si="2"/>
        <v>0</v>
      </c>
    </row>
    <row r="45" spans="1:9" ht="12" customHeight="1">
      <c r="A45" s="523" t="s">
        <v>3255</v>
      </c>
      <c r="B45" s="410" t="s">
        <v>4755</v>
      </c>
      <c r="C45" s="517">
        <v>15</v>
      </c>
      <c r="D45" s="866">
        <v>17</v>
      </c>
      <c r="E45" s="520">
        <v>1620</v>
      </c>
      <c r="F45" s="862">
        <v>1770</v>
      </c>
      <c r="G45" s="538">
        <f t="shared" si="0"/>
        <v>1635</v>
      </c>
      <c r="H45" s="862">
        <f t="shared" si="1"/>
        <v>1787</v>
      </c>
      <c r="I45" s="620">
        <f t="shared" si="2"/>
        <v>1.0929663608562692</v>
      </c>
    </row>
    <row r="46" spans="1:9" ht="12" customHeight="1">
      <c r="A46" s="523" t="s">
        <v>3257</v>
      </c>
      <c r="B46" s="410" t="s">
        <v>4756</v>
      </c>
      <c r="C46" s="517"/>
      <c r="D46" s="866"/>
      <c r="E46" s="520">
        <v>2313</v>
      </c>
      <c r="F46" s="862">
        <v>30</v>
      </c>
      <c r="G46" s="538">
        <f t="shared" si="0"/>
        <v>2313</v>
      </c>
      <c r="H46" s="862">
        <f t="shared" si="1"/>
        <v>30</v>
      </c>
      <c r="I46" s="620">
        <f t="shared" si="2"/>
        <v>1.2970168612191959E-2</v>
      </c>
    </row>
    <row r="47" spans="1:9" ht="12" customHeight="1">
      <c r="A47" s="523" t="s">
        <v>3261</v>
      </c>
      <c r="B47" s="410" t="s">
        <v>4757</v>
      </c>
      <c r="C47" s="517">
        <v>3</v>
      </c>
      <c r="D47" s="866">
        <v>2</v>
      </c>
      <c r="E47" s="520">
        <v>69</v>
      </c>
      <c r="F47" s="862">
        <v>12</v>
      </c>
      <c r="G47" s="538">
        <f t="shared" si="0"/>
        <v>72</v>
      </c>
      <c r="H47" s="862">
        <f t="shared" si="1"/>
        <v>14</v>
      </c>
      <c r="I47" s="620">
        <f t="shared" si="2"/>
        <v>0.19444444444444445</v>
      </c>
    </row>
    <row r="48" spans="1:9" ht="12" customHeight="1">
      <c r="A48" s="514" t="s">
        <v>3263</v>
      </c>
      <c r="B48" s="415" t="s">
        <v>4758</v>
      </c>
      <c r="C48" s="517"/>
      <c r="D48" s="867"/>
      <c r="E48" s="520">
        <v>3</v>
      </c>
      <c r="F48" s="863">
        <v>11</v>
      </c>
      <c r="G48" s="538">
        <f t="shared" si="0"/>
        <v>3</v>
      </c>
      <c r="H48" s="862">
        <f t="shared" si="1"/>
        <v>11</v>
      </c>
      <c r="I48" s="620">
        <f t="shared" si="2"/>
        <v>3.6666666666666665</v>
      </c>
    </row>
    <row r="49" spans="1:9" ht="12" customHeight="1">
      <c r="A49" s="527" t="s">
        <v>3267</v>
      </c>
      <c r="B49" s="408" t="s">
        <v>3268</v>
      </c>
      <c r="C49" s="517">
        <v>1</v>
      </c>
      <c r="D49" s="867">
        <v>1</v>
      </c>
      <c r="E49" s="520">
        <v>112</v>
      </c>
      <c r="F49" s="863">
        <v>78</v>
      </c>
      <c r="G49" s="538">
        <f t="shared" si="0"/>
        <v>113</v>
      </c>
      <c r="H49" s="862">
        <f t="shared" si="1"/>
        <v>79</v>
      </c>
      <c r="I49" s="620">
        <f t="shared" si="2"/>
        <v>0.69911504424778759</v>
      </c>
    </row>
    <row r="50" spans="1:9" ht="12" customHeight="1">
      <c r="A50" s="523" t="s">
        <v>3274</v>
      </c>
      <c r="B50" s="410" t="s">
        <v>3275</v>
      </c>
      <c r="C50" s="517"/>
      <c r="D50" s="868">
        <v>1</v>
      </c>
      <c r="E50" s="520">
        <v>92</v>
      </c>
      <c r="F50" s="864">
        <v>59</v>
      </c>
      <c r="G50" s="538">
        <f t="shared" si="0"/>
        <v>92</v>
      </c>
      <c r="H50" s="862">
        <f t="shared" si="1"/>
        <v>60</v>
      </c>
      <c r="I50" s="620">
        <f t="shared" si="2"/>
        <v>0.65217391304347827</v>
      </c>
    </row>
    <row r="51" spans="1:9" ht="12" customHeight="1">
      <c r="A51" s="523" t="s">
        <v>3276</v>
      </c>
      <c r="B51" s="410" t="s">
        <v>4759</v>
      </c>
      <c r="C51" s="517"/>
      <c r="D51" s="867"/>
      <c r="E51" s="520">
        <v>24</v>
      </c>
      <c r="F51" s="863"/>
      <c r="G51" s="538">
        <f t="shared" si="0"/>
        <v>24</v>
      </c>
      <c r="H51" s="862">
        <f t="shared" si="1"/>
        <v>0</v>
      </c>
      <c r="I51" s="620">
        <f t="shared" si="2"/>
        <v>0</v>
      </c>
    </row>
    <row r="52" spans="1:9" ht="12" customHeight="1">
      <c r="A52" s="523" t="s">
        <v>4760</v>
      </c>
      <c r="B52" s="410" t="s">
        <v>4761</v>
      </c>
      <c r="C52" s="517"/>
      <c r="D52" s="867"/>
      <c r="E52" s="520"/>
      <c r="F52" s="863"/>
      <c r="G52" s="538">
        <f t="shared" si="0"/>
        <v>0</v>
      </c>
      <c r="H52" s="862">
        <f t="shared" si="1"/>
        <v>0</v>
      </c>
      <c r="I52" s="620"/>
    </row>
    <row r="53" spans="1:9" ht="12" customHeight="1">
      <c r="A53" s="527" t="s">
        <v>4762</v>
      </c>
      <c r="B53" s="408" t="s">
        <v>4763</v>
      </c>
      <c r="C53" s="517"/>
      <c r="D53" s="867"/>
      <c r="E53" s="520">
        <v>25</v>
      </c>
      <c r="F53" s="863"/>
      <c r="G53" s="538">
        <f t="shared" si="0"/>
        <v>25</v>
      </c>
      <c r="H53" s="862">
        <f t="shared" si="1"/>
        <v>0</v>
      </c>
      <c r="I53" s="620">
        <f t="shared" si="2"/>
        <v>0</v>
      </c>
    </row>
    <row r="54" spans="1:9" ht="12" customHeight="1">
      <c r="A54" s="523" t="s">
        <v>4764</v>
      </c>
      <c r="B54" s="410" t="s">
        <v>4765</v>
      </c>
      <c r="C54" s="517"/>
      <c r="D54" s="866"/>
      <c r="E54" s="520"/>
      <c r="F54" s="862"/>
      <c r="G54" s="538">
        <f t="shared" si="0"/>
        <v>0</v>
      </c>
      <c r="H54" s="862">
        <f t="shared" si="1"/>
        <v>0</v>
      </c>
      <c r="I54" s="620"/>
    </row>
    <row r="55" spans="1:9" ht="12" customHeight="1">
      <c r="A55" s="523" t="s">
        <v>3292</v>
      </c>
      <c r="B55" s="410" t="s">
        <v>4766</v>
      </c>
      <c r="C55" s="517"/>
      <c r="D55" s="866"/>
      <c r="E55" s="520">
        <v>29</v>
      </c>
      <c r="F55" s="862">
        <v>9</v>
      </c>
      <c r="G55" s="538">
        <f t="shared" si="0"/>
        <v>29</v>
      </c>
      <c r="H55" s="862">
        <f t="shared" si="1"/>
        <v>9</v>
      </c>
      <c r="I55" s="620">
        <f t="shared" si="2"/>
        <v>0.31034482758620691</v>
      </c>
    </row>
    <row r="56" spans="1:9" ht="12" customHeight="1">
      <c r="A56" s="527" t="s">
        <v>4767</v>
      </c>
      <c r="B56" s="408" t="s">
        <v>4768</v>
      </c>
      <c r="C56" s="517"/>
      <c r="D56" s="866"/>
      <c r="E56" s="520">
        <v>1</v>
      </c>
      <c r="F56" s="862"/>
      <c r="G56" s="538">
        <f t="shared" si="0"/>
        <v>1</v>
      </c>
      <c r="H56" s="862">
        <f t="shared" si="1"/>
        <v>0</v>
      </c>
      <c r="I56" s="620">
        <f t="shared" si="2"/>
        <v>0</v>
      </c>
    </row>
    <row r="57" spans="1:9" ht="12" customHeight="1">
      <c r="A57" s="525" t="s">
        <v>4769</v>
      </c>
      <c r="B57" s="415" t="s">
        <v>4770</v>
      </c>
      <c r="C57" s="517"/>
      <c r="D57" s="866"/>
      <c r="E57" s="520">
        <v>1</v>
      </c>
      <c r="F57" s="862"/>
      <c r="G57" s="538">
        <f t="shared" si="0"/>
        <v>1</v>
      </c>
      <c r="H57" s="862">
        <f t="shared" si="1"/>
        <v>0</v>
      </c>
      <c r="I57" s="620">
        <f t="shared" si="2"/>
        <v>0</v>
      </c>
    </row>
    <row r="58" spans="1:9" ht="12" customHeight="1">
      <c r="A58" s="523" t="s">
        <v>3358</v>
      </c>
      <c r="B58" s="410" t="s">
        <v>4771</v>
      </c>
      <c r="C58" s="517"/>
      <c r="D58" s="866"/>
      <c r="E58" s="520"/>
      <c r="F58" s="862"/>
      <c r="G58" s="538">
        <f t="shared" si="0"/>
        <v>0</v>
      </c>
      <c r="H58" s="862">
        <f t="shared" si="1"/>
        <v>0</v>
      </c>
      <c r="I58" s="620"/>
    </row>
    <row r="59" spans="1:9" ht="12" customHeight="1">
      <c r="A59" s="523" t="s">
        <v>3362</v>
      </c>
      <c r="B59" s="410" t="s">
        <v>3363</v>
      </c>
      <c r="C59" s="517">
        <v>3</v>
      </c>
      <c r="D59" s="867">
        <v>9</v>
      </c>
      <c r="E59" s="520">
        <v>463</v>
      </c>
      <c r="F59" s="863">
        <v>360</v>
      </c>
      <c r="G59" s="538">
        <f t="shared" si="0"/>
        <v>466</v>
      </c>
      <c r="H59" s="862">
        <f t="shared" si="1"/>
        <v>369</v>
      </c>
      <c r="I59" s="620">
        <f t="shared" si="2"/>
        <v>0.79184549356223177</v>
      </c>
    </row>
    <row r="60" spans="1:9" ht="12" customHeight="1">
      <c r="A60" s="523" t="s">
        <v>3372</v>
      </c>
      <c r="B60" s="410" t="s">
        <v>3373</v>
      </c>
      <c r="C60" s="517"/>
      <c r="D60" s="867"/>
      <c r="E60" s="520">
        <v>289</v>
      </c>
      <c r="F60" s="863">
        <v>17</v>
      </c>
      <c r="G60" s="538">
        <f t="shared" si="0"/>
        <v>289</v>
      </c>
      <c r="H60" s="862">
        <f t="shared" si="1"/>
        <v>17</v>
      </c>
      <c r="I60" s="620">
        <f t="shared" si="2"/>
        <v>5.8823529411764705E-2</v>
      </c>
    </row>
    <row r="61" spans="1:9" ht="12" customHeight="1">
      <c r="A61" s="528" t="s">
        <v>3378</v>
      </c>
      <c r="B61" s="529" t="s">
        <v>3379</v>
      </c>
      <c r="C61" s="517">
        <v>3</v>
      </c>
      <c r="D61" s="868">
        <v>9</v>
      </c>
      <c r="E61" s="520">
        <v>451</v>
      </c>
      <c r="F61" s="864">
        <v>346</v>
      </c>
      <c r="G61" s="538">
        <f t="shared" si="0"/>
        <v>454</v>
      </c>
      <c r="H61" s="862">
        <f t="shared" si="1"/>
        <v>355</v>
      </c>
      <c r="I61" s="620">
        <f t="shared" si="2"/>
        <v>0.7819383259911894</v>
      </c>
    </row>
    <row r="62" spans="1:9" ht="12" customHeight="1">
      <c r="A62" s="528" t="s">
        <v>3384</v>
      </c>
      <c r="B62" s="530" t="s">
        <v>3385</v>
      </c>
      <c r="C62" s="517"/>
      <c r="D62" s="867"/>
      <c r="E62" s="520">
        <v>29</v>
      </c>
      <c r="F62" s="863">
        <v>17</v>
      </c>
      <c r="G62" s="538">
        <f t="shared" si="0"/>
        <v>29</v>
      </c>
      <c r="H62" s="862">
        <f t="shared" si="1"/>
        <v>17</v>
      </c>
      <c r="I62" s="620">
        <f t="shared" si="2"/>
        <v>0.58620689655172409</v>
      </c>
    </row>
    <row r="63" spans="1:9" ht="12" customHeight="1">
      <c r="A63" s="528" t="s">
        <v>3386</v>
      </c>
      <c r="B63" s="529" t="s">
        <v>4772</v>
      </c>
      <c r="C63" s="517"/>
      <c r="D63" s="867"/>
      <c r="E63" s="520"/>
      <c r="F63" s="863"/>
      <c r="G63" s="538">
        <f t="shared" si="0"/>
        <v>0</v>
      </c>
      <c r="H63" s="862">
        <f t="shared" si="1"/>
        <v>0</v>
      </c>
      <c r="I63" s="620"/>
    </row>
    <row r="64" spans="1:9" ht="12" customHeight="1">
      <c r="A64" s="528" t="s">
        <v>3394</v>
      </c>
      <c r="B64" s="529" t="s">
        <v>4773</v>
      </c>
      <c r="C64" s="517"/>
      <c r="D64" s="867"/>
      <c r="E64" s="520">
        <v>29</v>
      </c>
      <c r="F64" s="863">
        <v>17</v>
      </c>
      <c r="G64" s="538">
        <f t="shared" si="0"/>
        <v>29</v>
      </c>
      <c r="H64" s="862">
        <f t="shared" si="1"/>
        <v>17</v>
      </c>
      <c r="I64" s="620">
        <f t="shared" si="2"/>
        <v>0.58620689655172409</v>
      </c>
    </row>
    <row r="65" spans="1:9" ht="12" customHeight="1">
      <c r="A65" s="528" t="s">
        <v>3404</v>
      </c>
      <c r="B65" s="529" t="s">
        <v>3405</v>
      </c>
      <c r="C65" s="517">
        <v>3</v>
      </c>
      <c r="D65" s="866">
        <v>9</v>
      </c>
      <c r="E65" s="520">
        <v>737</v>
      </c>
      <c r="F65" s="862">
        <v>356</v>
      </c>
      <c r="G65" s="538">
        <f t="shared" si="0"/>
        <v>740</v>
      </c>
      <c r="H65" s="862">
        <f t="shared" si="1"/>
        <v>365</v>
      </c>
      <c r="I65" s="620">
        <f t="shared" si="2"/>
        <v>0.49324324324324326</v>
      </c>
    </row>
    <row r="66" spans="1:9" ht="12" customHeight="1">
      <c r="A66" s="528" t="s">
        <v>3418</v>
      </c>
      <c r="B66" s="529" t="s">
        <v>3419</v>
      </c>
      <c r="C66" s="517">
        <v>3</v>
      </c>
      <c r="D66" s="866">
        <v>9</v>
      </c>
      <c r="E66" s="520">
        <v>740</v>
      </c>
      <c r="F66" s="862">
        <v>351</v>
      </c>
      <c r="G66" s="538">
        <f t="shared" si="0"/>
        <v>743</v>
      </c>
      <c r="H66" s="862">
        <f t="shared" si="1"/>
        <v>360</v>
      </c>
      <c r="I66" s="620">
        <f t="shared" si="2"/>
        <v>0.48452220726783313</v>
      </c>
    </row>
    <row r="67" spans="1:9" ht="12" customHeight="1">
      <c r="A67" s="528" t="s">
        <v>3420</v>
      </c>
      <c r="B67" s="529" t="s">
        <v>3421</v>
      </c>
      <c r="C67" s="517"/>
      <c r="D67" s="866"/>
      <c r="E67" s="520">
        <v>289</v>
      </c>
      <c r="F67" s="862">
        <v>17</v>
      </c>
      <c r="G67" s="538">
        <f t="shared" si="0"/>
        <v>289</v>
      </c>
      <c r="H67" s="862">
        <f t="shared" si="1"/>
        <v>17</v>
      </c>
      <c r="I67" s="620">
        <f t="shared" si="2"/>
        <v>5.8823529411764705E-2</v>
      </c>
    </row>
    <row r="68" spans="1:9" ht="12" customHeight="1">
      <c r="A68" s="528" t="s">
        <v>3464</v>
      </c>
      <c r="B68" s="529" t="s">
        <v>4774</v>
      </c>
      <c r="C68" s="517"/>
      <c r="D68" s="866"/>
      <c r="E68" s="520">
        <v>71</v>
      </c>
      <c r="F68" s="862"/>
      <c r="G68" s="538">
        <f t="shared" si="0"/>
        <v>71</v>
      </c>
      <c r="H68" s="862">
        <f t="shared" si="1"/>
        <v>0</v>
      </c>
      <c r="I68" s="620">
        <f t="shared" si="2"/>
        <v>0</v>
      </c>
    </row>
    <row r="69" spans="1:9" ht="12" customHeight="1">
      <c r="A69" s="525" t="s">
        <v>3474</v>
      </c>
      <c r="B69" s="415" t="s">
        <v>3475</v>
      </c>
      <c r="C69" s="517">
        <v>1</v>
      </c>
      <c r="D69" s="866"/>
      <c r="E69" s="520"/>
      <c r="F69" s="862"/>
      <c r="G69" s="538">
        <f t="shared" si="0"/>
        <v>1</v>
      </c>
      <c r="H69" s="862">
        <f t="shared" si="1"/>
        <v>0</v>
      </c>
      <c r="I69" s="620">
        <f t="shared" si="2"/>
        <v>0</v>
      </c>
    </row>
    <row r="70" spans="1:9" ht="12" customHeight="1">
      <c r="A70" s="528" t="s">
        <v>3480</v>
      </c>
      <c r="B70" s="529" t="s">
        <v>3481</v>
      </c>
      <c r="C70" s="517"/>
      <c r="D70" s="867"/>
      <c r="E70" s="520">
        <v>7</v>
      </c>
      <c r="F70" s="863">
        <v>19</v>
      </c>
      <c r="G70" s="538">
        <f t="shared" si="0"/>
        <v>7</v>
      </c>
      <c r="H70" s="862">
        <f t="shared" si="1"/>
        <v>19</v>
      </c>
      <c r="I70" s="620">
        <f t="shared" si="2"/>
        <v>2.7142857142857144</v>
      </c>
    </row>
    <row r="71" spans="1:9" ht="12" customHeight="1">
      <c r="A71" s="528" t="s">
        <v>3484</v>
      </c>
      <c r="B71" s="529" t="s">
        <v>4775</v>
      </c>
      <c r="C71" s="517">
        <v>1</v>
      </c>
      <c r="D71" s="867"/>
      <c r="E71" s="520">
        <v>8</v>
      </c>
      <c r="F71" s="863">
        <v>4</v>
      </c>
      <c r="G71" s="538">
        <f t="shared" si="0"/>
        <v>9</v>
      </c>
      <c r="H71" s="862">
        <f t="shared" si="1"/>
        <v>4</v>
      </c>
      <c r="I71" s="620">
        <f t="shared" si="2"/>
        <v>0.44444444444444442</v>
      </c>
    </row>
    <row r="72" spans="1:9" ht="12" customHeight="1">
      <c r="A72" s="527" t="s">
        <v>3500</v>
      </c>
      <c r="B72" s="408" t="s">
        <v>3501</v>
      </c>
      <c r="C72" s="517">
        <v>1</v>
      </c>
      <c r="D72" s="868"/>
      <c r="E72" s="520">
        <v>11</v>
      </c>
      <c r="F72" s="864">
        <v>6</v>
      </c>
      <c r="G72" s="538">
        <f t="shared" si="0"/>
        <v>12</v>
      </c>
      <c r="H72" s="862">
        <f t="shared" si="1"/>
        <v>6</v>
      </c>
      <c r="I72" s="620">
        <f t="shared" si="2"/>
        <v>0.5</v>
      </c>
    </row>
    <row r="73" spans="1:9" ht="12" customHeight="1">
      <c r="A73" s="528" t="s">
        <v>3502</v>
      </c>
      <c r="B73" s="529" t="s">
        <v>3503</v>
      </c>
      <c r="C73" s="517">
        <v>9</v>
      </c>
      <c r="D73" s="867"/>
      <c r="E73" s="520">
        <v>4</v>
      </c>
      <c r="F73" s="863">
        <v>32</v>
      </c>
      <c r="G73" s="538">
        <f t="shared" si="0"/>
        <v>13</v>
      </c>
      <c r="H73" s="862">
        <f t="shared" si="1"/>
        <v>32</v>
      </c>
      <c r="I73" s="620">
        <f t="shared" si="2"/>
        <v>2.4615384615384617</v>
      </c>
    </row>
    <row r="74" spans="1:9" ht="12" customHeight="1">
      <c r="A74" s="528" t="s">
        <v>3504</v>
      </c>
      <c r="B74" s="529" t="s">
        <v>3505</v>
      </c>
      <c r="C74" s="517"/>
      <c r="D74" s="867"/>
      <c r="E74" s="520">
        <v>7</v>
      </c>
      <c r="F74" s="863">
        <v>7</v>
      </c>
      <c r="G74" s="538">
        <f t="shared" si="0"/>
        <v>7</v>
      </c>
      <c r="H74" s="862">
        <f t="shared" ref="H74:H105" si="3">D74+F74</f>
        <v>7</v>
      </c>
      <c r="I74" s="620">
        <f t="shared" si="2"/>
        <v>1</v>
      </c>
    </row>
    <row r="75" spans="1:9" ht="12" customHeight="1">
      <c r="A75" s="525" t="s">
        <v>3506</v>
      </c>
      <c r="B75" s="407" t="s">
        <v>3507</v>
      </c>
      <c r="C75" s="517"/>
      <c r="D75" s="867"/>
      <c r="E75" s="520"/>
      <c r="F75" s="863">
        <v>2</v>
      </c>
      <c r="G75" s="538"/>
      <c r="H75" s="862">
        <f t="shared" si="3"/>
        <v>2</v>
      </c>
      <c r="I75" s="620"/>
    </row>
    <row r="76" spans="1:9" ht="12" customHeight="1">
      <c r="A76" s="528" t="s">
        <v>3510</v>
      </c>
      <c r="B76" s="529" t="s">
        <v>3511</v>
      </c>
      <c r="C76" s="517">
        <v>12</v>
      </c>
      <c r="D76" s="867">
        <v>4</v>
      </c>
      <c r="E76" s="520">
        <v>373</v>
      </c>
      <c r="F76" s="863">
        <v>155</v>
      </c>
      <c r="G76" s="538">
        <f t="shared" si="0"/>
        <v>385</v>
      </c>
      <c r="H76" s="862">
        <f t="shared" si="3"/>
        <v>159</v>
      </c>
      <c r="I76" s="620">
        <f t="shared" ref="I76:I106" si="4">H76/G76</f>
        <v>0.41298701298701301</v>
      </c>
    </row>
    <row r="77" spans="1:9" ht="12" customHeight="1">
      <c r="A77" s="527" t="s">
        <v>3512</v>
      </c>
      <c r="B77" s="408" t="s">
        <v>3513</v>
      </c>
      <c r="C77" s="517">
        <v>4</v>
      </c>
      <c r="D77" s="866"/>
      <c r="E77" s="520">
        <v>47</v>
      </c>
      <c r="F77" s="862">
        <v>33</v>
      </c>
      <c r="G77" s="538">
        <f t="shared" ref="G77:G105" si="5">C77+E77</f>
        <v>51</v>
      </c>
      <c r="H77" s="862">
        <f t="shared" si="3"/>
        <v>33</v>
      </c>
      <c r="I77" s="620">
        <f t="shared" si="4"/>
        <v>0.6470588235294118</v>
      </c>
    </row>
    <row r="78" spans="1:9" ht="12" customHeight="1">
      <c r="A78" s="528" t="s">
        <v>3514</v>
      </c>
      <c r="B78" s="529" t="s">
        <v>3515</v>
      </c>
      <c r="C78" s="517"/>
      <c r="D78" s="869"/>
      <c r="E78" s="520">
        <v>4</v>
      </c>
      <c r="F78" s="873">
        <v>1</v>
      </c>
      <c r="G78" s="538">
        <f t="shared" si="5"/>
        <v>4</v>
      </c>
      <c r="H78" s="862">
        <f t="shared" si="3"/>
        <v>1</v>
      </c>
      <c r="I78" s="620">
        <f t="shared" si="4"/>
        <v>0.25</v>
      </c>
    </row>
    <row r="79" spans="1:9" ht="12" customHeight="1">
      <c r="A79" s="528" t="s">
        <v>3516</v>
      </c>
      <c r="B79" s="529" t="s">
        <v>3517</v>
      </c>
      <c r="C79" s="517">
        <v>24</v>
      </c>
      <c r="D79" s="869">
        <v>5</v>
      </c>
      <c r="E79" s="520">
        <v>5256</v>
      </c>
      <c r="F79" s="873">
        <v>3073</v>
      </c>
      <c r="G79" s="538">
        <f t="shared" si="5"/>
        <v>5280</v>
      </c>
      <c r="H79" s="862">
        <f t="shared" si="3"/>
        <v>3078</v>
      </c>
      <c r="I79" s="620">
        <f t="shared" si="4"/>
        <v>0.5829545454545455</v>
      </c>
    </row>
    <row r="80" spans="1:9" ht="12" customHeight="1">
      <c r="A80" s="528" t="s">
        <v>3518</v>
      </c>
      <c r="B80" s="529" t="s">
        <v>3519</v>
      </c>
      <c r="C80" s="517">
        <v>56</v>
      </c>
      <c r="D80" s="869">
        <v>21</v>
      </c>
      <c r="E80" s="520">
        <v>1029</v>
      </c>
      <c r="F80" s="873">
        <v>887</v>
      </c>
      <c r="G80" s="538">
        <f t="shared" si="5"/>
        <v>1085</v>
      </c>
      <c r="H80" s="862">
        <f t="shared" si="3"/>
        <v>908</v>
      </c>
      <c r="I80" s="620">
        <f t="shared" si="4"/>
        <v>0.8368663594470046</v>
      </c>
    </row>
    <row r="81" spans="1:9" ht="12" customHeight="1">
      <c r="A81" s="528" t="s">
        <v>3520</v>
      </c>
      <c r="B81" s="529" t="s">
        <v>3521</v>
      </c>
      <c r="C81" s="517">
        <v>1</v>
      </c>
      <c r="D81" s="869"/>
      <c r="E81" s="520">
        <v>16</v>
      </c>
      <c r="F81" s="873"/>
      <c r="G81" s="538">
        <f t="shared" si="5"/>
        <v>17</v>
      </c>
      <c r="H81" s="862">
        <f t="shared" si="3"/>
        <v>0</v>
      </c>
      <c r="I81" s="620">
        <f t="shared" si="4"/>
        <v>0</v>
      </c>
    </row>
    <row r="82" spans="1:9" ht="12" customHeight="1">
      <c r="A82" s="528" t="s">
        <v>3522</v>
      </c>
      <c r="B82" s="529" t="s">
        <v>3523</v>
      </c>
      <c r="C82" s="517"/>
      <c r="D82" s="869"/>
      <c r="E82" s="520">
        <v>60</v>
      </c>
      <c r="F82" s="873">
        <v>13</v>
      </c>
      <c r="G82" s="538">
        <f t="shared" si="5"/>
        <v>60</v>
      </c>
      <c r="H82" s="862">
        <f t="shared" si="3"/>
        <v>13</v>
      </c>
      <c r="I82" s="620">
        <f t="shared" si="4"/>
        <v>0.21666666666666667</v>
      </c>
    </row>
    <row r="83" spans="1:9" ht="12" customHeight="1">
      <c r="A83" s="528" t="s">
        <v>3524</v>
      </c>
      <c r="B83" s="529" t="s">
        <v>3525</v>
      </c>
      <c r="C83" s="517">
        <v>4</v>
      </c>
      <c r="D83" s="869"/>
      <c r="E83" s="520">
        <v>4407</v>
      </c>
      <c r="F83" s="873">
        <v>211</v>
      </c>
      <c r="G83" s="538">
        <f t="shared" si="5"/>
        <v>4411</v>
      </c>
      <c r="H83" s="862">
        <f t="shared" si="3"/>
        <v>211</v>
      </c>
      <c r="I83" s="620">
        <f t="shared" si="4"/>
        <v>4.7834958059396963E-2</v>
      </c>
    </row>
    <row r="84" spans="1:9" ht="12" customHeight="1">
      <c r="A84" s="528" t="s">
        <v>3526</v>
      </c>
      <c r="B84" s="529" t="s">
        <v>3527</v>
      </c>
      <c r="C84" s="517">
        <v>525</v>
      </c>
      <c r="D84" s="869">
        <v>140</v>
      </c>
      <c r="E84" s="520">
        <v>9935</v>
      </c>
      <c r="F84" s="873">
        <v>5931</v>
      </c>
      <c r="G84" s="538">
        <f t="shared" si="5"/>
        <v>10460</v>
      </c>
      <c r="H84" s="862">
        <f t="shared" si="3"/>
        <v>6071</v>
      </c>
      <c r="I84" s="620">
        <f t="shared" si="4"/>
        <v>0.58040152963671132</v>
      </c>
    </row>
    <row r="85" spans="1:9" ht="12" customHeight="1">
      <c r="A85" s="527" t="s">
        <v>3528</v>
      </c>
      <c r="B85" s="408" t="s">
        <v>3529</v>
      </c>
      <c r="C85" s="517"/>
      <c r="D85" s="869"/>
      <c r="E85" s="520">
        <v>3</v>
      </c>
      <c r="F85" s="873">
        <v>13</v>
      </c>
      <c r="G85" s="538">
        <f t="shared" si="5"/>
        <v>3</v>
      </c>
      <c r="H85" s="862">
        <f t="shared" si="3"/>
        <v>13</v>
      </c>
      <c r="I85" s="620">
        <f t="shared" si="4"/>
        <v>4.333333333333333</v>
      </c>
    </row>
    <row r="86" spans="1:9" ht="12" customHeight="1">
      <c r="A86" s="528" t="s">
        <v>4719</v>
      </c>
      <c r="B86" s="529" t="s">
        <v>4720</v>
      </c>
      <c r="C86" s="517">
        <v>5</v>
      </c>
      <c r="D86" s="869"/>
      <c r="E86" s="520">
        <v>3769</v>
      </c>
      <c r="F86" s="873">
        <v>1558</v>
      </c>
      <c r="G86" s="538">
        <f t="shared" si="5"/>
        <v>3774</v>
      </c>
      <c r="H86" s="862">
        <f t="shared" si="3"/>
        <v>1558</v>
      </c>
      <c r="I86" s="620">
        <f t="shared" si="4"/>
        <v>0.41282458929517751</v>
      </c>
    </row>
    <row r="87" spans="1:9" ht="12" customHeight="1">
      <c r="A87" s="528" t="s">
        <v>3532</v>
      </c>
      <c r="B87" s="529" t="s">
        <v>3533</v>
      </c>
      <c r="C87" s="517"/>
      <c r="D87" s="869"/>
      <c r="E87" s="520">
        <v>1</v>
      </c>
      <c r="F87" s="873"/>
      <c r="G87" s="538">
        <f t="shared" si="5"/>
        <v>1</v>
      </c>
      <c r="H87" s="862">
        <f t="shared" si="3"/>
        <v>0</v>
      </c>
      <c r="I87" s="620">
        <f t="shared" si="4"/>
        <v>0</v>
      </c>
    </row>
    <row r="88" spans="1:9" ht="12" customHeight="1">
      <c r="A88" s="528" t="s">
        <v>3534</v>
      </c>
      <c r="B88" s="529" t="s">
        <v>3535</v>
      </c>
      <c r="C88" s="517">
        <v>3</v>
      </c>
      <c r="D88" s="869"/>
      <c r="E88" s="520">
        <v>2156</v>
      </c>
      <c r="F88" s="873">
        <v>630</v>
      </c>
      <c r="G88" s="538">
        <f t="shared" si="5"/>
        <v>2159</v>
      </c>
      <c r="H88" s="862">
        <f t="shared" si="3"/>
        <v>630</v>
      </c>
      <c r="I88" s="620">
        <f t="shared" si="4"/>
        <v>0.29180176007410841</v>
      </c>
    </row>
    <row r="89" spans="1:9" ht="12" customHeight="1">
      <c r="A89" s="525" t="s">
        <v>3536</v>
      </c>
      <c r="B89" s="415" t="s">
        <v>3537</v>
      </c>
      <c r="C89" s="517"/>
      <c r="D89" s="869">
        <v>2</v>
      </c>
      <c r="E89" s="520">
        <v>5</v>
      </c>
      <c r="F89" s="873">
        <v>1</v>
      </c>
      <c r="G89" s="538">
        <f t="shared" si="5"/>
        <v>5</v>
      </c>
      <c r="H89" s="862">
        <f t="shared" si="3"/>
        <v>3</v>
      </c>
      <c r="I89" s="620">
        <f t="shared" si="4"/>
        <v>0.6</v>
      </c>
    </row>
    <row r="90" spans="1:9" ht="12" customHeight="1">
      <c r="A90" s="527" t="s">
        <v>4776</v>
      </c>
      <c r="B90" s="408" t="s">
        <v>4777</v>
      </c>
      <c r="C90" s="517"/>
      <c r="D90" s="869"/>
      <c r="E90" s="520">
        <v>4</v>
      </c>
      <c r="F90" s="873"/>
      <c r="G90" s="538">
        <f t="shared" si="5"/>
        <v>4</v>
      </c>
      <c r="H90" s="862">
        <f t="shared" si="3"/>
        <v>0</v>
      </c>
      <c r="I90" s="620">
        <f t="shared" si="4"/>
        <v>0</v>
      </c>
    </row>
    <row r="91" spans="1:9" ht="12" customHeight="1">
      <c r="A91" s="528" t="s">
        <v>4778</v>
      </c>
      <c r="B91" s="529" t="s">
        <v>4779</v>
      </c>
      <c r="C91" s="517"/>
      <c r="D91" s="869"/>
      <c r="E91" s="520"/>
      <c r="F91" s="873"/>
      <c r="G91" s="538">
        <f t="shared" si="5"/>
        <v>0</v>
      </c>
      <c r="H91" s="862">
        <f t="shared" si="3"/>
        <v>0</v>
      </c>
      <c r="I91" s="620"/>
    </row>
    <row r="92" spans="1:9" ht="12" customHeight="1">
      <c r="A92" s="528" t="s">
        <v>3538</v>
      </c>
      <c r="B92" s="531" t="s">
        <v>4780</v>
      </c>
      <c r="C92" s="517"/>
      <c r="D92" s="869"/>
      <c r="E92" s="520">
        <v>27</v>
      </c>
      <c r="F92" s="873"/>
      <c r="G92" s="538">
        <f t="shared" si="5"/>
        <v>27</v>
      </c>
      <c r="H92" s="862">
        <f t="shared" si="3"/>
        <v>0</v>
      </c>
      <c r="I92" s="620">
        <f t="shared" si="4"/>
        <v>0</v>
      </c>
    </row>
    <row r="93" spans="1:9" ht="12" customHeight="1">
      <c r="A93" s="527" t="s">
        <v>3540</v>
      </c>
      <c r="B93" s="408" t="s">
        <v>4721</v>
      </c>
      <c r="C93" s="517"/>
      <c r="D93" s="869"/>
      <c r="E93" s="520">
        <v>17</v>
      </c>
      <c r="F93" s="873">
        <v>14</v>
      </c>
      <c r="G93" s="538">
        <f t="shared" si="5"/>
        <v>17</v>
      </c>
      <c r="H93" s="862">
        <f t="shared" si="3"/>
        <v>14</v>
      </c>
      <c r="I93" s="620">
        <f t="shared" si="4"/>
        <v>0.82352941176470584</v>
      </c>
    </row>
    <row r="94" spans="1:9" ht="12" customHeight="1">
      <c r="A94" s="528" t="s">
        <v>3542</v>
      </c>
      <c r="B94" s="529" t="s">
        <v>3543</v>
      </c>
      <c r="C94" s="517">
        <v>1</v>
      </c>
      <c r="D94" s="869"/>
      <c r="E94" s="520">
        <v>141</v>
      </c>
      <c r="F94" s="873">
        <v>334</v>
      </c>
      <c r="G94" s="538">
        <f t="shared" si="5"/>
        <v>142</v>
      </c>
      <c r="H94" s="862">
        <f t="shared" si="3"/>
        <v>334</v>
      </c>
      <c r="I94" s="620">
        <f t="shared" si="4"/>
        <v>2.352112676056338</v>
      </c>
    </row>
    <row r="95" spans="1:9" ht="12" customHeight="1">
      <c r="A95" s="523" t="s">
        <v>3544</v>
      </c>
      <c r="B95" s="410" t="s">
        <v>3545</v>
      </c>
      <c r="C95" s="517">
        <v>32</v>
      </c>
      <c r="D95" s="869">
        <v>36</v>
      </c>
      <c r="E95" s="520">
        <v>859</v>
      </c>
      <c r="F95" s="873">
        <v>1127</v>
      </c>
      <c r="G95" s="538">
        <f t="shared" si="5"/>
        <v>891</v>
      </c>
      <c r="H95" s="862">
        <f t="shared" si="3"/>
        <v>1163</v>
      </c>
      <c r="I95" s="620">
        <f t="shared" si="4"/>
        <v>1.3052749719416386</v>
      </c>
    </row>
    <row r="96" spans="1:9" ht="12" customHeight="1">
      <c r="A96" s="523" t="s">
        <v>3546</v>
      </c>
      <c r="B96" s="410" t="s">
        <v>3547</v>
      </c>
      <c r="C96" s="517"/>
      <c r="D96" s="869"/>
      <c r="E96" s="520">
        <v>101</v>
      </c>
      <c r="F96" s="873">
        <v>9</v>
      </c>
      <c r="G96" s="538">
        <f t="shared" si="5"/>
        <v>101</v>
      </c>
      <c r="H96" s="862">
        <f t="shared" si="3"/>
        <v>9</v>
      </c>
      <c r="I96" s="620">
        <f t="shared" si="4"/>
        <v>8.9108910891089105E-2</v>
      </c>
    </row>
    <row r="97" spans="1:9" ht="12" customHeight="1">
      <c r="A97" s="528" t="s">
        <v>3550</v>
      </c>
      <c r="B97" s="410" t="s">
        <v>3551</v>
      </c>
      <c r="C97" s="517"/>
      <c r="D97" s="869"/>
      <c r="E97" s="520">
        <v>308</v>
      </c>
      <c r="F97" s="873">
        <v>381</v>
      </c>
      <c r="G97" s="538">
        <f t="shared" si="5"/>
        <v>308</v>
      </c>
      <c r="H97" s="862">
        <f t="shared" si="3"/>
        <v>381</v>
      </c>
      <c r="I97" s="620">
        <f t="shared" si="4"/>
        <v>1.2370129870129871</v>
      </c>
    </row>
    <row r="98" spans="1:9" ht="12" customHeight="1">
      <c r="A98" s="527" t="s">
        <v>3552</v>
      </c>
      <c r="B98" s="408" t="s">
        <v>3553</v>
      </c>
      <c r="C98" s="517"/>
      <c r="D98" s="869"/>
      <c r="E98" s="520">
        <v>9</v>
      </c>
      <c r="F98" s="873">
        <v>6</v>
      </c>
      <c r="G98" s="538">
        <f t="shared" si="5"/>
        <v>9</v>
      </c>
      <c r="H98" s="862">
        <f t="shared" si="3"/>
        <v>6</v>
      </c>
      <c r="I98" s="620">
        <f t="shared" si="4"/>
        <v>0.66666666666666663</v>
      </c>
    </row>
    <row r="99" spans="1:9" ht="12" customHeight="1">
      <c r="A99" s="528" t="s">
        <v>3554</v>
      </c>
      <c r="B99" s="532" t="s">
        <v>3555</v>
      </c>
      <c r="C99" s="517">
        <v>125</v>
      </c>
      <c r="D99" s="869">
        <v>62</v>
      </c>
      <c r="E99" s="520">
        <v>6249</v>
      </c>
      <c r="F99" s="873">
        <v>3643</v>
      </c>
      <c r="G99" s="538">
        <f t="shared" si="5"/>
        <v>6374</v>
      </c>
      <c r="H99" s="862">
        <f t="shared" si="3"/>
        <v>3705</v>
      </c>
      <c r="I99" s="620">
        <f t="shared" si="4"/>
        <v>0.58126764982742396</v>
      </c>
    </row>
    <row r="100" spans="1:9" ht="12" customHeight="1">
      <c r="A100" s="527" t="s">
        <v>3556</v>
      </c>
      <c r="B100" s="408" t="s">
        <v>3557</v>
      </c>
      <c r="C100" s="517"/>
      <c r="D100" s="869"/>
      <c r="E100" s="520">
        <v>12</v>
      </c>
      <c r="F100" s="873">
        <v>1</v>
      </c>
      <c r="G100" s="538">
        <f t="shared" si="5"/>
        <v>12</v>
      </c>
      <c r="H100" s="862">
        <f t="shared" si="3"/>
        <v>1</v>
      </c>
      <c r="I100" s="620">
        <f t="shared" si="4"/>
        <v>8.3333333333333329E-2</v>
      </c>
    </row>
    <row r="101" spans="1:9" ht="12" customHeight="1">
      <c r="A101" s="527" t="s">
        <v>3558</v>
      </c>
      <c r="B101" s="408" t="s">
        <v>3559</v>
      </c>
      <c r="C101" s="517"/>
      <c r="D101" s="869">
        <v>1</v>
      </c>
      <c r="E101" s="520">
        <v>4</v>
      </c>
      <c r="F101" s="873">
        <v>9</v>
      </c>
      <c r="G101" s="538">
        <f t="shared" si="5"/>
        <v>4</v>
      </c>
      <c r="H101" s="862">
        <f t="shared" si="3"/>
        <v>10</v>
      </c>
      <c r="I101" s="620">
        <f t="shared" si="4"/>
        <v>2.5</v>
      </c>
    </row>
    <row r="102" spans="1:9" ht="12" customHeight="1">
      <c r="A102" s="528" t="s">
        <v>3902</v>
      </c>
      <c r="B102" s="529" t="s">
        <v>3903</v>
      </c>
      <c r="C102" s="517">
        <v>7</v>
      </c>
      <c r="D102" s="869">
        <v>10</v>
      </c>
      <c r="E102" s="520">
        <v>107</v>
      </c>
      <c r="F102" s="873">
        <v>99</v>
      </c>
      <c r="G102" s="538">
        <f t="shared" si="5"/>
        <v>114</v>
      </c>
      <c r="H102" s="862">
        <f t="shared" si="3"/>
        <v>109</v>
      </c>
      <c r="I102" s="620">
        <f t="shared" si="4"/>
        <v>0.95614035087719296</v>
      </c>
    </row>
    <row r="103" spans="1:9" ht="12" customHeight="1">
      <c r="A103" s="528" t="s">
        <v>4724</v>
      </c>
      <c r="B103" s="533" t="s">
        <v>4781</v>
      </c>
      <c r="C103" s="517">
        <v>115</v>
      </c>
      <c r="D103" s="869">
        <v>18</v>
      </c>
      <c r="E103" s="520">
        <v>691</v>
      </c>
      <c r="F103" s="873">
        <v>303</v>
      </c>
      <c r="G103" s="538">
        <f t="shared" si="5"/>
        <v>806</v>
      </c>
      <c r="H103" s="862">
        <f t="shared" si="3"/>
        <v>321</v>
      </c>
      <c r="I103" s="620">
        <f t="shared" si="4"/>
        <v>0.39826302729528534</v>
      </c>
    </row>
    <row r="104" spans="1:9" ht="12" customHeight="1">
      <c r="A104" s="534" t="s">
        <v>4726</v>
      </c>
      <c r="B104" s="535" t="s">
        <v>4782</v>
      </c>
      <c r="C104" s="517">
        <v>873</v>
      </c>
      <c r="D104" s="869">
        <v>370</v>
      </c>
      <c r="E104" s="520">
        <v>73</v>
      </c>
      <c r="F104" s="873">
        <v>22</v>
      </c>
      <c r="G104" s="538">
        <f t="shared" si="5"/>
        <v>946</v>
      </c>
      <c r="H104" s="862">
        <f t="shared" si="3"/>
        <v>392</v>
      </c>
      <c r="I104" s="620">
        <f t="shared" si="4"/>
        <v>0.41437632135306551</v>
      </c>
    </row>
    <row r="105" spans="1:9" ht="12" customHeight="1">
      <c r="A105" s="528" t="s">
        <v>4161</v>
      </c>
      <c r="B105" s="529" t="s">
        <v>3116</v>
      </c>
      <c r="C105" s="517">
        <v>2019</v>
      </c>
      <c r="D105" s="869">
        <v>576</v>
      </c>
      <c r="E105" s="520">
        <v>5489</v>
      </c>
      <c r="F105" s="873">
        <v>1326</v>
      </c>
      <c r="G105" s="538">
        <f t="shared" si="5"/>
        <v>7508</v>
      </c>
      <c r="H105" s="862">
        <f t="shared" si="3"/>
        <v>1902</v>
      </c>
      <c r="I105" s="620">
        <f t="shared" si="4"/>
        <v>0.25332978156632924</v>
      </c>
    </row>
    <row r="106" spans="1:9" ht="12" customHeight="1">
      <c r="A106" s="536"/>
      <c r="B106" s="537" t="s">
        <v>4783</v>
      </c>
      <c r="C106" s="518">
        <f t="shared" ref="C106:H106" si="6">SUM(C9:C105)</f>
        <v>10012</v>
      </c>
      <c r="D106" s="870">
        <f t="shared" si="6"/>
        <v>5138</v>
      </c>
      <c r="E106" s="751">
        <f t="shared" si="6"/>
        <v>57847</v>
      </c>
      <c r="F106" s="874">
        <f t="shared" si="6"/>
        <v>29708</v>
      </c>
      <c r="G106" s="518">
        <f t="shared" si="6"/>
        <v>67859</v>
      </c>
      <c r="H106" s="870">
        <f t="shared" si="6"/>
        <v>34846</v>
      </c>
      <c r="I106" s="621">
        <f t="shared" si="4"/>
        <v>0.51350594615305267</v>
      </c>
    </row>
    <row r="108" spans="1:9">
      <c r="A108" s="438" t="s">
        <v>5781</v>
      </c>
      <c r="C108" s="438"/>
      <c r="D108" s="815"/>
      <c r="E108" s="552"/>
      <c r="F108" s="815"/>
      <c r="G108" s="438"/>
      <c r="H108" s="815"/>
      <c r="I108" s="438"/>
    </row>
    <row r="109" spans="1:9">
      <c r="A109" s="438" t="s">
        <v>5780</v>
      </c>
      <c r="C109" s="438"/>
      <c r="D109" s="815"/>
      <c r="E109" s="552"/>
      <c r="F109" s="815"/>
      <c r="G109" s="438"/>
      <c r="H109" s="815"/>
      <c r="I109" s="438"/>
    </row>
    <row r="110" spans="1:9">
      <c r="B110" s="438"/>
      <c r="C110" s="438"/>
      <c r="D110" s="815"/>
      <c r="E110" s="552"/>
      <c r="F110" s="815"/>
      <c r="G110" s="438"/>
      <c r="H110" s="815"/>
      <c r="I110" s="438"/>
    </row>
    <row r="116" spans="11:11">
      <c r="K116" s="996"/>
    </row>
  </sheetData>
  <mergeCells count="5">
    <mergeCell ref="A5:A6"/>
    <mergeCell ref="B5:B6"/>
    <mergeCell ref="C5:D5"/>
    <mergeCell ref="E5:F5"/>
    <mergeCell ref="G5:H5"/>
  </mergeCells>
  <pageMargins left="0" right="0" top="0" bottom="0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86"/>
  <sheetViews>
    <sheetView topLeftCell="A50" workbookViewId="0">
      <selection activeCell="J77" sqref="J77"/>
    </sheetView>
  </sheetViews>
  <sheetFormatPr defaultRowHeight="13.2"/>
  <cols>
    <col min="1" max="1" width="8.44140625" customWidth="1"/>
    <col min="2" max="2" width="40.109375" customWidth="1"/>
    <col min="3" max="3" width="6.33203125" customWidth="1"/>
    <col min="4" max="4" width="8.33203125" style="816" customWidth="1"/>
    <col min="5" max="5" width="6.6640625" style="555" customWidth="1"/>
    <col min="6" max="6" width="9" style="816" customWidth="1"/>
    <col min="7" max="7" width="6.6640625" customWidth="1"/>
    <col min="8" max="8" width="8.6640625" customWidth="1"/>
    <col min="9" max="9" width="7.88671875" customWidth="1"/>
  </cols>
  <sheetData>
    <row r="1" spans="1:9">
      <c r="A1" s="173"/>
      <c r="B1" s="174" t="s">
        <v>165</v>
      </c>
      <c r="C1" s="165" t="str">
        <f>Kadar.ode.!C1</f>
        <v>ОПШТА БОЛНИЦА СЕНТА</v>
      </c>
      <c r="D1" s="809"/>
      <c r="E1" s="357"/>
      <c r="F1" s="809"/>
      <c r="G1" s="171"/>
      <c r="H1" s="73"/>
    </row>
    <row r="2" spans="1:9">
      <c r="A2" s="173"/>
      <c r="B2" s="174" t="s">
        <v>166</v>
      </c>
      <c r="C2" s="165" t="str">
        <f>Kadar.ode.!C2</f>
        <v>08923507</v>
      </c>
      <c r="D2" s="809"/>
      <c r="E2" s="357"/>
      <c r="F2" s="809"/>
      <c r="G2" s="171"/>
      <c r="H2" s="73"/>
    </row>
    <row r="3" spans="1:9" ht="13.8">
      <c r="A3" s="173"/>
      <c r="B3" s="174" t="s">
        <v>1797</v>
      </c>
      <c r="C3" s="166" t="s">
        <v>1756</v>
      </c>
      <c r="D3" s="810"/>
      <c r="E3" s="680"/>
      <c r="F3" s="810"/>
      <c r="G3" s="172"/>
      <c r="H3" s="73"/>
    </row>
    <row r="4" spans="1:9" ht="13.8">
      <c r="A4" s="173"/>
      <c r="B4" s="174" t="s">
        <v>207</v>
      </c>
      <c r="C4" s="166" t="s">
        <v>1880</v>
      </c>
      <c r="D4" s="810"/>
      <c r="E4" s="680"/>
      <c r="F4" s="810"/>
      <c r="G4" s="172"/>
      <c r="H4" s="73"/>
    </row>
    <row r="5" spans="1:9">
      <c r="A5" s="1187" t="s">
        <v>118</v>
      </c>
      <c r="B5" s="1187" t="s">
        <v>209</v>
      </c>
      <c r="C5" s="1181" t="s">
        <v>1755</v>
      </c>
      <c r="D5" s="1181"/>
      <c r="E5" s="1180" t="s">
        <v>1754</v>
      </c>
      <c r="F5" s="1180"/>
      <c r="G5" s="1181" t="s">
        <v>86</v>
      </c>
      <c r="H5" s="1181"/>
      <c r="I5" s="220"/>
    </row>
    <row r="6" spans="1:9" ht="21" thickBot="1">
      <c r="A6" s="1188"/>
      <c r="B6" s="1188"/>
      <c r="C6" s="332" t="s">
        <v>1834</v>
      </c>
      <c r="D6" s="332" t="s">
        <v>5786</v>
      </c>
      <c r="E6" s="332" t="s">
        <v>1834</v>
      </c>
      <c r="F6" s="332" t="s">
        <v>5786</v>
      </c>
      <c r="G6" s="332" t="s">
        <v>1834</v>
      </c>
      <c r="H6" s="332" t="s">
        <v>5786</v>
      </c>
      <c r="I6" s="175" t="s">
        <v>1891</v>
      </c>
    </row>
    <row r="7" spans="1:9" ht="12" customHeight="1" thickTop="1">
      <c r="A7" s="206"/>
      <c r="B7" s="292" t="s">
        <v>208</v>
      </c>
      <c r="C7" s="292"/>
      <c r="D7" s="812"/>
      <c r="E7" s="292"/>
      <c r="F7" s="812"/>
      <c r="G7" s="292"/>
      <c r="H7" s="291"/>
      <c r="I7" s="220"/>
    </row>
    <row r="8" spans="1:9" ht="12" customHeight="1">
      <c r="A8" s="208"/>
      <c r="B8" s="290" t="s">
        <v>1753</v>
      </c>
      <c r="C8" s="108"/>
      <c r="D8" s="847"/>
      <c r="E8" s="109"/>
      <c r="F8" s="848"/>
      <c r="G8" s="110"/>
      <c r="H8" s="109"/>
      <c r="I8" s="182"/>
    </row>
    <row r="9" spans="1:9" ht="12" customHeight="1">
      <c r="A9" s="397" t="s">
        <v>1912</v>
      </c>
      <c r="B9" s="398" t="s">
        <v>1913</v>
      </c>
      <c r="C9" s="182">
        <v>987</v>
      </c>
      <c r="D9" s="866">
        <v>1919</v>
      </c>
      <c r="E9" s="184">
        <v>47</v>
      </c>
      <c r="F9" s="862">
        <v>334</v>
      </c>
      <c r="G9" s="182">
        <f>C9+E9</f>
        <v>1034</v>
      </c>
      <c r="H9" s="556">
        <f>D9+F9</f>
        <v>2253</v>
      </c>
      <c r="I9" s="513">
        <f>H9/G9</f>
        <v>2.1789168278529982</v>
      </c>
    </row>
    <row r="10" spans="1:9" ht="12" customHeight="1">
      <c r="A10" s="508" t="s">
        <v>1960</v>
      </c>
      <c r="B10" s="539" t="s">
        <v>1961</v>
      </c>
      <c r="C10" s="182">
        <v>715</v>
      </c>
      <c r="D10" s="866">
        <v>492</v>
      </c>
      <c r="E10" s="184"/>
      <c r="F10" s="862"/>
      <c r="G10" s="182">
        <f t="shared" ref="G10:G75" si="0">C10+E10</f>
        <v>715</v>
      </c>
      <c r="H10" s="556">
        <f t="shared" ref="H10:H71" si="1">D10+F10</f>
        <v>492</v>
      </c>
      <c r="I10" s="513">
        <f t="shared" ref="I10:I71" si="2">H10/G10</f>
        <v>0.68811188811188806</v>
      </c>
    </row>
    <row r="11" spans="1:9" ht="12" customHeight="1">
      <c r="A11" s="508" t="s">
        <v>1966</v>
      </c>
      <c r="B11" s="406" t="s">
        <v>4784</v>
      </c>
      <c r="C11" s="182">
        <v>3</v>
      </c>
      <c r="D11" s="867">
        <v>479</v>
      </c>
      <c r="E11" s="184">
        <v>287</v>
      </c>
      <c r="F11" s="863">
        <v>387</v>
      </c>
      <c r="G11" s="182">
        <f t="shared" si="0"/>
        <v>290</v>
      </c>
      <c r="H11" s="556">
        <f t="shared" si="1"/>
        <v>866</v>
      </c>
      <c r="I11" s="513">
        <f t="shared" si="2"/>
        <v>2.9862068965517241</v>
      </c>
    </row>
    <row r="12" spans="1:9" ht="12" customHeight="1">
      <c r="A12" s="508" t="s">
        <v>1968</v>
      </c>
      <c r="B12" s="540" t="s">
        <v>4741</v>
      </c>
      <c r="C12" s="182">
        <v>716</v>
      </c>
      <c r="D12" s="867">
        <v>703</v>
      </c>
      <c r="E12" s="184">
        <v>63</v>
      </c>
      <c r="F12" s="863">
        <v>351</v>
      </c>
      <c r="G12" s="182">
        <f t="shared" si="0"/>
        <v>779</v>
      </c>
      <c r="H12" s="556">
        <f t="shared" si="1"/>
        <v>1054</v>
      </c>
      <c r="I12" s="513">
        <f t="shared" si="2"/>
        <v>1.3530166880616175</v>
      </c>
    </row>
    <row r="13" spans="1:9" ht="12" customHeight="1">
      <c r="A13" s="508" t="s">
        <v>1970</v>
      </c>
      <c r="B13" s="406" t="s">
        <v>4785</v>
      </c>
      <c r="C13" s="182">
        <v>1</v>
      </c>
      <c r="D13" s="868">
        <v>1</v>
      </c>
      <c r="E13" s="184">
        <v>280</v>
      </c>
      <c r="F13" s="864">
        <v>343</v>
      </c>
      <c r="G13" s="182">
        <f t="shared" si="0"/>
        <v>281</v>
      </c>
      <c r="H13" s="556">
        <f t="shared" si="1"/>
        <v>344</v>
      </c>
      <c r="I13" s="513">
        <f t="shared" si="2"/>
        <v>1.2241992882562278</v>
      </c>
    </row>
    <row r="14" spans="1:9" ht="12" customHeight="1">
      <c r="A14" s="514" t="s">
        <v>2040</v>
      </c>
      <c r="B14" s="407" t="s">
        <v>2041</v>
      </c>
      <c r="C14" s="182">
        <v>115</v>
      </c>
      <c r="D14" s="867">
        <v>470</v>
      </c>
      <c r="E14" s="184"/>
      <c r="F14" s="863">
        <v>1455</v>
      </c>
      <c r="G14" s="182">
        <f t="shared" si="0"/>
        <v>115</v>
      </c>
      <c r="H14" s="556">
        <f t="shared" si="1"/>
        <v>1925</v>
      </c>
      <c r="I14" s="513">
        <f t="shared" si="2"/>
        <v>16.739130434782609</v>
      </c>
    </row>
    <row r="15" spans="1:9" ht="12" customHeight="1">
      <c r="A15" s="514" t="s">
        <v>4786</v>
      </c>
      <c r="B15" s="407" t="s">
        <v>4787</v>
      </c>
      <c r="C15" s="182">
        <v>3</v>
      </c>
      <c r="D15" s="867"/>
      <c r="E15" s="184"/>
      <c r="F15" s="863"/>
      <c r="G15" s="182">
        <f t="shared" si="0"/>
        <v>3</v>
      </c>
      <c r="H15" s="556">
        <f t="shared" si="1"/>
        <v>0</v>
      </c>
      <c r="I15" s="513">
        <f t="shared" si="2"/>
        <v>0</v>
      </c>
    </row>
    <row r="16" spans="1:9" ht="12" customHeight="1">
      <c r="A16" s="508" t="s">
        <v>2046</v>
      </c>
      <c r="B16" s="406" t="s">
        <v>2047</v>
      </c>
      <c r="C16" s="182"/>
      <c r="D16" s="867">
        <v>23</v>
      </c>
      <c r="E16" s="184"/>
      <c r="F16" s="863">
        <v>32</v>
      </c>
      <c r="G16" s="182"/>
      <c r="H16" s="556">
        <f t="shared" si="1"/>
        <v>55</v>
      </c>
      <c r="I16" s="513"/>
    </row>
    <row r="17" spans="1:9" ht="12" customHeight="1">
      <c r="A17" s="514" t="s">
        <v>2048</v>
      </c>
      <c r="B17" s="407" t="s">
        <v>4788</v>
      </c>
      <c r="C17" s="182">
        <v>1</v>
      </c>
      <c r="D17" s="867"/>
      <c r="E17" s="184"/>
      <c r="F17" s="863"/>
      <c r="G17" s="182">
        <f t="shared" si="0"/>
        <v>1</v>
      </c>
      <c r="H17" s="556">
        <f t="shared" si="1"/>
        <v>0</v>
      </c>
      <c r="I17" s="513">
        <f t="shared" si="2"/>
        <v>0</v>
      </c>
    </row>
    <row r="18" spans="1:9" ht="12" customHeight="1">
      <c r="A18" s="508" t="s">
        <v>2054</v>
      </c>
      <c r="B18" s="406" t="s">
        <v>2055</v>
      </c>
      <c r="C18" s="182">
        <v>170</v>
      </c>
      <c r="D18" s="866">
        <v>260</v>
      </c>
      <c r="E18" s="184">
        <v>386</v>
      </c>
      <c r="F18" s="862">
        <v>295</v>
      </c>
      <c r="G18" s="182">
        <f t="shared" si="0"/>
        <v>556</v>
      </c>
      <c r="H18" s="556">
        <f t="shared" si="1"/>
        <v>555</v>
      </c>
      <c r="I18" s="513">
        <f t="shared" si="2"/>
        <v>0.99820143884892087</v>
      </c>
    </row>
    <row r="19" spans="1:9" ht="12" customHeight="1">
      <c r="A19" s="507" t="s">
        <v>4789</v>
      </c>
      <c r="B19" s="409" t="s">
        <v>4790</v>
      </c>
      <c r="C19" s="182"/>
      <c r="D19" s="866"/>
      <c r="E19" s="184">
        <v>7</v>
      </c>
      <c r="F19" s="862"/>
      <c r="G19" s="182">
        <f t="shared" si="0"/>
        <v>7</v>
      </c>
      <c r="H19" s="556">
        <f t="shared" si="1"/>
        <v>0</v>
      </c>
      <c r="I19" s="513">
        <f t="shared" si="2"/>
        <v>0</v>
      </c>
    </row>
    <row r="20" spans="1:9" ht="12" customHeight="1">
      <c r="A20" s="860" t="s">
        <v>5591</v>
      </c>
      <c r="B20" s="859" t="s">
        <v>5592</v>
      </c>
      <c r="C20" s="182"/>
      <c r="D20" s="866"/>
      <c r="E20" s="184"/>
      <c r="F20" s="862">
        <v>20</v>
      </c>
      <c r="G20" s="182"/>
      <c r="H20" s="556">
        <f t="shared" si="1"/>
        <v>20</v>
      </c>
      <c r="I20" s="513"/>
    </row>
    <row r="21" spans="1:9" ht="12" customHeight="1">
      <c r="A21" s="508" t="s">
        <v>2068</v>
      </c>
      <c r="B21" s="406" t="s">
        <v>2069</v>
      </c>
      <c r="C21" s="182"/>
      <c r="D21" s="866"/>
      <c r="E21" s="184">
        <v>1</v>
      </c>
      <c r="F21" s="862">
        <v>10</v>
      </c>
      <c r="G21" s="182">
        <f t="shared" si="0"/>
        <v>1</v>
      </c>
      <c r="H21" s="556">
        <f t="shared" si="1"/>
        <v>10</v>
      </c>
      <c r="I21" s="513">
        <f t="shared" si="2"/>
        <v>10</v>
      </c>
    </row>
    <row r="22" spans="1:9" ht="12" customHeight="1">
      <c r="A22" s="508" t="s">
        <v>2078</v>
      </c>
      <c r="B22" s="406" t="s">
        <v>2079</v>
      </c>
      <c r="C22" s="182">
        <v>107</v>
      </c>
      <c r="D22" s="866">
        <v>246</v>
      </c>
      <c r="E22" s="184">
        <v>615</v>
      </c>
      <c r="F22" s="862">
        <v>921</v>
      </c>
      <c r="G22" s="182">
        <f t="shared" si="0"/>
        <v>722</v>
      </c>
      <c r="H22" s="556">
        <f t="shared" si="1"/>
        <v>1167</v>
      </c>
      <c r="I22" s="513">
        <f t="shared" si="2"/>
        <v>1.6163434903047091</v>
      </c>
    </row>
    <row r="23" spans="1:9" ht="12" customHeight="1">
      <c r="A23" s="514" t="s">
        <v>4681</v>
      </c>
      <c r="B23" s="407" t="s">
        <v>5304</v>
      </c>
      <c r="C23" s="182"/>
      <c r="D23" s="866"/>
      <c r="E23" s="184"/>
      <c r="F23" s="862">
        <v>16</v>
      </c>
      <c r="G23" s="182"/>
      <c r="H23" s="556">
        <f t="shared" si="1"/>
        <v>16</v>
      </c>
      <c r="I23" s="513"/>
    </row>
    <row r="24" spans="1:9" ht="12" customHeight="1">
      <c r="A24" s="514" t="s">
        <v>5582</v>
      </c>
      <c r="B24" s="407" t="s">
        <v>5583</v>
      </c>
      <c r="C24" s="182"/>
      <c r="D24" s="866"/>
      <c r="E24" s="184"/>
      <c r="F24" s="862">
        <v>16</v>
      </c>
      <c r="G24" s="182"/>
      <c r="H24" s="556">
        <f t="shared" si="1"/>
        <v>16</v>
      </c>
      <c r="I24" s="513"/>
    </row>
    <row r="25" spans="1:9" ht="12" customHeight="1">
      <c r="A25" s="514" t="s">
        <v>2113</v>
      </c>
      <c r="B25" s="407" t="s">
        <v>2114</v>
      </c>
      <c r="C25" s="182"/>
      <c r="D25" s="866"/>
      <c r="E25" s="184"/>
      <c r="F25" s="862">
        <v>142</v>
      </c>
      <c r="G25" s="182"/>
      <c r="H25" s="556">
        <f t="shared" si="1"/>
        <v>142</v>
      </c>
      <c r="I25" s="513"/>
    </row>
    <row r="26" spans="1:9" ht="12" customHeight="1">
      <c r="A26" s="508" t="s">
        <v>2551</v>
      </c>
      <c r="B26" s="406" t="s">
        <v>2552</v>
      </c>
      <c r="C26" s="182">
        <v>8</v>
      </c>
      <c r="D26" s="867">
        <v>4</v>
      </c>
      <c r="E26" s="184">
        <v>181</v>
      </c>
      <c r="F26" s="863">
        <v>161</v>
      </c>
      <c r="G26" s="182">
        <f t="shared" si="0"/>
        <v>189</v>
      </c>
      <c r="H26" s="556">
        <f t="shared" si="1"/>
        <v>165</v>
      </c>
      <c r="I26" s="513">
        <f t="shared" si="2"/>
        <v>0.87301587301587302</v>
      </c>
    </row>
    <row r="27" spans="1:9" ht="12" customHeight="1">
      <c r="A27" s="508" t="s">
        <v>2553</v>
      </c>
      <c r="B27" s="540" t="s">
        <v>2554</v>
      </c>
      <c r="C27" s="182">
        <v>1</v>
      </c>
      <c r="D27" s="867">
        <v>1</v>
      </c>
      <c r="E27" s="184">
        <v>63</v>
      </c>
      <c r="F27" s="863">
        <v>172</v>
      </c>
      <c r="G27" s="182">
        <f t="shared" si="0"/>
        <v>64</v>
      </c>
      <c r="H27" s="556">
        <f t="shared" si="1"/>
        <v>173</v>
      </c>
      <c r="I27" s="513">
        <f t="shared" si="2"/>
        <v>2.703125</v>
      </c>
    </row>
    <row r="28" spans="1:9" ht="12" customHeight="1">
      <c r="A28" s="514" t="s">
        <v>2555</v>
      </c>
      <c r="B28" s="407" t="s">
        <v>4750</v>
      </c>
      <c r="C28" s="182">
        <v>1</v>
      </c>
      <c r="D28" s="868">
        <v>1</v>
      </c>
      <c r="E28" s="184">
        <v>4</v>
      </c>
      <c r="F28" s="864">
        <v>59</v>
      </c>
      <c r="G28" s="182">
        <f t="shared" si="0"/>
        <v>5</v>
      </c>
      <c r="H28" s="556">
        <f t="shared" si="1"/>
        <v>60</v>
      </c>
      <c r="I28" s="513">
        <f t="shared" si="2"/>
        <v>12</v>
      </c>
    </row>
    <row r="29" spans="1:9" ht="12" customHeight="1">
      <c r="A29" s="514" t="s">
        <v>3149</v>
      </c>
      <c r="B29" s="407" t="s">
        <v>3150</v>
      </c>
      <c r="C29" s="182"/>
      <c r="D29" s="867"/>
      <c r="E29" s="184">
        <v>5</v>
      </c>
      <c r="F29" s="863"/>
      <c r="G29" s="182">
        <f t="shared" si="0"/>
        <v>5</v>
      </c>
      <c r="H29" s="556">
        <f t="shared" si="1"/>
        <v>0</v>
      </c>
      <c r="I29" s="513">
        <f t="shared" si="2"/>
        <v>0</v>
      </c>
    </row>
    <row r="30" spans="1:9" ht="12" customHeight="1">
      <c r="A30" s="508" t="s">
        <v>3251</v>
      </c>
      <c r="B30" s="406" t="s">
        <v>4754</v>
      </c>
      <c r="C30" s="182"/>
      <c r="D30" s="867"/>
      <c r="E30" s="184">
        <v>9</v>
      </c>
      <c r="F30" s="863">
        <v>41</v>
      </c>
      <c r="G30" s="182">
        <f t="shared" si="0"/>
        <v>9</v>
      </c>
      <c r="H30" s="556">
        <f t="shared" si="1"/>
        <v>41</v>
      </c>
      <c r="I30" s="513">
        <f t="shared" si="2"/>
        <v>4.5555555555555554</v>
      </c>
    </row>
    <row r="31" spans="1:9" ht="12" customHeight="1">
      <c r="A31" s="508" t="s">
        <v>3253</v>
      </c>
      <c r="B31" s="540" t="s">
        <v>3254</v>
      </c>
      <c r="C31" s="182"/>
      <c r="D31" s="867"/>
      <c r="E31" s="184">
        <v>25</v>
      </c>
      <c r="F31" s="863">
        <v>181</v>
      </c>
      <c r="G31" s="182">
        <f t="shared" si="0"/>
        <v>25</v>
      </c>
      <c r="H31" s="556">
        <f t="shared" si="1"/>
        <v>181</v>
      </c>
      <c r="I31" s="513">
        <f t="shared" si="2"/>
        <v>7.24</v>
      </c>
    </row>
    <row r="32" spans="1:9" ht="12" customHeight="1">
      <c r="A32" s="508" t="s">
        <v>3255</v>
      </c>
      <c r="B32" s="406" t="s">
        <v>4791</v>
      </c>
      <c r="C32" s="182"/>
      <c r="D32" s="866"/>
      <c r="E32" s="184">
        <v>37</v>
      </c>
      <c r="F32" s="862">
        <v>73</v>
      </c>
      <c r="G32" s="182">
        <f t="shared" si="0"/>
        <v>37</v>
      </c>
      <c r="H32" s="556">
        <f t="shared" si="1"/>
        <v>73</v>
      </c>
      <c r="I32" s="513">
        <f t="shared" si="2"/>
        <v>1.972972972972973</v>
      </c>
    </row>
    <row r="33" spans="1:9" ht="12" customHeight="1">
      <c r="A33" s="508" t="s">
        <v>3257</v>
      </c>
      <c r="B33" s="406" t="s">
        <v>4756</v>
      </c>
      <c r="C33" s="182"/>
      <c r="D33" s="866"/>
      <c r="E33" s="184">
        <v>13</v>
      </c>
      <c r="F33" s="862">
        <v>30</v>
      </c>
      <c r="G33" s="182">
        <f t="shared" si="0"/>
        <v>13</v>
      </c>
      <c r="H33" s="556">
        <f t="shared" si="1"/>
        <v>30</v>
      </c>
      <c r="I33" s="513">
        <f t="shared" si="2"/>
        <v>2.3076923076923075</v>
      </c>
    </row>
    <row r="34" spans="1:9" ht="12" customHeight="1">
      <c r="A34" s="508" t="s">
        <v>3261</v>
      </c>
      <c r="B34" s="406" t="s">
        <v>4757</v>
      </c>
      <c r="C34" s="182"/>
      <c r="D34" s="866"/>
      <c r="E34" s="184">
        <v>23</v>
      </c>
      <c r="F34" s="862">
        <v>13</v>
      </c>
      <c r="G34" s="182">
        <f t="shared" si="0"/>
        <v>23</v>
      </c>
      <c r="H34" s="556">
        <f t="shared" si="1"/>
        <v>13</v>
      </c>
      <c r="I34" s="513">
        <f t="shared" si="2"/>
        <v>0.56521739130434778</v>
      </c>
    </row>
    <row r="35" spans="1:9" ht="12" customHeight="1">
      <c r="A35" s="514" t="s">
        <v>3274</v>
      </c>
      <c r="B35" s="407" t="s">
        <v>3275</v>
      </c>
      <c r="C35" s="182"/>
      <c r="D35" s="866"/>
      <c r="E35" s="184">
        <v>1</v>
      </c>
      <c r="F35" s="862">
        <v>1</v>
      </c>
      <c r="G35" s="182">
        <f t="shared" si="0"/>
        <v>1</v>
      </c>
      <c r="H35" s="556">
        <f t="shared" si="1"/>
        <v>1</v>
      </c>
      <c r="I35" s="513">
        <f t="shared" si="2"/>
        <v>1</v>
      </c>
    </row>
    <row r="36" spans="1:9" ht="12" customHeight="1">
      <c r="A36" s="508" t="s">
        <v>3276</v>
      </c>
      <c r="B36" s="406" t="s">
        <v>3277</v>
      </c>
      <c r="C36" s="182"/>
      <c r="D36" s="867"/>
      <c r="E36" s="184"/>
      <c r="F36" s="863">
        <v>5</v>
      </c>
      <c r="G36" s="182">
        <f t="shared" si="0"/>
        <v>0</v>
      </c>
      <c r="H36" s="556">
        <f t="shared" si="1"/>
        <v>5</v>
      </c>
      <c r="I36" s="513"/>
    </row>
    <row r="37" spans="1:9" ht="12" customHeight="1">
      <c r="A37" s="508" t="s">
        <v>3292</v>
      </c>
      <c r="B37" s="406" t="s">
        <v>3293</v>
      </c>
      <c r="C37" s="182"/>
      <c r="D37" s="867"/>
      <c r="E37" s="184">
        <v>7</v>
      </c>
      <c r="F37" s="863"/>
      <c r="G37" s="182">
        <f t="shared" si="0"/>
        <v>7</v>
      </c>
      <c r="H37" s="556">
        <f t="shared" si="1"/>
        <v>0</v>
      </c>
      <c r="I37" s="513">
        <f t="shared" si="2"/>
        <v>0</v>
      </c>
    </row>
    <row r="38" spans="1:9" ht="12" customHeight="1">
      <c r="A38" s="514" t="s">
        <v>4769</v>
      </c>
      <c r="B38" s="407" t="s">
        <v>4770</v>
      </c>
      <c r="C38" s="182"/>
      <c r="D38" s="868">
        <v>2</v>
      </c>
      <c r="E38" s="184">
        <v>64</v>
      </c>
      <c r="F38" s="864">
        <v>970</v>
      </c>
      <c r="G38" s="182">
        <f t="shared" si="0"/>
        <v>64</v>
      </c>
      <c r="H38" s="556">
        <f t="shared" si="1"/>
        <v>972</v>
      </c>
      <c r="I38" s="513">
        <f t="shared" si="2"/>
        <v>15.1875</v>
      </c>
    </row>
    <row r="39" spans="1:9" ht="12" customHeight="1">
      <c r="A39" s="508" t="s">
        <v>4792</v>
      </c>
      <c r="B39" s="406" t="s">
        <v>4793</v>
      </c>
      <c r="C39" s="182"/>
      <c r="D39" s="867"/>
      <c r="E39" s="184">
        <v>85</v>
      </c>
      <c r="F39" s="863"/>
      <c r="G39" s="182">
        <f t="shared" si="0"/>
        <v>85</v>
      </c>
      <c r="H39" s="556">
        <f t="shared" si="1"/>
        <v>0</v>
      </c>
      <c r="I39" s="513">
        <f t="shared" si="2"/>
        <v>0</v>
      </c>
    </row>
    <row r="40" spans="1:9" ht="12" customHeight="1">
      <c r="A40" s="508" t="s">
        <v>3358</v>
      </c>
      <c r="B40" s="406" t="s">
        <v>3359</v>
      </c>
      <c r="C40" s="182">
        <v>1524</v>
      </c>
      <c r="D40" s="867">
        <v>2125</v>
      </c>
      <c r="E40" s="184">
        <v>272</v>
      </c>
      <c r="F40" s="863">
        <v>338</v>
      </c>
      <c r="G40" s="182">
        <f t="shared" si="0"/>
        <v>1796</v>
      </c>
      <c r="H40" s="556">
        <f t="shared" si="1"/>
        <v>2463</v>
      </c>
      <c r="I40" s="513">
        <f t="shared" si="2"/>
        <v>1.3713808463251671</v>
      </c>
    </row>
    <row r="41" spans="1:9" ht="12" customHeight="1">
      <c r="A41" s="508" t="s">
        <v>3360</v>
      </c>
      <c r="B41" s="406" t="s">
        <v>3361</v>
      </c>
      <c r="C41" s="182">
        <v>1513</v>
      </c>
      <c r="D41" s="867">
        <v>1116</v>
      </c>
      <c r="E41" s="184">
        <v>272</v>
      </c>
      <c r="F41" s="863">
        <v>269</v>
      </c>
      <c r="G41" s="182">
        <f t="shared" si="0"/>
        <v>1785</v>
      </c>
      <c r="H41" s="556">
        <f t="shared" si="1"/>
        <v>1385</v>
      </c>
      <c r="I41" s="513">
        <f t="shared" si="2"/>
        <v>0.77591036414565828</v>
      </c>
    </row>
    <row r="42" spans="1:9" ht="12" customHeight="1">
      <c r="A42" s="508" t="s">
        <v>3362</v>
      </c>
      <c r="B42" s="406" t="s">
        <v>3363</v>
      </c>
      <c r="C42" s="182">
        <v>1516</v>
      </c>
      <c r="D42" s="866">
        <v>1359</v>
      </c>
      <c r="E42" s="184">
        <v>272</v>
      </c>
      <c r="F42" s="862">
        <v>281</v>
      </c>
      <c r="G42" s="182">
        <f t="shared" si="0"/>
        <v>1788</v>
      </c>
      <c r="H42" s="556">
        <f t="shared" si="1"/>
        <v>1640</v>
      </c>
      <c r="I42" s="513">
        <f t="shared" si="2"/>
        <v>0.91722595078299773</v>
      </c>
    </row>
    <row r="43" spans="1:9" ht="12" customHeight="1">
      <c r="A43" s="508" t="s">
        <v>3366</v>
      </c>
      <c r="B43" s="406" t="s">
        <v>3367</v>
      </c>
      <c r="C43" s="182">
        <v>1520</v>
      </c>
      <c r="D43" s="866">
        <v>1360</v>
      </c>
      <c r="E43" s="184">
        <v>272</v>
      </c>
      <c r="F43" s="862">
        <v>281</v>
      </c>
      <c r="G43" s="182">
        <f t="shared" si="0"/>
        <v>1792</v>
      </c>
      <c r="H43" s="556">
        <f t="shared" si="1"/>
        <v>1641</v>
      </c>
      <c r="I43" s="513">
        <f t="shared" si="2"/>
        <v>0.9157366071428571</v>
      </c>
    </row>
    <row r="44" spans="1:9" ht="12" customHeight="1">
      <c r="A44" s="508" t="s">
        <v>3368</v>
      </c>
      <c r="B44" s="406" t="s">
        <v>3369</v>
      </c>
      <c r="C44" s="182">
        <v>1515</v>
      </c>
      <c r="D44" s="866">
        <v>1092</v>
      </c>
      <c r="E44" s="184">
        <v>272</v>
      </c>
      <c r="F44" s="862">
        <v>258</v>
      </c>
      <c r="G44" s="182">
        <f t="shared" si="0"/>
        <v>1787</v>
      </c>
      <c r="H44" s="556">
        <f t="shared" si="1"/>
        <v>1350</v>
      </c>
      <c r="I44" s="513">
        <f t="shared" si="2"/>
        <v>0.75545607162842754</v>
      </c>
    </row>
    <row r="45" spans="1:9" ht="12" customHeight="1">
      <c r="A45" s="508" t="s">
        <v>3370</v>
      </c>
      <c r="B45" s="406" t="s">
        <v>3371</v>
      </c>
      <c r="C45" s="182">
        <v>1516</v>
      </c>
      <c r="D45" s="866">
        <v>1193</v>
      </c>
      <c r="E45" s="184">
        <v>272</v>
      </c>
      <c r="F45" s="862">
        <v>268</v>
      </c>
      <c r="G45" s="182">
        <f t="shared" si="0"/>
        <v>1788</v>
      </c>
      <c r="H45" s="556">
        <f t="shared" si="1"/>
        <v>1461</v>
      </c>
      <c r="I45" s="513">
        <f t="shared" si="2"/>
        <v>0.81711409395973156</v>
      </c>
    </row>
    <row r="46" spans="1:9" ht="12" customHeight="1">
      <c r="A46" s="508" t="s">
        <v>3372</v>
      </c>
      <c r="B46" s="406" t="s">
        <v>3373</v>
      </c>
      <c r="C46" s="182">
        <v>1519</v>
      </c>
      <c r="D46" s="866">
        <v>1124</v>
      </c>
      <c r="E46" s="184">
        <v>532</v>
      </c>
      <c r="F46" s="862">
        <v>270</v>
      </c>
      <c r="G46" s="182">
        <f t="shared" si="0"/>
        <v>2051</v>
      </c>
      <c r="H46" s="556">
        <f t="shared" si="1"/>
        <v>1394</v>
      </c>
      <c r="I46" s="513">
        <f t="shared" si="2"/>
        <v>0.67966845441248169</v>
      </c>
    </row>
    <row r="47" spans="1:9" ht="12" customHeight="1">
      <c r="A47" s="508" t="s">
        <v>3374</v>
      </c>
      <c r="B47" s="406" t="s">
        <v>3375</v>
      </c>
      <c r="C47" s="182">
        <v>1521</v>
      </c>
      <c r="D47" s="867">
        <v>647</v>
      </c>
      <c r="E47" s="184">
        <v>272</v>
      </c>
      <c r="F47" s="863">
        <v>106</v>
      </c>
      <c r="G47" s="182">
        <f t="shared" si="0"/>
        <v>1793</v>
      </c>
      <c r="H47" s="556">
        <f t="shared" si="1"/>
        <v>753</v>
      </c>
      <c r="I47" s="513">
        <f t="shared" si="2"/>
        <v>0.41996653653095373</v>
      </c>
    </row>
    <row r="48" spans="1:9" ht="12" customHeight="1">
      <c r="A48" s="508" t="s">
        <v>3376</v>
      </c>
      <c r="B48" s="406" t="s">
        <v>3377</v>
      </c>
      <c r="C48" s="182">
        <v>1519</v>
      </c>
      <c r="D48" s="867">
        <v>1200</v>
      </c>
      <c r="E48" s="184">
        <v>272</v>
      </c>
      <c r="F48" s="863">
        <v>268</v>
      </c>
      <c r="G48" s="182">
        <f t="shared" si="0"/>
        <v>1791</v>
      </c>
      <c r="H48" s="556">
        <f t="shared" si="1"/>
        <v>1468</v>
      </c>
      <c r="I48" s="513">
        <f t="shared" si="2"/>
        <v>0.81965382467895032</v>
      </c>
    </row>
    <row r="49" spans="1:9" ht="12" customHeight="1">
      <c r="A49" s="508" t="s">
        <v>3378</v>
      </c>
      <c r="B49" s="406" t="s">
        <v>3379</v>
      </c>
      <c r="C49" s="182">
        <v>1523</v>
      </c>
      <c r="D49" s="868">
        <v>1459</v>
      </c>
      <c r="E49" s="184">
        <v>272</v>
      </c>
      <c r="F49" s="864">
        <v>283</v>
      </c>
      <c r="G49" s="182">
        <f t="shared" si="0"/>
        <v>1795</v>
      </c>
      <c r="H49" s="556">
        <f t="shared" si="1"/>
        <v>1742</v>
      </c>
      <c r="I49" s="513">
        <f t="shared" si="2"/>
        <v>0.97047353760445687</v>
      </c>
    </row>
    <row r="50" spans="1:9" ht="12" customHeight="1">
      <c r="A50" s="508" t="s">
        <v>4794</v>
      </c>
      <c r="B50" s="540" t="s">
        <v>4795</v>
      </c>
      <c r="C50" s="182"/>
      <c r="D50" s="867">
        <v>1339</v>
      </c>
      <c r="E50" s="184"/>
      <c r="F50" s="863">
        <v>281</v>
      </c>
      <c r="G50" s="182">
        <f t="shared" si="0"/>
        <v>0</v>
      </c>
      <c r="H50" s="556">
        <f t="shared" si="1"/>
        <v>1620</v>
      </c>
      <c r="I50" s="513"/>
    </row>
    <row r="51" spans="1:9" ht="12" customHeight="1">
      <c r="A51" s="508" t="s">
        <v>3380</v>
      </c>
      <c r="B51" s="406" t="s">
        <v>3381</v>
      </c>
      <c r="C51" s="182"/>
      <c r="D51" s="867">
        <v>825</v>
      </c>
      <c r="E51" s="184"/>
      <c r="F51" s="863">
        <v>107</v>
      </c>
      <c r="G51" s="182">
        <f t="shared" si="0"/>
        <v>0</v>
      </c>
      <c r="H51" s="556">
        <f t="shared" si="1"/>
        <v>932</v>
      </c>
      <c r="I51" s="513"/>
    </row>
    <row r="52" spans="1:9" ht="12" customHeight="1">
      <c r="A52" s="507" t="s">
        <v>3384</v>
      </c>
      <c r="B52" s="409" t="s">
        <v>3385</v>
      </c>
      <c r="C52" s="182">
        <v>3</v>
      </c>
      <c r="D52" s="867">
        <v>502</v>
      </c>
      <c r="E52" s="184">
        <v>280</v>
      </c>
      <c r="F52" s="863">
        <v>457</v>
      </c>
      <c r="G52" s="182">
        <f t="shared" si="0"/>
        <v>283</v>
      </c>
      <c r="H52" s="556">
        <f t="shared" si="1"/>
        <v>959</v>
      </c>
      <c r="I52" s="513">
        <f t="shared" si="2"/>
        <v>3.3886925795053005</v>
      </c>
    </row>
    <row r="53" spans="1:9" ht="12" customHeight="1">
      <c r="A53" s="508" t="s">
        <v>3386</v>
      </c>
      <c r="B53" s="406" t="s">
        <v>4772</v>
      </c>
      <c r="C53" s="182"/>
      <c r="D53" s="866">
        <v>1455</v>
      </c>
      <c r="E53" s="184"/>
      <c r="F53" s="862">
        <v>300</v>
      </c>
      <c r="G53" s="182">
        <f t="shared" si="0"/>
        <v>0</v>
      </c>
      <c r="H53" s="556">
        <f t="shared" si="1"/>
        <v>1755</v>
      </c>
      <c r="I53" s="513"/>
    </row>
    <row r="54" spans="1:9" ht="12" customHeight="1">
      <c r="A54" s="541" t="s">
        <v>3390</v>
      </c>
      <c r="B54" s="542" t="s">
        <v>3391</v>
      </c>
      <c r="C54" s="182"/>
      <c r="D54" s="866">
        <v>733</v>
      </c>
      <c r="E54" s="184"/>
      <c r="F54" s="862">
        <v>107</v>
      </c>
      <c r="G54" s="182">
        <f t="shared" si="0"/>
        <v>0</v>
      </c>
      <c r="H54" s="556">
        <f t="shared" si="1"/>
        <v>840</v>
      </c>
      <c r="I54" s="513"/>
    </row>
    <row r="55" spans="1:9" ht="12" customHeight="1">
      <c r="A55" s="541" t="s">
        <v>3394</v>
      </c>
      <c r="B55" s="542" t="s">
        <v>3395</v>
      </c>
      <c r="C55" s="182">
        <v>3</v>
      </c>
      <c r="D55" s="866">
        <v>2</v>
      </c>
      <c r="E55" s="184">
        <v>280</v>
      </c>
      <c r="F55" s="862">
        <v>346</v>
      </c>
      <c r="G55" s="182">
        <f t="shared" si="0"/>
        <v>283</v>
      </c>
      <c r="H55" s="556">
        <f t="shared" si="1"/>
        <v>348</v>
      </c>
      <c r="I55" s="513">
        <f t="shared" si="2"/>
        <v>1.2296819787985867</v>
      </c>
    </row>
    <row r="56" spans="1:9" ht="12" customHeight="1">
      <c r="A56" s="541" t="s">
        <v>3404</v>
      </c>
      <c r="B56" s="543" t="s">
        <v>3405</v>
      </c>
      <c r="C56" s="182">
        <v>3</v>
      </c>
      <c r="D56" s="866">
        <v>2</v>
      </c>
      <c r="E56" s="184">
        <v>280</v>
      </c>
      <c r="F56" s="862">
        <v>348</v>
      </c>
      <c r="G56" s="182">
        <f t="shared" si="0"/>
        <v>283</v>
      </c>
      <c r="H56" s="556">
        <f t="shared" si="1"/>
        <v>350</v>
      </c>
      <c r="I56" s="513">
        <f t="shared" si="2"/>
        <v>1.2367491166077738</v>
      </c>
    </row>
    <row r="57" spans="1:9" ht="12" customHeight="1">
      <c r="A57" s="541" t="s">
        <v>3418</v>
      </c>
      <c r="B57" s="542" t="s">
        <v>3419</v>
      </c>
      <c r="C57" s="182">
        <v>3</v>
      </c>
      <c r="D57" s="866">
        <v>4</v>
      </c>
      <c r="E57" s="184">
        <v>280</v>
      </c>
      <c r="F57" s="862">
        <v>351</v>
      </c>
      <c r="G57" s="182">
        <f t="shared" si="0"/>
        <v>283</v>
      </c>
      <c r="H57" s="556">
        <f t="shared" si="1"/>
        <v>355</v>
      </c>
      <c r="I57" s="513">
        <f t="shared" si="2"/>
        <v>1.2544169611307421</v>
      </c>
    </row>
    <row r="58" spans="1:9" ht="12" customHeight="1">
      <c r="A58" s="541" t="s">
        <v>3420</v>
      </c>
      <c r="B58" s="542" t="s">
        <v>4796</v>
      </c>
      <c r="C58" s="182">
        <v>3</v>
      </c>
      <c r="D58" s="867">
        <v>2</v>
      </c>
      <c r="E58" s="184">
        <v>280</v>
      </c>
      <c r="F58" s="863">
        <v>351</v>
      </c>
      <c r="G58" s="182">
        <f t="shared" si="0"/>
        <v>283</v>
      </c>
      <c r="H58" s="556">
        <f t="shared" si="1"/>
        <v>353</v>
      </c>
      <c r="I58" s="513">
        <f t="shared" si="2"/>
        <v>1.2473498233215548</v>
      </c>
    </row>
    <row r="59" spans="1:9" ht="12" customHeight="1">
      <c r="A59" s="514" t="s">
        <v>3464</v>
      </c>
      <c r="B59" s="407" t="s">
        <v>4797</v>
      </c>
      <c r="C59" s="182"/>
      <c r="D59" s="867"/>
      <c r="E59" s="184">
        <v>4</v>
      </c>
      <c r="F59" s="863">
        <v>179</v>
      </c>
      <c r="G59" s="182">
        <f t="shared" si="0"/>
        <v>4</v>
      </c>
      <c r="H59" s="556">
        <f t="shared" si="1"/>
        <v>179</v>
      </c>
      <c r="I59" s="513">
        <f t="shared" si="2"/>
        <v>44.75</v>
      </c>
    </row>
    <row r="60" spans="1:9" ht="12" customHeight="1">
      <c r="A60" s="541" t="s">
        <v>3484</v>
      </c>
      <c r="B60" s="542" t="s">
        <v>4775</v>
      </c>
      <c r="C60" s="182"/>
      <c r="D60" s="868">
        <v>1</v>
      </c>
      <c r="E60" s="184">
        <v>7</v>
      </c>
      <c r="F60" s="864">
        <v>12</v>
      </c>
      <c r="G60" s="182">
        <f t="shared" si="0"/>
        <v>7</v>
      </c>
      <c r="H60" s="556">
        <f t="shared" si="1"/>
        <v>13</v>
      </c>
      <c r="I60" s="513">
        <f t="shared" si="2"/>
        <v>1.8571428571428572</v>
      </c>
    </row>
    <row r="61" spans="1:9" ht="12" customHeight="1">
      <c r="A61" s="514" t="s">
        <v>3486</v>
      </c>
      <c r="B61" s="407" t="s">
        <v>3487</v>
      </c>
      <c r="C61" s="182"/>
      <c r="D61" s="868">
        <v>2</v>
      </c>
      <c r="E61" s="184"/>
      <c r="F61" s="864"/>
      <c r="G61" s="182"/>
      <c r="H61" s="556">
        <f t="shared" si="1"/>
        <v>2</v>
      </c>
      <c r="I61" s="513"/>
    </row>
    <row r="62" spans="1:9" ht="12" customHeight="1">
      <c r="A62" s="514" t="s">
        <v>3488</v>
      </c>
      <c r="B62" s="407" t="s">
        <v>3489</v>
      </c>
      <c r="C62" s="182"/>
      <c r="D62" s="868">
        <v>2</v>
      </c>
      <c r="E62" s="184"/>
      <c r="F62" s="864"/>
      <c r="G62" s="182"/>
      <c r="H62" s="556">
        <f t="shared" si="1"/>
        <v>2</v>
      </c>
      <c r="I62" s="513"/>
    </row>
    <row r="63" spans="1:9" ht="12" customHeight="1">
      <c r="A63" s="514" t="s">
        <v>3502</v>
      </c>
      <c r="B63" s="407" t="s">
        <v>3503</v>
      </c>
      <c r="C63" s="182"/>
      <c r="D63" s="867"/>
      <c r="E63" s="184">
        <v>11</v>
      </c>
      <c r="F63" s="863">
        <v>2</v>
      </c>
      <c r="G63" s="182">
        <f t="shared" si="0"/>
        <v>11</v>
      </c>
      <c r="H63" s="556">
        <f t="shared" si="1"/>
        <v>2</v>
      </c>
      <c r="I63" s="513">
        <f t="shared" si="2"/>
        <v>0.18181818181818182</v>
      </c>
    </row>
    <row r="64" spans="1:9" ht="12" customHeight="1">
      <c r="A64" s="541" t="s">
        <v>3510</v>
      </c>
      <c r="B64" s="542" t="s">
        <v>3511</v>
      </c>
      <c r="C64" s="182">
        <v>11</v>
      </c>
      <c r="D64" s="867">
        <v>38</v>
      </c>
      <c r="E64" s="184">
        <v>188</v>
      </c>
      <c r="F64" s="863">
        <v>144</v>
      </c>
      <c r="G64" s="182">
        <f t="shared" si="0"/>
        <v>199</v>
      </c>
      <c r="H64" s="556">
        <f t="shared" si="1"/>
        <v>182</v>
      </c>
      <c r="I64" s="513">
        <f t="shared" si="2"/>
        <v>0.914572864321608</v>
      </c>
    </row>
    <row r="65" spans="1:9" ht="12" customHeight="1">
      <c r="A65" s="541" t="s">
        <v>3516</v>
      </c>
      <c r="B65" s="542" t="s">
        <v>3517</v>
      </c>
      <c r="C65" s="182">
        <v>1</v>
      </c>
      <c r="D65" s="866"/>
      <c r="E65" s="184">
        <v>561</v>
      </c>
      <c r="F65" s="862">
        <v>1344</v>
      </c>
      <c r="G65" s="182">
        <f t="shared" si="0"/>
        <v>562</v>
      </c>
      <c r="H65" s="556">
        <f t="shared" si="1"/>
        <v>1344</v>
      </c>
      <c r="I65" s="513">
        <f t="shared" si="2"/>
        <v>2.3914590747330959</v>
      </c>
    </row>
    <row r="66" spans="1:9" ht="12" customHeight="1">
      <c r="A66" s="541" t="s">
        <v>3518</v>
      </c>
      <c r="B66" s="542" t="s">
        <v>3519</v>
      </c>
      <c r="C66" s="182"/>
      <c r="D66" s="866">
        <v>1</v>
      </c>
      <c r="E66" s="184">
        <v>11</v>
      </c>
      <c r="F66" s="862">
        <v>60</v>
      </c>
      <c r="G66" s="182">
        <f t="shared" si="0"/>
        <v>11</v>
      </c>
      <c r="H66" s="556">
        <f t="shared" si="1"/>
        <v>61</v>
      </c>
      <c r="I66" s="513">
        <f t="shared" si="2"/>
        <v>5.5454545454545459</v>
      </c>
    </row>
    <row r="67" spans="1:9" ht="12" customHeight="1">
      <c r="A67" s="541" t="s">
        <v>3522</v>
      </c>
      <c r="B67" s="542" t="s">
        <v>3523</v>
      </c>
      <c r="C67" s="182">
        <v>1</v>
      </c>
      <c r="D67" s="866">
        <v>19</v>
      </c>
      <c r="E67" s="184">
        <v>256</v>
      </c>
      <c r="F67" s="862">
        <v>324</v>
      </c>
      <c r="G67" s="182">
        <f t="shared" si="0"/>
        <v>257</v>
      </c>
      <c r="H67" s="556">
        <f t="shared" si="1"/>
        <v>343</v>
      </c>
      <c r="I67" s="513">
        <f t="shared" si="2"/>
        <v>1.3346303501945525</v>
      </c>
    </row>
    <row r="68" spans="1:9" ht="12" customHeight="1">
      <c r="A68" s="541" t="s">
        <v>3524</v>
      </c>
      <c r="B68" s="543" t="s">
        <v>3525</v>
      </c>
      <c r="C68" s="182">
        <v>80</v>
      </c>
      <c r="D68" s="866">
        <v>123</v>
      </c>
      <c r="E68" s="184">
        <v>2903</v>
      </c>
      <c r="F68" s="862">
        <v>6880</v>
      </c>
      <c r="G68" s="182">
        <f t="shared" si="0"/>
        <v>2983</v>
      </c>
      <c r="H68" s="556">
        <f t="shared" si="1"/>
        <v>7003</v>
      </c>
      <c r="I68" s="513">
        <f t="shared" si="2"/>
        <v>2.3476366074421722</v>
      </c>
    </row>
    <row r="69" spans="1:9" ht="12" customHeight="1">
      <c r="A69" s="541" t="s">
        <v>3526</v>
      </c>
      <c r="B69" s="406" t="s">
        <v>3527</v>
      </c>
      <c r="C69" s="182">
        <v>75</v>
      </c>
      <c r="D69" s="866">
        <v>85</v>
      </c>
      <c r="E69" s="184">
        <v>1097</v>
      </c>
      <c r="F69" s="862">
        <v>2179</v>
      </c>
      <c r="G69" s="182">
        <f t="shared" si="0"/>
        <v>1172</v>
      </c>
      <c r="H69" s="556">
        <f t="shared" si="1"/>
        <v>2264</v>
      </c>
      <c r="I69" s="513">
        <f t="shared" si="2"/>
        <v>1.9317406143344711</v>
      </c>
    </row>
    <row r="70" spans="1:9" ht="12" customHeight="1">
      <c r="A70" s="541" t="s">
        <v>4719</v>
      </c>
      <c r="B70" s="406" t="s">
        <v>4720</v>
      </c>
      <c r="C70" s="182"/>
      <c r="D70" s="867"/>
      <c r="E70" s="184">
        <v>1264</v>
      </c>
      <c r="F70" s="863">
        <v>1885</v>
      </c>
      <c r="G70" s="182">
        <f t="shared" si="0"/>
        <v>1264</v>
      </c>
      <c r="H70" s="556">
        <f t="shared" si="1"/>
        <v>1885</v>
      </c>
      <c r="I70" s="513">
        <f t="shared" si="2"/>
        <v>1.4912974683544304</v>
      </c>
    </row>
    <row r="71" spans="1:9" ht="12" customHeight="1">
      <c r="A71" s="541" t="s">
        <v>3534</v>
      </c>
      <c r="B71" s="542" t="s">
        <v>3535</v>
      </c>
      <c r="C71" s="182"/>
      <c r="D71" s="867"/>
      <c r="E71" s="184">
        <v>335</v>
      </c>
      <c r="F71" s="863">
        <v>597</v>
      </c>
      <c r="G71" s="182">
        <f t="shared" si="0"/>
        <v>335</v>
      </c>
      <c r="H71" s="556">
        <f t="shared" si="1"/>
        <v>597</v>
      </c>
      <c r="I71" s="513">
        <f t="shared" si="2"/>
        <v>1.7820895522388061</v>
      </c>
    </row>
    <row r="72" spans="1:9" ht="12" customHeight="1">
      <c r="A72" s="514" t="s">
        <v>3536</v>
      </c>
      <c r="B72" s="407" t="s">
        <v>3537</v>
      </c>
      <c r="C72" s="182"/>
      <c r="D72" s="868"/>
      <c r="E72" s="184">
        <v>1</v>
      </c>
      <c r="F72" s="864">
        <v>9</v>
      </c>
      <c r="G72" s="182">
        <f t="shared" si="0"/>
        <v>1</v>
      </c>
      <c r="H72" s="556">
        <f t="shared" ref="H72:H83" si="3">D72+F72</f>
        <v>9</v>
      </c>
      <c r="I72" s="513">
        <f t="shared" ref="I72:I84" si="4">H72/G72</f>
        <v>9</v>
      </c>
    </row>
    <row r="73" spans="1:9" ht="12" customHeight="1">
      <c r="A73" s="514" t="s">
        <v>4799</v>
      </c>
      <c r="B73" s="407" t="s">
        <v>4800</v>
      </c>
      <c r="C73" s="182"/>
      <c r="D73" s="867"/>
      <c r="E73" s="184">
        <v>4</v>
      </c>
      <c r="F73" s="863">
        <v>11</v>
      </c>
      <c r="G73" s="182">
        <f t="shared" si="0"/>
        <v>4</v>
      </c>
      <c r="H73" s="556">
        <f t="shared" si="3"/>
        <v>11</v>
      </c>
      <c r="I73" s="513">
        <f t="shared" si="4"/>
        <v>2.75</v>
      </c>
    </row>
    <row r="74" spans="1:9" ht="12" customHeight="1">
      <c r="A74" s="514" t="s">
        <v>4776</v>
      </c>
      <c r="B74" s="407" t="s">
        <v>4777</v>
      </c>
      <c r="C74" s="182"/>
      <c r="D74" s="867"/>
      <c r="E74" s="184">
        <v>5</v>
      </c>
      <c r="F74" s="863">
        <v>191</v>
      </c>
      <c r="G74" s="182">
        <f t="shared" si="0"/>
        <v>5</v>
      </c>
      <c r="H74" s="556">
        <f t="shared" si="3"/>
        <v>191</v>
      </c>
      <c r="I74" s="513">
        <f t="shared" si="4"/>
        <v>38.200000000000003</v>
      </c>
    </row>
    <row r="75" spans="1:9" ht="12" customHeight="1">
      <c r="A75" s="514" t="s">
        <v>3538</v>
      </c>
      <c r="B75" s="407" t="s">
        <v>3539</v>
      </c>
      <c r="C75" s="182"/>
      <c r="D75" s="867"/>
      <c r="E75" s="184">
        <v>27</v>
      </c>
      <c r="F75" s="863">
        <v>198</v>
      </c>
      <c r="G75" s="182">
        <f t="shared" si="0"/>
        <v>27</v>
      </c>
      <c r="H75" s="556">
        <f t="shared" si="3"/>
        <v>198</v>
      </c>
      <c r="I75" s="513">
        <f t="shared" si="4"/>
        <v>7.333333333333333</v>
      </c>
    </row>
    <row r="76" spans="1:9" ht="12" customHeight="1">
      <c r="A76" s="541" t="s">
        <v>3542</v>
      </c>
      <c r="B76" s="543" t="s">
        <v>3543</v>
      </c>
      <c r="C76" s="182">
        <v>1</v>
      </c>
      <c r="D76" s="869"/>
      <c r="E76" s="184">
        <v>8</v>
      </c>
      <c r="F76" s="869"/>
      <c r="G76" s="182">
        <f t="shared" ref="G76:G83" si="5">C76+E76</f>
        <v>9</v>
      </c>
      <c r="H76" s="556">
        <f t="shared" si="3"/>
        <v>0</v>
      </c>
      <c r="I76" s="513">
        <f t="shared" si="4"/>
        <v>0</v>
      </c>
    </row>
    <row r="77" spans="1:9" ht="12" customHeight="1">
      <c r="A77" s="514" t="s">
        <v>3544</v>
      </c>
      <c r="B77" s="407" t="s">
        <v>3545</v>
      </c>
      <c r="C77" s="182"/>
      <c r="D77" s="869"/>
      <c r="E77" s="184"/>
      <c r="F77" s="873">
        <v>10</v>
      </c>
      <c r="G77" s="182"/>
      <c r="H77" s="556">
        <f t="shared" si="3"/>
        <v>10</v>
      </c>
      <c r="I77" s="513"/>
    </row>
    <row r="78" spans="1:9" ht="12" customHeight="1">
      <c r="A78" s="541" t="s">
        <v>3554</v>
      </c>
      <c r="B78" s="542" t="s">
        <v>3555</v>
      </c>
      <c r="C78" s="182">
        <v>19</v>
      </c>
      <c r="D78" s="869">
        <v>44</v>
      </c>
      <c r="E78" s="184">
        <v>2105</v>
      </c>
      <c r="F78" s="869">
        <v>4992</v>
      </c>
      <c r="G78" s="182">
        <f t="shared" si="5"/>
        <v>2124</v>
      </c>
      <c r="H78" s="556">
        <f t="shared" si="3"/>
        <v>5036</v>
      </c>
      <c r="I78" s="513">
        <f t="shared" si="4"/>
        <v>2.3709981167608287</v>
      </c>
    </row>
    <row r="79" spans="1:9" ht="12" customHeight="1">
      <c r="A79" s="541" t="s">
        <v>3902</v>
      </c>
      <c r="B79" s="542" t="s">
        <v>3903</v>
      </c>
      <c r="C79" s="182">
        <v>3</v>
      </c>
      <c r="D79" s="869">
        <v>1</v>
      </c>
      <c r="E79" s="184">
        <v>112</v>
      </c>
      <c r="F79" s="869">
        <v>117</v>
      </c>
      <c r="G79" s="182">
        <f t="shared" si="5"/>
        <v>115</v>
      </c>
      <c r="H79" s="556">
        <f t="shared" si="3"/>
        <v>118</v>
      </c>
      <c r="I79" s="513">
        <f t="shared" si="4"/>
        <v>1.0260869565217392</v>
      </c>
    </row>
    <row r="80" spans="1:9" ht="12" customHeight="1">
      <c r="A80" s="541" t="s">
        <v>4724</v>
      </c>
      <c r="B80" s="544" t="s">
        <v>4781</v>
      </c>
      <c r="C80" s="182">
        <v>11</v>
      </c>
      <c r="D80" s="869">
        <v>1</v>
      </c>
      <c r="E80" s="184">
        <v>288</v>
      </c>
      <c r="F80" s="869">
        <v>96</v>
      </c>
      <c r="G80" s="182">
        <f t="shared" si="5"/>
        <v>299</v>
      </c>
      <c r="H80" s="556">
        <f t="shared" si="3"/>
        <v>97</v>
      </c>
      <c r="I80" s="513">
        <f t="shared" si="4"/>
        <v>0.32441471571906355</v>
      </c>
    </row>
    <row r="81" spans="1:9" ht="12" customHeight="1">
      <c r="A81" s="514" t="s">
        <v>4801</v>
      </c>
      <c r="B81" s="407" t="s">
        <v>4802</v>
      </c>
      <c r="C81" s="182">
        <v>1</v>
      </c>
      <c r="D81" s="869"/>
      <c r="E81" s="184"/>
      <c r="F81" s="869"/>
      <c r="G81" s="182">
        <f t="shared" si="5"/>
        <v>1</v>
      </c>
      <c r="H81" s="556">
        <f t="shared" si="3"/>
        <v>0</v>
      </c>
      <c r="I81" s="513">
        <f t="shared" si="4"/>
        <v>0</v>
      </c>
    </row>
    <row r="82" spans="1:9" ht="12" customHeight="1">
      <c r="A82" s="541" t="s">
        <v>4726</v>
      </c>
      <c r="B82" s="544" t="s">
        <v>4782</v>
      </c>
      <c r="C82" s="182">
        <v>153</v>
      </c>
      <c r="D82" s="869">
        <v>131</v>
      </c>
      <c r="E82" s="184">
        <v>196</v>
      </c>
      <c r="F82" s="869">
        <v>69</v>
      </c>
      <c r="G82" s="182">
        <f t="shared" si="5"/>
        <v>349</v>
      </c>
      <c r="H82" s="556">
        <f t="shared" si="3"/>
        <v>200</v>
      </c>
      <c r="I82" s="513">
        <f t="shared" si="4"/>
        <v>0.57306590257879653</v>
      </c>
    </row>
    <row r="83" spans="1:9" ht="12" customHeight="1">
      <c r="A83" s="541" t="s">
        <v>4161</v>
      </c>
      <c r="B83" s="544" t="s">
        <v>3116</v>
      </c>
      <c r="C83" s="182">
        <v>3</v>
      </c>
      <c r="D83" s="869"/>
      <c r="E83" s="184">
        <v>292</v>
      </c>
      <c r="F83" s="869">
        <v>358</v>
      </c>
      <c r="G83" s="182">
        <f t="shared" si="5"/>
        <v>295</v>
      </c>
      <c r="H83" s="556">
        <f t="shared" si="3"/>
        <v>358</v>
      </c>
      <c r="I83" s="513">
        <f t="shared" si="4"/>
        <v>1.2135593220338983</v>
      </c>
    </row>
    <row r="84" spans="1:9" ht="12" customHeight="1">
      <c r="A84" s="437"/>
      <c r="B84" s="437" t="s">
        <v>4783</v>
      </c>
      <c r="C84" s="437">
        <f t="shared" ref="C84:H84" si="6">SUM(C9:C83)</f>
        <v>18388</v>
      </c>
      <c r="D84" s="878">
        <f t="shared" si="6"/>
        <v>22588</v>
      </c>
      <c r="E84" s="752">
        <f t="shared" si="6"/>
        <v>16258</v>
      </c>
      <c r="F84" s="878">
        <f t="shared" si="6"/>
        <v>30955</v>
      </c>
      <c r="G84" s="437">
        <f t="shared" si="6"/>
        <v>34646</v>
      </c>
      <c r="H84" s="437">
        <f t="shared" si="6"/>
        <v>53543</v>
      </c>
      <c r="I84" s="622">
        <f t="shared" si="4"/>
        <v>1.5454309299774867</v>
      </c>
    </row>
    <row r="86" spans="1:9" s="438" customFormat="1" ht="10.199999999999999">
      <c r="A86" s="438" t="s">
        <v>5584</v>
      </c>
      <c r="D86" s="815"/>
      <c r="E86" s="552"/>
      <c r="F86" s="815"/>
    </row>
  </sheetData>
  <mergeCells count="5">
    <mergeCell ref="A5:A6"/>
    <mergeCell ref="B5:B6"/>
    <mergeCell ref="C5:D5"/>
    <mergeCell ref="E5:F5"/>
    <mergeCell ref="G5:H5"/>
  </mergeCells>
  <pageMargins left="0" right="0" top="0" bottom="0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28"/>
  <sheetViews>
    <sheetView view="pageBreakPreview" zoomScaleSheetLayoutView="100" workbookViewId="0">
      <selection activeCell="S26" sqref="S26"/>
    </sheetView>
  </sheetViews>
  <sheetFormatPr defaultColWidth="9.109375" defaultRowHeight="15.6"/>
  <cols>
    <col min="1" max="1" width="19.44140625" style="14" customWidth="1"/>
    <col min="2" max="2" width="5.6640625" style="14" customWidth="1"/>
    <col min="3" max="3" width="6.21875" style="14" customWidth="1"/>
    <col min="4" max="4" width="6.5546875" style="14" customWidth="1"/>
    <col min="5" max="11" width="4" style="14" customWidth="1"/>
    <col min="12" max="14" width="4" style="16" customWidth="1"/>
    <col min="15" max="15" width="4" style="38" customWidth="1"/>
    <col min="16" max="17" width="4" style="14" customWidth="1"/>
    <col min="18" max="19" width="4" style="16" customWidth="1"/>
    <col min="20" max="20" width="4" style="38" customWidth="1"/>
    <col min="21" max="22" width="4" style="14" customWidth="1"/>
    <col min="23" max="23" width="4" style="17" customWidth="1"/>
    <col min="24" max="30" width="4" style="14" customWidth="1"/>
    <col min="31" max="31" width="4.109375" style="14" customWidth="1"/>
    <col min="32" max="32" width="4" style="14" customWidth="1"/>
    <col min="33" max="16384" width="9.109375" style="14"/>
  </cols>
  <sheetData>
    <row r="1" spans="1:32" ht="15.75" customHeight="1">
      <c r="A1" s="163"/>
      <c r="B1" s="164" t="s">
        <v>165</v>
      </c>
      <c r="C1" s="236" t="s">
        <v>1854</v>
      </c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8"/>
    </row>
    <row r="2" spans="1:32" ht="15.75" customHeight="1">
      <c r="A2" s="163"/>
      <c r="B2" s="164" t="s">
        <v>166</v>
      </c>
      <c r="C2" s="1153" t="s">
        <v>1892</v>
      </c>
      <c r="D2" s="1154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8"/>
    </row>
    <row r="3" spans="1:32">
      <c r="A3" s="163"/>
      <c r="B3" s="164" t="s">
        <v>167</v>
      </c>
      <c r="C3" s="236" t="s">
        <v>5783</v>
      </c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8"/>
    </row>
    <row r="4" spans="1:32">
      <c r="A4" s="163"/>
      <c r="B4" s="164" t="s">
        <v>1785</v>
      </c>
      <c r="C4" s="166" t="s">
        <v>283</v>
      </c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8"/>
    </row>
    <row r="5" spans="1:32" ht="12.75" customHeight="1">
      <c r="A5" s="56"/>
      <c r="C5" s="55"/>
      <c r="D5" s="26"/>
      <c r="E5" s="26"/>
      <c r="F5" s="26"/>
      <c r="G5" s="26"/>
      <c r="H5" s="26"/>
      <c r="I5" s="26"/>
      <c r="J5" s="26"/>
    </row>
    <row r="6" spans="1:32" s="49" customFormat="1" ht="34.5" customHeight="1">
      <c r="A6" s="1155" t="s">
        <v>53</v>
      </c>
      <c r="B6" s="1156" t="s">
        <v>5784</v>
      </c>
      <c r="C6" s="1156" t="s">
        <v>5785</v>
      </c>
      <c r="D6" s="1156" t="s">
        <v>5649</v>
      </c>
      <c r="E6" s="1158" t="s">
        <v>54</v>
      </c>
      <c r="F6" s="1158"/>
      <c r="G6" s="1158"/>
      <c r="H6" s="1158"/>
      <c r="I6" s="1155" t="s">
        <v>175</v>
      </c>
      <c r="J6" s="1155"/>
      <c r="K6" s="1155"/>
      <c r="L6" s="1155"/>
      <c r="M6" s="1155"/>
      <c r="N6" s="1155"/>
      <c r="O6" s="1155"/>
      <c r="P6" s="1155"/>
      <c r="Q6" s="1155"/>
      <c r="R6" s="1155"/>
      <c r="S6" s="1155"/>
      <c r="T6" s="1155"/>
      <c r="U6" s="1155"/>
      <c r="V6" s="1155"/>
      <c r="W6" s="1155"/>
      <c r="X6" s="1155"/>
      <c r="Y6" s="1155"/>
      <c r="Z6" s="1155"/>
      <c r="AA6" s="1155"/>
      <c r="AB6" s="1155"/>
      <c r="AC6" s="1155"/>
      <c r="AD6" s="1158" t="s">
        <v>172</v>
      </c>
      <c r="AE6" s="1158"/>
      <c r="AF6" s="1158"/>
    </row>
    <row r="7" spans="1:32" s="26" customFormat="1" ht="47.25" customHeight="1">
      <c r="A7" s="1155"/>
      <c r="B7" s="1156"/>
      <c r="C7" s="1156"/>
      <c r="D7" s="1156"/>
      <c r="E7" s="1156" t="s">
        <v>119</v>
      </c>
      <c r="F7" s="1156" t="s">
        <v>19</v>
      </c>
      <c r="G7" s="1156" t="s">
        <v>20</v>
      </c>
      <c r="H7" s="1159" t="s">
        <v>2</v>
      </c>
      <c r="I7" s="1156" t="s">
        <v>181</v>
      </c>
      <c r="J7" s="1156" t="s">
        <v>168</v>
      </c>
      <c r="K7" s="1156" t="s">
        <v>169</v>
      </c>
      <c r="L7" s="1157" t="s">
        <v>120</v>
      </c>
      <c r="M7" s="1157"/>
      <c r="N7" s="1157"/>
      <c r="O7" s="1157"/>
      <c r="P7" s="1157"/>
      <c r="Q7" s="1156" t="s">
        <v>121</v>
      </c>
      <c r="R7" s="1156" t="s">
        <v>170</v>
      </c>
      <c r="S7" s="1158" t="s">
        <v>122</v>
      </c>
      <c r="T7" s="1158"/>
      <c r="U7" s="1158"/>
      <c r="V7" s="1158"/>
      <c r="W7" s="1158"/>
      <c r="X7" s="1158"/>
      <c r="Y7" s="1156" t="s">
        <v>123</v>
      </c>
      <c r="Z7" s="1156" t="s">
        <v>136</v>
      </c>
      <c r="AA7" s="1156" t="s">
        <v>124</v>
      </c>
      <c r="AB7" s="1156" t="s">
        <v>55</v>
      </c>
      <c r="AC7" s="1156" t="s">
        <v>125</v>
      </c>
      <c r="AD7" s="1158"/>
      <c r="AE7" s="1158"/>
      <c r="AF7" s="1158"/>
    </row>
    <row r="8" spans="1:32" s="26" customFormat="1" ht="87" customHeight="1">
      <c r="A8" s="1155"/>
      <c r="B8" s="1156"/>
      <c r="C8" s="1156"/>
      <c r="D8" s="1156"/>
      <c r="E8" s="1156"/>
      <c r="F8" s="1156"/>
      <c r="G8" s="1156"/>
      <c r="H8" s="1159"/>
      <c r="I8" s="1156"/>
      <c r="J8" s="1156"/>
      <c r="K8" s="1156"/>
      <c r="L8" s="197" t="s">
        <v>119</v>
      </c>
      <c r="M8" s="197" t="s">
        <v>19</v>
      </c>
      <c r="N8" s="197" t="s">
        <v>20</v>
      </c>
      <c r="O8" s="197" t="s">
        <v>55</v>
      </c>
      <c r="P8" s="198" t="s">
        <v>182</v>
      </c>
      <c r="Q8" s="1156"/>
      <c r="R8" s="1156"/>
      <c r="S8" s="197" t="s">
        <v>21</v>
      </c>
      <c r="T8" s="197" t="s">
        <v>19</v>
      </c>
      <c r="U8" s="197" t="s">
        <v>126</v>
      </c>
      <c r="V8" s="198" t="s">
        <v>127</v>
      </c>
      <c r="W8" s="198" t="s">
        <v>128</v>
      </c>
      <c r="X8" s="198" t="s">
        <v>171</v>
      </c>
      <c r="Y8" s="1156"/>
      <c r="Z8" s="1156"/>
      <c r="AA8" s="1156"/>
      <c r="AB8" s="1156"/>
      <c r="AC8" s="1156"/>
      <c r="AD8" s="197" t="s">
        <v>22</v>
      </c>
      <c r="AE8" s="197" t="s">
        <v>23</v>
      </c>
      <c r="AF8" s="197" t="s">
        <v>24</v>
      </c>
    </row>
    <row r="9" spans="1:32" s="39" customFormat="1" ht="22.8">
      <c r="A9" s="944" t="s">
        <v>5565</v>
      </c>
      <c r="B9" s="998">
        <v>2068</v>
      </c>
      <c r="C9" s="998">
        <v>11843</v>
      </c>
      <c r="D9" s="944">
        <f>C9/H9/3.65</f>
        <v>54.077625570776256</v>
      </c>
      <c r="E9" s="945">
        <v>54</v>
      </c>
      <c r="F9" s="945">
        <v>6</v>
      </c>
      <c r="G9" s="946"/>
      <c r="H9" s="947">
        <f>SUM(E9:G9)</f>
        <v>60</v>
      </c>
      <c r="I9" s="948">
        <v>9</v>
      </c>
      <c r="J9" s="948">
        <v>4</v>
      </c>
      <c r="K9" s="948">
        <v>5</v>
      </c>
      <c r="L9" s="946">
        <v>10</v>
      </c>
      <c r="M9" s="946">
        <v>2</v>
      </c>
      <c r="N9" s="946"/>
      <c r="O9" s="946">
        <v>1</v>
      </c>
      <c r="P9" s="949">
        <f>SUM(L9:O9)</f>
        <v>13</v>
      </c>
      <c r="Q9" s="950">
        <f>I9-P9</f>
        <v>-4</v>
      </c>
      <c r="R9" s="948">
        <v>45</v>
      </c>
      <c r="S9" s="951">
        <v>27</v>
      </c>
      <c r="T9" s="946">
        <v>12</v>
      </c>
      <c r="U9" s="946"/>
      <c r="V9" s="946">
        <v>4</v>
      </c>
      <c r="W9" s="946">
        <v>2</v>
      </c>
      <c r="X9" s="949">
        <f>SUM(S9:W9)</f>
        <v>45</v>
      </c>
      <c r="Y9" s="950">
        <f>R9-X9</f>
        <v>0</v>
      </c>
      <c r="Z9" s="948"/>
      <c r="AA9" s="945"/>
      <c r="AB9" s="945"/>
      <c r="AC9" s="952">
        <f t="shared" ref="AC9:AC22" si="0">Z9-(AA9+AB9)</f>
        <v>0</v>
      </c>
      <c r="AD9" s="948"/>
      <c r="AE9" s="948"/>
      <c r="AF9" s="948"/>
    </row>
    <row r="10" spans="1:32" s="39" customFormat="1" ht="22.8">
      <c r="A10" s="944" t="s">
        <v>5566</v>
      </c>
      <c r="B10" s="998">
        <v>333</v>
      </c>
      <c r="C10" s="998">
        <v>2139</v>
      </c>
      <c r="D10" s="944">
        <f t="shared" ref="D10:D21" si="1">C10/H10/3.65</f>
        <v>32.557077625570777</v>
      </c>
      <c r="E10" s="945">
        <v>18</v>
      </c>
      <c r="F10" s="945"/>
      <c r="G10" s="945"/>
      <c r="H10" s="947">
        <f t="shared" ref="H10:H22" si="2">SUM(E10:G10)</f>
        <v>18</v>
      </c>
      <c r="I10" s="948">
        <v>1</v>
      </c>
      <c r="J10" s="948">
        <v>0</v>
      </c>
      <c r="K10" s="948">
        <v>1</v>
      </c>
      <c r="L10" s="946">
        <v>3</v>
      </c>
      <c r="M10" s="946"/>
      <c r="N10" s="946"/>
      <c r="O10" s="946">
        <v>1</v>
      </c>
      <c r="P10" s="949">
        <f t="shared" ref="P10:P22" si="3">SUM(L10:O10)</f>
        <v>4</v>
      </c>
      <c r="Q10" s="950">
        <f t="shared" ref="Q10:Q21" si="4">I10-P10</f>
        <v>-3</v>
      </c>
      <c r="R10" s="948">
        <v>12</v>
      </c>
      <c r="S10" s="951">
        <v>8</v>
      </c>
      <c r="T10" s="946"/>
      <c r="U10" s="946"/>
      <c r="V10" s="946">
        <v>1</v>
      </c>
      <c r="W10" s="946">
        <v>1</v>
      </c>
      <c r="X10" s="949">
        <f t="shared" ref="X10:X22" si="5">SUM(S10:W10)</f>
        <v>10</v>
      </c>
      <c r="Y10" s="950">
        <f t="shared" ref="Y10:Y22" si="6">R10-X10</f>
        <v>2</v>
      </c>
      <c r="Z10" s="948"/>
      <c r="AA10" s="945"/>
      <c r="AB10" s="945"/>
      <c r="AC10" s="952">
        <f t="shared" si="0"/>
        <v>0</v>
      </c>
      <c r="AD10" s="948"/>
      <c r="AE10" s="948"/>
      <c r="AF10" s="948"/>
    </row>
    <row r="11" spans="1:32" s="39" customFormat="1">
      <c r="A11" s="944" t="s">
        <v>4652</v>
      </c>
      <c r="B11" s="998">
        <v>1212</v>
      </c>
      <c r="C11" s="998">
        <v>4680</v>
      </c>
      <c r="D11" s="944">
        <f t="shared" si="1"/>
        <v>29.818413507486461</v>
      </c>
      <c r="E11" s="945">
        <v>37</v>
      </c>
      <c r="F11" s="945">
        <v>6</v>
      </c>
      <c r="G11" s="945"/>
      <c r="H11" s="947">
        <f t="shared" si="2"/>
        <v>43</v>
      </c>
      <c r="I11" s="948">
        <v>7</v>
      </c>
      <c r="J11" s="948">
        <v>0</v>
      </c>
      <c r="K11" s="948">
        <v>4</v>
      </c>
      <c r="L11" s="946">
        <v>7</v>
      </c>
      <c r="M11" s="946">
        <v>2</v>
      </c>
      <c r="N11" s="946"/>
      <c r="O11" s="946"/>
      <c r="P11" s="949">
        <f t="shared" si="3"/>
        <v>9</v>
      </c>
      <c r="Q11" s="950">
        <f t="shared" si="4"/>
        <v>-2</v>
      </c>
      <c r="R11" s="948">
        <v>43</v>
      </c>
      <c r="S11" s="951">
        <v>19</v>
      </c>
      <c r="T11" s="946">
        <v>12</v>
      </c>
      <c r="U11" s="946"/>
      <c r="V11" s="946">
        <v>11</v>
      </c>
      <c r="W11" s="946"/>
      <c r="X11" s="949">
        <f t="shared" si="5"/>
        <v>42</v>
      </c>
      <c r="Y11" s="950">
        <f t="shared" si="6"/>
        <v>1</v>
      </c>
      <c r="Z11" s="948"/>
      <c r="AA11" s="945"/>
      <c r="AB11" s="945"/>
      <c r="AC11" s="952">
        <f t="shared" si="0"/>
        <v>0</v>
      </c>
      <c r="AD11" s="948"/>
      <c r="AE11" s="948"/>
      <c r="AF11" s="948"/>
    </row>
    <row r="12" spans="1:32" s="39" customFormat="1" ht="34.200000000000003">
      <c r="A12" s="944" t="s">
        <v>5567</v>
      </c>
      <c r="B12" s="998">
        <v>425</v>
      </c>
      <c r="C12" s="998">
        <v>1405</v>
      </c>
      <c r="D12" s="944">
        <f t="shared" si="1"/>
        <v>32.077625570776256</v>
      </c>
      <c r="E12" s="945">
        <v>12</v>
      </c>
      <c r="F12" s="945"/>
      <c r="G12" s="945"/>
      <c r="H12" s="947">
        <f t="shared" si="2"/>
        <v>12</v>
      </c>
      <c r="I12" s="948">
        <v>2</v>
      </c>
      <c r="J12" s="948">
        <v>0</v>
      </c>
      <c r="K12" s="948">
        <v>2</v>
      </c>
      <c r="L12" s="946">
        <v>2</v>
      </c>
      <c r="M12" s="946"/>
      <c r="N12" s="946"/>
      <c r="O12" s="946"/>
      <c r="P12" s="949">
        <f t="shared" si="3"/>
        <v>2</v>
      </c>
      <c r="Q12" s="950">
        <f t="shared" si="4"/>
        <v>0</v>
      </c>
      <c r="R12" s="948">
        <v>6</v>
      </c>
      <c r="S12" s="951">
        <v>6</v>
      </c>
      <c r="T12" s="946"/>
      <c r="U12" s="946"/>
      <c r="V12" s="946">
        <v>4</v>
      </c>
      <c r="W12" s="946"/>
      <c r="X12" s="949">
        <f t="shared" si="5"/>
        <v>10</v>
      </c>
      <c r="Y12" s="950">
        <f t="shared" si="6"/>
        <v>-4</v>
      </c>
      <c r="Z12" s="948"/>
      <c r="AA12" s="945"/>
      <c r="AB12" s="945"/>
      <c r="AC12" s="952">
        <f t="shared" si="0"/>
        <v>0</v>
      </c>
      <c r="AD12" s="948"/>
      <c r="AE12" s="948"/>
      <c r="AF12" s="948"/>
    </row>
    <row r="13" spans="1:32" s="39" customFormat="1">
      <c r="A13" s="944" t="s">
        <v>4658</v>
      </c>
      <c r="B13" s="998">
        <v>57</v>
      </c>
      <c r="C13" s="998">
        <v>170</v>
      </c>
      <c r="D13" s="944">
        <f t="shared" si="1"/>
        <v>5.8219178082191778</v>
      </c>
      <c r="E13" s="945">
        <v>8</v>
      </c>
      <c r="F13" s="945"/>
      <c r="G13" s="945"/>
      <c r="H13" s="947">
        <f t="shared" si="2"/>
        <v>8</v>
      </c>
      <c r="I13" s="948">
        <v>2</v>
      </c>
      <c r="J13" s="948">
        <v>2</v>
      </c>
      <c r="K13" s="948">
        <v>0</v>
      </c>
      <c r="L13" s="946">
        <v>2</v>
      </c>
      <c r="M13" s="946"/>
      <c r="N13" s="946"/>
      <c r="O13" s="946"/>
      <c r="P13" s="949">
        <f t="shared" si="3"/>
        <v>2</v>
      </c>
      <c r="Q13" s="950">
        <f t="shared" si="4"/>
        <v>0</v>
      </c>
      <c r="R13" s="948">
        <v>0</v>
      </c>
      <c r="S13" s="951">
        <v>4</v>
      </c>
      <c r="T13" s="946"/>
      <c r="U13" s="946"/>
      <c r="V13" s="946">
        <v>2</v>
      </c>
      <c r="W13" s="946"/>
      <c r="X13" s="949">
        <f t="shared" si="5"/>
        <v>6</v>
      </c>
      <c r="Y13" s="950">
        <f t="shared" si="6"/>
        <v>-6</v>
      </c>
      <c r="Z13" s="948"/>
      <c r="AA13" s="945"/>
      <c r="AB13" s="945"/>
      <c r="AC13" s="952">
        <f t="shared" si="0"/>
        <v>0</v>
      </c>
      <c r="AD13" s="948"/>
      <c r="AE13" s="948"/>
      <c r="AF13" s="948"/>
    </row>
    <row r="14" spans="1:32" s="39" customFormat="1" ht="22.8">
      <c r="A14" s="944" t="s">
        <v>5568</v>
      </c>
      <c r="B14" s="998">
        <v>179</v>
      </c>
      <c r="C14" s="998">
        <v>553</v>
      </c>
      <c r="D14" s="944">
        <f t="shared" si="1"/>
        <v>21.643835616438356</v>
      </c>
      <c r="E14" s="945">
        <v>7</v>
      </c>
      <c r="F14" s="945"/>
      <c r="G14" s="945"/>
      <c r="H14" s="947">
        <f t="shared" si="2"/>
        <v>7</v>
      </c>
      <c r="I14" s="948">
        <v>3</v>
      </c>
      <c r="J14" s="948">
        <v>0</v>
      </c>
      <c r="K14" s="948">
        <v>3</v>
      </c>
      <c r="L14" s="946">
        <v>1</v>
      </c>
      <c r="M14" s="946"/>
      <c r="N14" s="946"/>
      <c r="O14" s="946">
        <v>1</v>
      </c>
      <c r="P14" s="949">
        <f t="shared" si="3"/>
        <v>2</v>
      </c>
      <c r="Q14" s="950">
        <f t="shared" si="4"/>
        <v>1</v>
      </c>
      <c r="R14" s="948">
        <v>11</v>
      </c>
      <c r="S14" s="951">
        <v>4</v>
      </c>
      <c r="T14" s="946"/>
      <c r="U14" s="946"/>
      <c r="V14" s="946">
        <v>1</v>
      </c>
      <c r="W14" s="946">
        <v>1</v>
      </c>
      <c r="X14" s="949">
        <f t="shared" si="5"/>
        <v>6</v>
      </c>
      <c r="Y14" s="950">
        <f t="shared" si="6"/>
        <v>5</v>
      </c>
      <c r="Z14" s="948"/>
      <c r="AA14" s="945"/>
      <c r="AB14" s="945"/>
      <c r="AC14" s="952">
        <f t="shared" si="0"/>
        <v>0</v>
      </c>
      <c r="AD14" s="948"/>
      <c r="AE14" s="948"/>
      <c r="AF14" s="948"/>
    </row>
    <row r="15" spans="1:32" s="39" customFormat="1" ht="21" customHeight="1">
      <c r="A15" s="944" t="s">
        <v>5569</v>
      </c>
      <c r="B15" s="998"/>
      <c r="C15" s="998"/>
      <c r="D15" s="944"/>
      <c r="E15" s="945">
        <v>0</v>
      </c>
      <c r="F15" s="945"/>
      <c r="G15" s="945"/>
      <c r="H15" s="947">
        <f t="shared" si="2"/>
        <v>0</v>
      </c>
      <c r="I15" s="948">
        <v>1</v>
      </c>
      <c r="J15" s="948">
        <v>1</v>
      </c>
      <c r="K15" s="948">
        <v>0</v>
      </c>
      <c r="L15" s="946">
        <v>1</v>
      </c>
      <c r="M15" s="946"/>
      <c r="N15" s="946"/>
      <c r="O15" s="946">
        <v>1</v>
      </c>
      <c r="P15" s="949">
        <f t="shared" si="3"/>
        <v>2</v>
      </c>
      <c r="Q15" s="950">
        <f t="shared" si="4"/>
        <v>-1</v>
      </c>
      <c r="R15" s="948">
        <v>2</v>
      </c>
      <c r="S15" s="951"/>
      <c r="T15" s="946"/>
      <c r="U15" s="946"/>
      <c r="V15" s="946">
        <v>1</v>
      </c>
      <c r="W15" s="946">
        <v>1</v>
      </c>
      <c r="X15" s="949">
        <f t="shared" si="5"/>
        <v>2</v>
      </c>
      <c r="Y15" s="950">
        <f t="shared" si="6"/>
        <v>0</v>
      </c>
      <c r="Z15" s="948"/>
      <c r="AA15" s="945"/>
      <c r="AB15" s="945"/>
      <c r="AC15" s="952">
        <f t="shared" si="0"/>
        <v>0</v>
      </c>
      <c r="AD15" s="948"/>
      <c r="AE15" s="948"/>
      <c r="AF15" s="948"/>
    </row>
    <row r="16" spans="1:32" s="39" customFormat="1">
      <c r="A16" s="944" t="s">
        <v>5570</v>
      </c>
      <c r="B16" s="998">
        <v>603</v>
      </c>
      <c r="C16" s="998">
        <v>2393</v>
      </c>
      <c r="D16" s="944">
        <f t="shared" si="1"/>
        <v>43.707762557077629</v>
      </c>
      <c r="E16" s="945">
        <v>15</v>
      </c>
      <c r="F16" s="945"/>
      <c r="G16" s="945"/>
      <c r="H16" s="947">
        <f t="shared" si="2"/>
        <v>15</v>
      </c>
      <c r="I16" s="948">
        <v>4</v>
      </c>
      <c r="J16" s="948">
        <v>0</v>
      </c>
      <c r="K16" s="948">
        <v>4</v>
      </c>
      <c r="L16" s="946">
        <v>3</v>
      </c>
      <c r="M16" s="946"/>
      <c r="N16" s="946"/>
      <c r="O16" s="946"/>
      <c r="P16" s="949">
        <f t="shared" si="3"/>
        <v>3</v>
      </c>
      <c r="Q16" s="950">
        <f t="shared" si="4"/>
        <v>1</v>
      </c>
      <c r="R16" s="948">
        <v>13</v>
      </c>
      <c r="S16" s="951">
        <v>9</v>
      </c>
      <c r="T16" s="946"/>
      <c r="U16" s="946"/>
      <c r="V16" s="946">
        <v>2</v>
      </c>
      <c r="W16" s="946"/>
      <c r="X16" s="949">
        <f t="shared" si="5"/>
        <v>11</v>
      </c>
      <c r="Y16" s="950">
        <f t="shared" si="6"/>
        <v>2</v>
      </c>
      <c r="Z16" s="948"/>
      <c r="AA16" s="945"/>
      <c r="AB16" s="945"/>
      <c r="AC16" s="952">
        <f t="shared" si="0"/>
        <v>0</v>
      </c>
      <c r="AD16" s="948"/>
      <c r="AE16" s="948"/>
      <c r="AF16" s="948"/>
    </row>
    <row r="17" spans="1:32" s="39" customFormat="1" ht="22.8">
      <c r="A17" s="944" t="s">
        <v>5571</v>
      </c>
      <c r="B17" s="998">
        <v>1058</v>
      </c>
      <c r="C17" s="998">
        <v>4736</v>
      </c>
      <c r="D17" s="944">
        <f t="shared" si="1"/>
        <v>43.25114155251142</v>
      </c>
      <c r="E17" s="945">
        <v>30</v>
      </c>
      <c r="F17" s="945"/>
      <c r="G17" s="945"/>
      <c r="H17" s="947">
        <f t="shared" si="2"/>
        <v>30</v>
      </c>
      <c r="I17" s="948">
        <v>7</v>
      </c>
      <c r="J17" s="948">
        <v>0</v>
      </c>
      <c r="K17" s="948">
        <v>7</v>
      </c>
      <c r="L17" s="946">
        <v>5</v>
      </c>
      <c r="M17" s="946"/>
      <c r="N17" s="946"/>
      <c r="O17" s="946"/>
      <c r="P17" s="949">
        <f t="shared" si="3"/>
        <v>5</v>
      </c>
      <c r="Q17" s="950">
        <f t="shared" si="4"/>
        <v>2</v>
      </c>
      <c r="R17" s="948">
        <v>30</v>
      </c>
      <c r="S17" s="951">
        <v>15</v>
      </c>
      <c r="T17" s="946"/>
      <c r="U17" s="946"/>
      <c r="V17" s="946">
        <v>6</v>
      </c>
      <c r="W17" s="946"/>
      <c r="X17" s="949">
        <f t="shared" si="5"/>
        <v>21</v>
      </c>
      <c r="Y17" s="950">
        <f t="shared" si="6"/>
        <v>9</v>
      </c>
      <c r="Z17" s="948"/>
      <c r="AA17" s="945"/>
      <c r="AB17" s="945"/>
      <c r="AC17" s="952">
        <f t="shared" si="0"/>
        <v>0</v>
      </c>
      <c r="AD17" s="948"/>
      <c r="AE17" s="948"/>
      <c r="AF17" s="948"/>
    </row>
    <row r="18" spans="1:32" s="39" customFormat="1" ht="22.8">
      <c r="A18" s="944" t="s">
        <v>5572</v>
      </c>
      <c r="B18" s="998"/>
      <c r="C18" s="998"/>
      <c r="D18" s="944"/>
      <c r="E18" s="945"/>
      <c r="F18" s="945"/>
      <c r="G18" s="945"/>
      <c r="H18" s="947">
        <f t="shared" si="2"/>
        <v>0</v>
      </c>
      <c r="I18" s="948">
        <v>0</v>
      </c>
      <c r="J18" s="948">
        <v>0</v>
      </c>
      <c r="K18" s="948">
        <v>0</v>
      </c>
      <c r="L18" s="946">
        <v>2</v>
      </c>
      <c r="M18" s="946"/>
      <c r="N18" s="946"/>
      <c r="O18" s="946"/>
      <c r="P18" s="949">
        <f t="shared" si="3"/>
        <v>2</v>
      </c>
      <c r="Q18" s="950">
        <f t="shared" si="4"/>
        <v>-2</v>
      </c>
      <c r="R18" s="948">
        <v>7</v>
      </c>
      <c r="S18" s="951">
        <v>10</v>
      </c>
      <c r="T18" s="946"/>
      <c r="U18" s="946"/>
      <c r="V18" s="946"/>
      <c r="W18" s="946"/>
      <c r="X18" s="949">
        <f t="shared" si="5"/>
        <v>10</v>
      </c>
      <c r="Y18" s="950">
        <f t="shared" si="6"/>
        <v>-3</v>
      </c>
      <c r="Z18" s="948"/>
      <c r="AA18" s="945"/>
      <c r="AB18" s="945"/>
      <c r="AC18" s="952">
        <f t="shared" si="0"/>
        <v>0</v>
      </c>
      <c r="AD18" s="948"/>
      <c r="AE18" s="948"/>
      <c r="AF18" s="948"/>
    </row>
    <row r="19" spans="1:32" s="39" customFormat="1">
      <c r="A19" s="944" t="s">
        <v>5573</v>
      </c>
      <c r="B19" s="998">
        <v>180</v>
      </c>
      <c r="C19" s="998">
        <v>1611</v>
      </c>
      <c r="D19" s="944">
        <f t="shared" si="1"/>
        <v>27.585616438356166</v>
      </c>
      <c r="E19" s="945">
        <v>16</v>
      </c>
      <c r="F19" s="945"/>
      <c r="G19" s="945"/>
      <c r="H19" s="947">
        <f t="shared" si="2"/>
        <v>16</v>
      </c>
      <c r="I19" s="948">
        <v>2</v>
      </c>
      <c r="J19" s="948">
        <v>1</v>
      </c>
      <c r="K19" s="948">
        <v>1</v>
      </c>
      <c r="L19" s="946">
        <v>2</v>
      </c>
      <c r="M19" s="946"/>
      <c r="N19" s="946"/>
      <c r="O19" s="946">
        <v>1</v>
      </c>
      <c r="P19" s="949">
        <f t="shared" si="3"/>
        <v>3</v>
      </c>
      <c r="Q19" s="950">
        <f t="shared" si="4"/>
        <v>-1</v>
      </c>
      <c r="R19" s="948">
        <v>8</v>
      </c>
      <c r="S19" s="951">
        <v>6</v>
      </c>
      <c r="T19" s="946"/>
      <c r="U19" s="946"/>
      <c r="V19" s="946">
        <v>2</v>
      </c>
      <c r="W19" s="946">
        <v>1</v>
      </c>
      <c r="X19" s="949">
        <f t="shared" si="5"/>
        <v>9</v>
      </c>
      <c r="Y19" s="950">
        <f t="shared" si="6"/>
        <v>-1</v>
      </c>
      <c r="Z19" s="948">
        <v>1</v>
      </c>
      <c r="AA19" s="945">
        <v>1</v>
      </c>
      <c r="AB19" s="945"/>
      <c r="AC19" s="952">
        <f t="shared" si="0"/>
        <v>0</v>
      </c>
      <c r="AD19" s="948"/>
      <c r="AE19" s="948"/>
      <c r="AF19" s="948"/>
    </row>
    <row r="20" spans="1:32" s="39" customFormat="1" ht="21.6" customHeight="1">
      <c r="A20" s="944" t="s">
        <v>4670</v>
      </c>
      <c r="B20" s="998">
        <v>305</v>
      </c>
      <c r="C20" s="998">
        <v>2099</v>
      </c>
      <c r="D20" s="944">
        <f t="shared" si="1"/>
        <v>35.94178082191781</v>
      </c>
      <c r="E20" s="945">
        <v>16</v>
      </c>
      <c r="F20" s="945"/>
      <c r="G20" s="945"/>
      <c r="H20" s="947">
        <f t="shared" si="2"/>
        <v>16</v>
      </c>
      <c r="I20" s="948">
        <v>1</v>
      </c>
      <c r="J20" s="948">
        <v>0</v>
      </c>
      <c r="K20" s="948">
        <v>1</v>
      </c>
      <c r="L20" s="946">
        <v>3</v>
      </c>
      <c r="M20" s="946"/>
      <c r="N20" s="946"/>
      <c r="O20" s="946"/>
      <c r="P20" s="949">
        <f t="shared" si="3"/>
        <v>3</v>
      </c>
      <c r="Q20" s="950">
        <f t="shared" si="4"/>
        <v>-2</v>
      </c>
      <c r="R20" s="948">
        <v>6</v>
      </c>
      <c r="S20" s="951">
        <v>8</v>
      </c>
      <c r="T20" s="946"/>
      <c r="U20" s="946"/>
      <c r="V20" s="946">
        <v>1</v>
      </c>
      <c r="W20" s="946"/>
      <c r="X20" s="949">
        <f t="shared" si="5"/>
        <v>9</v>
      </c>
      <c r="Y20" s="950">
        <f t="shared" si="6"/>
        <v>-3</v>
      </c>
      <c r="Z20" s="948"/>
      <c r="AA20" s="945"/>
      <c r="AB20" s="945"/>
      <c r="AC20" s="952">
        <f t="shared" si="0"/>
        <v>0</v>
      </c>
      <c r="AD20" s="948"/>
      <c r="AE20" s="948"/>
      <c r="AF20" s="948"/>
    </row>
    <row r="21" spans="1:32" s="39" customFormat="1" ht="34.200000000000003">
      <c r="A21" s="944" t="s">
        <v>5574</v>
      </c>
      <c r="B21" s="998">
        <v>35</v>
      </c>
      <c r="C21" s="998">
        <v>953</v>
      </c>
      <c r="D21" s="944">
        <f t="shared" si="1"/>
        <v>17.406392694063928</v>
      </c>
      <c r="E21" s="945">
        <v>15</v>
      </c>
      <c r="F21" s="945"/>
      <c r="G21" s="945"/>
      <c r="H21" s="947">
        <f t="shared" si="2"/>
        <v>15</v>
      </c>
      <c r="I21" s="948">
        <v>1</v>
      </c>
      <c r="J21" s="948">
        <v>0</v>
      </c>
      <c r="K21" s="948">
        <v>1</v>
      </c>
      <c r="L21" s="946">
        <v>1</v>
      </c>
      <c r="M21" s="946"/>
      <c r="N21" s="946"/>
      <c r="O21" s="946"/>
      <c r="P21" s="949">
        <f t="shared" si="3"/>
        <v>1</v>
      </c>
      <c r="Q21" s="950">
        <f t="shared" si="4"/>
        <v>0</v>
      </c>
      <c r="R21" s="948">
        <v>7</v>
      </c>
      <c r="S21" s="951">
        <v>8</v>
      </c>
      <c r="T21" s="946"/>
      <c r="U21" s="946"/>
      <c r="V21" s="946"/>
      <c r="W21" s="946"/>
      <c r="X21" s="949">
        <f t="shared" si="5"/>
        <v>8</v>
      </c>
      <c r="Y21" s="950">
        <f t="shared" si="6"/>
        <v>-1</v>
      </c>
      <c r="Z21" s="948"/>
      <c r="AA21" s="945"/>
      <c r="AB21" s="945"/>
      <c r="AC21" s="952">
        <f t="shared" si="0"/>
        <v>0</v>
      </c>
      <c r="AD21" s="948"/>
      <c r="AE21" s="948"/>
      <c r="AF21" s="948"/>
    </row>
    <row r="22" spans="1:32" ht="15.75" customHeight="1">
      <c r="A22" s="953"/>
      <c r="B22" s="999">
        <f>SUM(B9:B21)</f>
        <v>6455</v>
      </c>
      <c r="C22" s="999">
        <f>SUM(C9:C21)</f>
        <v>32582</v>
      </c>
      <c r="D22" s="947">
        <f>C22/H22/3.65</f>
        <v>37.194063926940636</v>
      </c>
      <c r="E22" s="947">
        <f>SUM(E9:E21)</f>
        <v>228</v>
      </c>
      <c r="F22" s="947">
        <f>SUM(F9:F21)</f>
        <v>12</v>
      </c>
      <c r="G22" s="947">
        <f>SUM(G9:G21)</f>
        <v>0</v>
      </c>
      <c r="H22" s="947">
        <f t="shared" si="2"/>
        <v>240</v>
      </c>
      <c r="I22" s="947">
        <f t="shared" ref="I22:O22" si="7">SUM(I9:I21)</f>
        <v>40</v>
      </c>
      <c r="J22" s="947">
        <f t="shared" si="7"/>
        <v>8</v>
      </c>
      <c r="K22" s="947">
        <f t="shared" si="7"/>
        <v>29</v>
      </c>
      <c r="L22" s="947">
        <f t="shared" si="7"/>
        <v>42</v>
      </c>
      <c r="M22" s="947">
        <f t="shared" si="7"/>
        <v>4</v>
      </c>
      <c r="N22" s="947">
        <f t="shared" si="7"/>
        <v>0</v>
      </c>
      <c r="O22" s="947">
        <f t="shared" si="7"/>
        <v>5</v>
      </c>
      <c r="P22" s="949">
        <f t="shared" si="3"/>
        <v>51</v>
      </c>
      <c r="Q22" s="954">
        <f>I22-P22</f>
        <v>-11</v>
      </c>
      <c r="R22" s="947">
        <f t="shared" ref="R22:W22" si="8">SUM(R9:R21)</f>
        <v>190</v>
      </c>
      <c r="S22" s="947">
        <f t="shared" si="8"/>
        <v>124</v>
      </c>
      <c r="T22" s="947">
        <f t="shared" si="8"/>
        <v>24</v>
      </c>
      <c r="U22" s="947">
        <f t="shared" si="8"/>
        <v>0</v>
      </c>
      <c r="V22" s="947">
        <f t="shared" si="8"/>
        <v>35</v>
      </c>
      <c r="W22" s="947">
        <f t="shared" si="8"/>
        <v>6</v>
      </c>
      <c r="X22" s="949">
        <f t="shared" si="5"/>
        <v>189</v>
      </c>
      <c r="Y22" s="954">
        <f t="shared" si="6"/>
        <v>1</v>
      </c>
      <c r="Z22" s="947">
        <f>SUM(Z9:Z21)</f>
        <v>1</v>
      </c>
      <c r="AA22" s="947">
        <f>SUM(AA9:AA21)</f>
        <v>1</v>
      </c>
      <c r="AB22" s="947">
        <f>SUM(AB9:AB21)</f>
        <v>0</v>
      </c>
      <c r="AC22" s="955">
        <f t="shared" si="0"/>
        <v>0</v>
      </c>
      <c r="AD22" s="947">
        <f>SUM(AD9:AD21)</f>
        <v>0</v>
      </c>
      <c r="AE22" s="947">
        <f>SUM(AE9:AE21)</f>
        <v>0</v>
      </c>
      <c r="AF22" s="947">
        <f>SUM(AF9:AF21)</f>
        <v>0</v>
      </c>
    </row>
    <row r="23" spans="1:32">
      <c r="A23" s="20"/>
      <c r="B23" s="20"/>
      <c r="C23" s="20"/>
      <c r="D23" s="20"/>
      <c r="E23" s="20"/>
      <c r="F23" s="20"/>
      <c r="G23" s="21"/>
      <c r="H23" s="21"/>
      <c r="L23" s="22"/>
      <c r="M23" s="22"/>
      <c r="N23" s="22"/>
      <c r="O23" s="40"/>
      <c r="R23" s="22"/>
      <c r="S23" s="22"/>
      <c r="T23" s="40"/>
    </row>
    <row r="24" spans="1:32">
      <c r="A24" s="23"/>
      <c r="B24" s="23"/>
      <c r="C24" s="23"/>
      <c r="D24" s="23"/>
      <c r="E24" s="23"/>
      <c r="F24" s="23"/>
    </row>
    <row r="25" spans="1:32">
      <c r="A25" s="23"/>
      <c r="B25" s="23"/>
      <c r="C25" s="23"/>
      <c r="D25" s="23"/>
      <c r="E25" s="23"/>
      <c r="F25" s="23"/>
    </row>
    <row r="26" spans="1:32">
      <c r="A26" s="23"/>
      <c r="B26" s="23"/>
      <c r="C26" s="23"/>
      <c r="D26" s="23"/>
      <c r="E26" s="23"/>
      <c r="F26" s="23"/>
    </row>
    <row r="27" spans="1:32">
      <c r="A27" s="23"/>
      <c r="B27" s="23"/>
      <c r="C27" s="23"/>
      <c r="D27" s="23"/>
      <c r="E27" s="23"/>
      <c r="F27" s="23"/>
    </row>
    <row r="28" spans="1:32">
      <c r="A28" s="23"/>
      <c r="B28" s="23"/>
      <c r="C28" s="23"/>
      <c r="D28" s="23"/>
      <c r="E28" s="23"/>
      <c r="F28" s="23"/>
    </row>
  </sheetData>
  <mergeCells count="24">
    <mergeCell ref="E6:H6"/>
    <mergeCell ref="K7:K8"/>
    <mergeCell ref="AD6:AF7"/>
    <mergeCell ref="AA7:AA8"/>
    <mergeCell ref="AB7:AB8"/>
    <mergeCell ref="Y7:Y8"/>
    <mergeCell ref="Z7:Z8"/>
    <mergeCell ref="AC7:AC8"/>
    <mergeCell ref="C2:D2"/>
    <mergeCell ref="A6:A8"/>
    <mergeCell ref="I6:AC6"/>
    <mergeCell ref="B6:B8"/>
    <mergeCell ref="C6:C8"/>
    <mergeCell ref="I7:I8"/>
    <mergeCell ref="E7:E8"/>
    <mergeCell ref="F7:F8"/>
    <mergeCell ref="G7:G8"/>
    <mergeCell ref="Q7:Q8"/>
    <mergeCell ref="R7:R8"/>
    <mergeCell ref="L7:P7"/>
    <mergeCell ref="S7:X7"/>
    <mergeCell ref="D6:D8"/>
    <mergeCell ref="J7:J8"/>
    <mergeCell ref="H7:H8"/>
  </mergeCells>
  <phoneticPr fontId="11" type="noConversion"/>
  <pageMargins left="0" right="0" top="0" bottom="0" header="0.31496062992126" footer="0.31496062992126"/>
  <pageSetup paperSize="9" scale="9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69"/>
  <sheetViews>
    <sheetView topLeftCell="A34" workbookViewId="0">
      <selection activeCell="L62" sqref="L62"/>
    </sheetView>
  </sheetViews>
  <sheetFormatPr defaultRowHeight="13.2"/>
  <cols>
    <col min="1" max="1" width="7.88671875" customWidth="1"/>
    <col min="2" max="2" width="42.109375" customWidth="1"/>
    <col min="3" max="3" width="6.6640625" customWidth="1"/>
    <col min="4" max="4" width="7.44140625" style="816" customWidth="1"/>
    <col min="5" max="5" width="6.6640625" style="555" customWidth="1"/>
    <col min="6" max="6" width="8.21875" style="816" customWidth="1"/>
    <col min="7" max="7" width="6.6640625" customWidth="1"/>
    <col min="8" max="8" width="8.21875" customWidth="1"/>
    <col min="9" max="9" width="7.33203125" customWidth="1"/>
  </cols>
  <sheetData>
    <row r="1" spans="1:9" ht="12" customHeight="1">
      <c r="A1" s="173"/>
      <c r="B1" s="174" t="s">
        <v>165</v>
      </c>
      <c r="C1" s="165" t="str">
        <f>Kadar.ode.!C1</f>
        <v>ОПШТА БОЛНИЦА СЕНТА</v>
      </c>
      <c r="D1" s="809"/>
      <c r="E1" s="357"/>
      <c r="F1" s="809"/>
      <c r="G1" s="171"/>
      <c r="H1" s="73"/>
    </row>
    <row r="2" spans="1:9" ht="12" customHeight="1">
      <c r="A2" s="173"/>
      <c r="B2" s="174" t="s">
        <v>166</v>
      </c>
      <c r="C2" s="165" t="str">
        <f>Kadar.ode.!C2</f>
        <v>08923507</v>
      </c>
      <c r="D2" s="809"/>
      <c r="E2" s="357"/>
      <c r="F2" s="809"/>
      <c r="G2" s="171"/>
      <c r="H2" s="73"/>
    </row>
    <row r="3" spans="1:9" ht="12" customHeight="1">
      <c r="A3" s="173"/>
      <c r="B3" s="174" t="s">
        <v>1797</v>
      </c>
      <c r="C3" s="166" t="s">
        <v>1756</v>
      </c>
      <c r="D3" s="810"/>
      <c r="E3" s="680"/>
      <c r="F3" s="810"/>
      <c r="G3" s="172"/>
      <c r="H3" s="73"/>
    </row>
    <row r="4" spans="1:9" ht="12" customHeight="1">
      <c r="A4" s="173"/>
      <c r="B4" s="174" t="s">
        <v>207</v>
      </c>
      <c r="C4" s="166" t="s">
        <v>1878</v>
      </c>
      <c r="D4" s="810"/>
      <c r="E4" s="680"/>
      <c r="F4" s="810"/>
      <c r="G4" s="172"/>
      <c r="H4" s="73"/>
    </row>
    <row r="5" spans="1:9">
      <c r="A5" s="1187" t="s">
        <v>118</v>
      </c>
      <c r="B5" s="1187" t="s">
        <v>209</v>
      </c>
      <c r="C5" s="1181" t="s">
        <v>1755</v>
      </c>
      <c r="D5" s="1181"/>
      <c r="E5" s="1180" t="s">
        <v>1754</v>
      </c>
      <c r="F5" s="1180"/>
      <c r="G5" s="1181" t="s">
        <v>86</v>
      </c>
      <c r="H5" s="1181"/>
      <c r="I5" s="220"/>
    </row>
    <row r="6" spans="1:9" ht="21" thickBot="1">
      <c r="A6" s="1188"/>
      <c r="B6" s="1188"/>
      <c r="C6" s="332" t="s">
        <v>1834</v>
      </c>
      <c r="D6" s="332" t="s">
        <v>5786</v>
      </c>
      <c r="E6" s="332" t="s">
        <v>1834</v>
      </c>
      <c r="F6" s="332" t="s">
        <v>5786</v>
      </c>
      <c r="G6" s="332" t="s">
        <v>1834</v>
      </c>
      <c r="H6" s="332" t="s">
        <v>5786</v>
      </c>
      <c r="I6" s="332" t="s">
        <v>1891</v>
      </c>
    </row>
    <row r="7" spans="1:9" ht="12" customHeight="1" thickTop="1">
      <c r="A7" s="206"/>
      <c r="B7" s="292" t="s">
        <v>208</v>
      </c>
      <c r="C7" s="292"/>
      <c r="D7" s="812"/>
      <c r="E7" s="292"/>
      <c r="F7" s="812"/>
      <c r="G7" s="292"/>
      <c r="H7" s="291"/>
      <c r="I7" s="505"/>
    </row>
    <row r="8" spans="1:9" ht="12" customHeight="1">
      <c r="A8" s="208"/>
      <c r="B8" s="290" t="s">
        <v>1753</v>
      </c>
      <c r="C8" s="108"/>
      <c r="D8" s="866"/>
      <c r="E8" s="556"/>
      <c r="F8" s="862"/>
      <c r="G8" s="521"/>
      <c r="H8" s="556"/>
      <c r="I8" s="517"/>
    </row>
    <row r="9" spans="1:9" ht="12" customHeight="1">
      <c r="A9" s="508" t="s">
        <v>1946</v>
      </c>
      <c r="B9" s="406" t="s">
        <v>1947</v>
      </c>
      <c r="C9" s="519"/>
      <c r="D9" s="866"/>
      <c r="E9" s="521"/>
      <c r="F9" s="862"/>
      <c r="G9" s="521"/>
      <c r="H9" s="556"/>
      <c r="I9" s="517"/>
    </row>
    <row r="10" spans="1:9" ht="12" customHeight="1">
      <c r="A10" s="508" t="s">
        <v>1956</v>
      </c>
      <c r="B10" s="406" t="s">
        <v>1957</v>
      </c>
      <c r="C10" s="517">
        <v>4</v>
      </c>
      <c r="D10" s="866">
        <v>3</v>
      </c>
      <c r="E10" s="520">
        <v>17</v>
      </c>
      <c r="F10" s="862">
        <v>7</v>
      </c>
      <c r="G10" s="517">
        <f>C10+E10</f>
        <v>21</v>
      </c>
      <c r="H10" s="556">
        <f>D10+F10</f>
        <v>10</v>
      </c>
      <c r="I10" s="620">
        <f>H10/G10</f>
        <v>0.47619047619047616</v>
      </c>
    </row>
    <row r="11" spans="1:9" ht="12" customHeight="1">
      <c r="A11" s="508" t="s">
        <v>1960</v>
      </c>
      <c r="B11" s="406" t="s">
        <v>1961</v>
      </c>
      <c r="C11" s="517">
        <v>837</v>
      </c>
      <c r="D11" s="866">
        <v>2857</v>
      </c>
      <c r="E11" s="520">
        <v>188</v>
      </c>
      <c r="F11" s="862">
        <v>440</v>
      </c>
      <c r="G11" s="517">
        <f t="shared" ref="G11:G65" si="0">C11+E11</f>
        <v>1025</v>
      </c>
      <c r="H11" s="556">
        <f t="shared" ref="H11:H67" si="1">D11+F11</f>
        <v>3297</v>
      </c>
      <c r="I11" s="620">
        <f t="shared" ref="I11:I67" si="2">H11/G11</f>
        <v>3.2165853658536587</v>
      </c>
    </row>
    <row r="12" spans="1:9" ht="12" customHeight="1">
      <c r="A12" s="514" t="s">
        <v>1962</v>
      </c>
      <c r="B12" s="407" t="s">
        <v>1963</v>
      </c>
      <c r="C12" s="517">
        <v>1</v>
      </c>
      <c r="D12" s="866"/>
      <c r="E12" s="520"/>
      <c r="F12" s="862"/>
      <c r="G12" s="517">
        <f t="shared" si="0"/>
        <v>1</v>
      </c>
      <c r="H12" s="556">
        <f t="shared" si="1"/>
        <v>0</v>
      </c>
      <c r="I12" s="620">
        <f t="shared" si="2"/>
        <v>0</v>
      </c>
    </row>
    <row r="13" spans="1:9" ht="12" customHeight="1">
      <c r="A13" s="508" t="s">
        <v>4706</v>
      </c>
      <c r="B13" s="406" t="s">
        <v>4707</v>
      </c>
      <c r="C13" s="517"/>
      <c r="D13" s="867"/>
      <c r="E13" s="520">
        <v>96</v>
      </c>
      <c r="F13" s="863">
        <v>171</v>
      </c>
      <c r="G13" s="517">
        <f t="shared" si="0"/>
        <v>96</v>
      </c>
      <c r="H13" s="556">
        <f t="shared" si="1"/>
        <v>171</v>
      </c>
      <c r="I13" s="620">
        <f t="shared" si="2"/>
        <v>1.78125</v>
      </c>
    </row>
    <row r="14" spans="1:9" ht="12" customHeight="1">
      <c r="A14" s="508" t="s">
        <v>4803</v>
      </c>
      <c r="B14" s="406" t="s">
        <v>4804</v>
      </c>
      <c r="C14" s="517"/>
      <c r="D14" s="867">
        <v>1</v>
      </c>
      <c r="E14" s="520">
        <v>73</v>
      </c>
      <c r="F14" s="863">
        <v>253</v>
      </c>
      <c r="G14" s="517">
        <f t="shared" si="0"/>
        <v>73</v>
      </c>
      <c r="H14" s="556">
        <f t="shared" si="1"/>
        <v>254</v>
      </c>
      <c r="I14" s="620">
        <f t="shared" si="2"/>
        <v>3.4794520547945207</v>
      </c>
    </row>
    <row r="15" spans="1:9" ht="12" customHeight="1">
      <c r="A15" s="508" t="s">
        <v>1968</v>
      </c>
      <c r="B15" s="406" t="s">
        <v>1969</v>
      </c>
      <c r="C15" s="517">
        <v>960</v>
      </c>
      <c r="D15" s="868">
        <v>2882</v>
      </c>
      <c r="E15" s="520">
        <v>223</v>
      </c>
      <c r="F15" s="864">
        <v>638</v>
      </c>
      <c r="G15" s="517">
        <f t="shared" si="0"/>
        <v>1183</v>
      </c>
      <c r="H15" s="556">
        <f t="shared" si="1"/>
        <v>3520</v>
      </c>
      <c r="I15" s="620">
        <f t="shared" si="2"/>
        <v>2.9754860524091291</v>
      </c>
    </row>
    <row r="16" spans="1:9" ht="12" customHeight="1">
      <c r="A16" s="514" t="s">
        <v>5472</v>
      </c>
      <c r="B16" s="407" t="s">
        <v>5473</v>
      </c>
      <c r="C16" s="517"/>
      <c r="D16" s="868">
        <v>13</v>
      </c>
      <c r="E16" s="520"/>
      <c r="F16" s="864">
        <v>1</v>
      </c>
      <c r="G16" s="517"/>
      <c r="H16" s="556">
        <f t="shared" si="1"/>
        <v>14</v>
      </c>
      <c r="I16" s="620"/>
    </row>
    <row r="17" spans="1:9" ht="12" customHeight="1">
      <c r="A17" s="508" t="s">
        <v>1970</v>
      </c>
      <c r="B17" s="406" t="s">
        <v>4708</v>
      </c>
      <c r="C17" s="517">
        <v>588</v>
      </c>
      <c r="D17" s="867">
        <v>2649</v>
      </c>
      <c r="E17" s="520">
        <v>153</v>
      </c>
      <c r="F17" s="863">
        <v>433</v>
      </c>
      <c r="G17" s="517">
        <f t="shared" si="0"/>
        <v>741</v>
      </c>
      <c r="H17" s="556">
        <f t="shared" si="1"/>
        <v>3082</v>
      </c>
      <c r="I17" s="620">
        <f t="shared" si="2"/>
        <v>4.1592442645074224</v>
      </c>
    </row>
    <row r="18" spans="1:9" ht="12" customHeight="1">
      <c r="A18" s="514" t="s">
        <v>2034</v>
      </c>
      <c r="B18" s="407" t="s">
        <v>2035</v>
      </c>
      <c r="C18" s="517"/>
      <c r="D18" s="866">
        <v>30</v>
      </c>
      <c r="E18" s="520"/>
      <c r="F18" s="862"/>
      <c r="G18" s="517"/>
      <c r="H18" s="556">
        <f t="shared" si="1"/>
        <v>30</v>
      </c>
      <c r="I18" s="620"/>
    </row>
    <row r="19" spans="1:9" ht="12" customHeight="1">
      <c r="A19" s="514" t="s">
        <v>2036</v>
      </c>
      <c r="B19" s="407" t="s">
        <v>2037</v>
      </c>
      <c r="C19" s="517"/>
      <c r="D19" s="866">
        <v>94</v>
      </c>
      <c r="E19" s="520"/>
      <c r="F19" s="862">
        <v>6</v>
      </c>
      <c r="G19" s="517"/>
      <c r="H19" s="556">
        <f t="shared" si="1"/>
        <v>100</v>
      </c>
      <c r="I19" s="620"/>
    </row>
    <row r="20" spans="1:9" ht="12" customHeight="1">
      <c r="A20" s="514" t="s">
        <v>2046</v>
      </c>
      <c r="B20" s="407" t="s">
        <v>2047</v>
      </c>
      <c r="C20" s="517"/>
      <c r="D20" s="866">
        <v>2</v>
      </c>
      <c r="E20" s="520"/>
      <c r="F20" s="862">
        <v>1</v>
      </c>
      <c r="G20" s="517"/>
      <c r="H20" s="556">
        <f t="shared" si="1"/>
        <v>3</v>
      </c>
      <c r="I20" s="620"/>
    </row>
    <row r="21" spans="1:9" ht="12" customHeight="1">
      <c r="A21" s="508" t="s">
        <v>2050</v>
      </c>
      <c r="B21" s="406" t="s">
        <v>2051</v>
      </c>
      <c r="C21" s="517">
        <v>36</v>
      </c>
      <c r="D21" s="866">
        <v>38</v>
      </c>
      <c r="E21" s="520">
        <v>11</v>
      </c>
      <c r="F21" s="862">
        <v>2</v>
      </c>
      <c r="G21" s="517">
        <f t="shared" si="0"/>
        <v>47</v>
      </c>
      <c r="H21" s="556">
        <f t="shared" si="1"/>
        <v>40</v>
      </c>
      <c r="I21" s="620">
        <f t="shared" si="2"/>
        <v>0.85106382978723405</v>
      </c>
    </row>
    <row r="22" spans="1:9" ht="12" customHeight="1">
      <c r="A22" s="508" t="s">
        <v>2054</v>
      </c>
      <c r="B22" s="406" t="s">
        <v>2055</v>
      </c>
      <c r="C22" s="517">
        <v>235</v>
      </c>
      <c r="D22" s="866">
        <v>276</v>
      </c>
      <c r="E22" s="520">
        <v>84</v>
      </c>
      <c r="F22" s="862">
        <v>43</v>
      </c>
      <c r="G22" s="517">
        <f t="shared" si="0"/>
        <v>319</v>
      </c>
      <c r="H22" s="556">
        <f t="shared" si="1"/>
        <v>319</v>
      </c>
      <c r="I22" s="620">
        <f t="shared" si="2"/>
        <v>1</v>
      </c>
    </row>
    <row r="23" spans="1:9" ht="12" customHeight="1">
      <c r="A23" s="508" t="s">
        <v>2062</v>
      </c>
      <c r="B23" s="406" t="s">
        <v>4709</v>
      </c>
      <c r="C23" s="517"/>
      <c r="D23" s="866"/>
      <c r="E23" s="520">
        <v>1</v>
      </c>
      <c r="F23" s="862"/>
      <c r="G23" s="517">
        <f t="shared" si="0"/>
        <v>1</v>
      </c>
      <c r="H23" s="556">
        <f t="shared" si="1"/>
        <v>0</v>
      </c>
      <c r="I23" s="620">
        <f t="shared" si="2"/>
        <v>0</v>
      </c>
    </row>
    <row r="24" spans="1:9" ht="12" customHeight="1">
      <c r="A24" s="514" t="s">
        <v>2070</v>
      </c>
      <c r="B24" s="407" t="s">
        <v>2071</v>
      </c>
      <c r="C24" s="517"/>
      <c r="D24" s="867"/>
      <c r="E24" s="520">
        <v>3</v>
      </c>
      <c r="F24" s="863"/>
      <c r="G24" s="517">
        <f t="shared" si="0"/>
        <v>3</v>
      </c>
      <c r="H24" s="556">
        <f t="shared" si="1"/>
        <v>0</v>
      </c>
      <c r="I24" s="620">
        <f t="shared" si="2"/>
        <v>0</v>
      </c>
    </row>
    <row r="25" spans="1:9" ht="12" customHeight="1">
      <c r="A25" s="508" t="s">
        <v>2078</v>
      </c>
      <c r="B25" s="406" t="s">
        <v>2079</v>
      </c>
      <c r="C25" s="517">
        <v>111</v>
      </c>
      <c r="D25" s="868">
        <v>96</v>
      </c>
      <c r="E25" s="520">
        <v>639</v>
      </c>
      <c r="F25" s="864">
        <v>651</v>
      </c>
      <c r="G25" s="517">
        <f t="shared" si="0"/>
        <v>750</v>
      </c>
      <c r="H25" s="556">
        <f t="shared" si="1"/>
        <v>747</v>
      </c>
      <c r="I25" s="620">
        <f t="shared" si="2"/>
        <v>0.996</v>
      </c>
    </row>
    <row r="26" spans="1:9" ht="12" customHeight="1">
      <c r="A26" s="514" t="s">
        <v>2082</v>
      </c>
      <c r="B26" s="407" t="s">
        <v>2083</v>
      </c>
      <c r="C26" s="517"/>
      <c r="D26" s="867"/>
      <c r="E26" s="520">
        <v>1</v>
      </c>
      <c r="F26" s="863"/>
      <c r="G26" s="517">
        <f t="shared" si="0"/>
        <v>1</v>
      </c>
      <c r="H26" s="556">
        <f t="shared" si="1"/>
        <v>0</v>
      </c>
      <c r="I26" s="620">
        <f t="shared" si="2"/>
        <v>0</v>
      </c>
    </row>
    <row r="27" spans="1:9" ht="12" customHeight="1">
      <c r="A27" s="508" t="s">
        <v>2113</v>
      </c>
      <c r="B27" s="406" t="s">
        <v>2114</v>
      </c>
      <c r="C27" s="517"/>
      <c r="D27" s="867"/>
      <c r="E27" s="520">
        <v>7</v>
      </c>
      <c r="F27" s="863"/>
      <c r="G27" s="517">
        <f t="shared" si="0"/>
        <v>7</v>
      </c>
      <c r="H27" s="556">
        <f t="shared" si="1"/>
        <v>0</v>
      </c>
      <c r="I27" s="620">
        <f t="shared" si="2"/>
        <v>0</v>
      </c>
    </row>
    <row r="28" spans="1:9" ht="12" customHeight="1">
      <c r="A28" s="508" t="s">
        <v>2828</v>
      </c>
      <c r="B28" s="406" t="s">
        <v>2829</v>
      </c>
      <c r="C28" s="517">
        <v>323</v>
      </c>
      <c r="D28" s="866">
        <v>413</v>
      </c>
      <c r="E28" s="520"/>
      <c r="F28" s="862">
        <v>2</v>
      </c>
      <c r="G28" s="517">
        <f t="shared" si="0"/>
        <v>323</v>
      </c>
      <c r="H28" s="556">
        <f t="shared" si="1"/>
        <v>415</v>
      </c>
      <c r="I28" s="620">
        <f t="shared" si="2"/>
        <v>1.2848297213622291</v>
      </c>
    </row>
    <row r="29" spans="1:9" ht="12" customHeight="1">
      <c r="A29" s="508" t="s">
        <v>2846</v>
      </c>
      <c r="B29" s="406" t="s">
        <v>2847</v>
      </c>
      <c r="C29" s="517">
        <v>283</v>
      </c>
      <c r="D29" s="866">
        <v>343</v>
      </c>
      <c r="E29" s="520">
        <v>11</v>
      </c>
      <c r="F29" s="862">
        <v>6</v>
      </c>
      <c r="G29" s="517">
        <f t="shared" si="0"/>
        <v>294</v>
      </c>
      <c r="H29" s="556">
        <f t="shared" si="1"/>
        <v>349</v>
      </c>
      <c r="I29" s="620">
        <f t="shared" si="2"/>
        <v>1.1870748299319729</v>
      </c>
    </row>
    <row r="30" spans="1:9" ht="12" customHeight="1">
      <c r="A30" s="508" t="s">
        <v>2881</v>
      </c>
      <c r="B30" s="406" t="s">
        <v>2882</v>
      </c>
      <c r="C30" s="517">
        <v>245</v>
      </c>
      <c r="D30" s="866">
        <v>387</v>
      </c>
      <c r="E30" s="520"/>
      <c r="F30" s="862">
        <v>1</v>
      </c>
      <c r="G30" s="517">
        <f t="shared" si="0"/>
        <v>245</v>
      </c>
      <c r="H30" s="556">
        <f t="shared" si="1"/>
        <v>388</v>
      </c>
      <c r="I30" s="620">
        <f t="shared" si="2"/>
        <v>1.583673469387755</v>
      </c>
    </row>
    <row r="31" spans="1:9" ht="12" customHeight="1">
      <c r="A31" s="514" t="s">
        <v>3149</v>
      </c>
      <c r="B31" s="407" t="s">
        <v>3150</v>
      </c>
      <c r="C31" s="517"/>
      <c r="D31" s="866"/>
      <c r="E31" s="520">
        <v>16</v>
      </c>
      <c r="F31" s="862"/>
      <c r="G31" s="517">
        <f t="shared" si="0"/>
        <v>16</v>
      </c>
      <c r="H31" s="556">
        <f t="shared" si="1"/>
        <v>0</v>
      </c>
      <c r="I31" s="620">
        <f t="shared" si="2"/>
        <v>0</v>
      </c>
    </row>
    <row r="32" spans="1:9" ht="12" customHeight="1">
      <c r="A32" s="508" t="s">
        <v>3219</v>
      </c>
      <c r="B32" s="406" t="s">
        <v>3220</v>
      </c>
      <c r="C32" s="517"/>
      <c r="D32" s="867"/>
      <c r="E32" s="520">
        <v>47</v>
      </c>
      <c r="F32" s="863"/>
      <c r="G32" s="517">
        <f t="shared" si="0"/>
        <v>47</v>
      </c>
      <c r="H32" s="556">
        <f t="shared" si="1"/>
        <v>0</v>
      </c>
      <c r="I32" s="620">
        <f t="shared" si="2"/>
        <v>0</v>
      </c>
    </row>
    <row r="33" spans="1:9" ht="12" customHeight="1">
      <c r="A33" s="507" t="s">
        <v>3231</v>
      </c>
      <c r="B33" s="409" t="s">
        <v>4809</v>
      </c>
      <c r="C33" s="517">
        <v>1</v>
      </c>
      <c r="D33" s="868"/>
      <c r="E33" s="520"/>
      <c r="F33" s="864"/>
      <c r="G33" s="517">
        <f t="shared" si="0"/>
        <v>1</v>
      </c>
      <c r="H33" s="556">
        <f t="shared" si="1"/>
        <v>0</v>
      </c>
      <c r="I33" s="620">
        <f t="shared" si="2"/>
        <v>0</v>
      </c>
    </row>
    <row r="34" spans="1:9" ht="12" customHeight="1">
      <c r="A34" s="508" t="s">
        <v>3255</v>
      </c>
      <c r="B34" s="406" t="s">
        <v>3256</v>
      </c>
      <c r="C34" s="517">
        <v>35</v>
      </c>
      <c r="D34" s="867">
        <v>37</v>
      </c>
      <c r="E34" s="520">
        <v>1553</v>
      </c>
      <c r="F34" s="863">
        <v>1668</v>
      </c>
      <c r="G34" s="517">
        <f t="shared" si="0"/>
        <v>1588</v>
      </c>
      <c r="H34" s="556">
        <f t="shared" si="1"/>
        <v>1705</v>
      </c>
      <c r="I34" s="620">
        <f t="shared" si="2"/>
        <v>1.0736775818639799</v>
      </c>
    </row>
    <row r="35" spans="1:9" ht="12" customHeight="1">
      <c r="A35" s="860" t="s">
        <v>3259</v>
      </c>
      <c r="B35" s="859" t="s">
        <v>3260</v>
      </c>
      <c r="C35" s="517"/>
      <c r="D35" s="867"/>
      <c r="E35" s="520"/>
      <c r="F35" s="863">
        <v>2</v>
      </c>
      <c r="G35" s="517"/>
      <c r="H35" s="556">
        <f t="shared" si="1"/>
        <v>2</v>
      </c>
      <c r="I35" s="620"/>
    </row>
    <row r="36" spans="1:9" ht="12" customHeight="1">
      <c r="A36" s="508" t="s">
        <v>3386</v>
      </c>
      <c r="B36" s="406" t="s">
        <v>4772</v>
      </c>
      <c r="C36" s="517">
        <v>1077</v>
      </c>
      <c r="D36" s="867">
        <v>2125</v>
      </c>
      <c r="E36" s="520">
        <v>152</v>
      </c>
      <c r="F36" s="863">
        <v>503</v>
      </c>
      <c r="G36" s="517">
        <f t="shared" si="0"/>
        <v>1229</v>
      </c>
      <c r="H36" s="556">
        <f t="shared" si="1"/>
        <v>2628</v>
      </c>
      <c r="I36" s="620">
        <f t="shared" si="2"/>
        <v>2.1383238405207488</v>
      </c>
    </row>
    <row r="37" spans="1:9" ht="12" customHeight="1">
      <c r="A37" s="508" t="s">
        <v>4810</v>
      </c>
      <c r="B37" s="406" t="s">
        <v>4811</v>
      </c>
      <c r="C37" s="517">
        <v>891</v>
      </c>
      <c r="D37" s="866">
        <v>2860</v>
      </c>
      <c r="E37" s="520">
        <v>183</v>
      </c>
      <c r="F37" s="862">
        <v>451</v>
      </c>
      <c r="G37" s="517">
        <f t="shared" si="0"/>
        <v>1074</v>
      </c>
      <c r="H37" s="556">
        <f t="shared" si="1"/>
        <v>3311</v>
      </c>
      <c r="I37" s="620">
        <f t="shared" si="2"/>
        <v>3.0828677839851024</v>
      </c>
    </row>
    <row r="38" spans="1:9" ht="12" customHeight="1">
      <c r="A38" s="508" t="s">
        <v>3428</v>
      </c>
      <c r="B38" s="406" t="s">
        <v>3429</v>
      </c>
      <c r="C38" s="517">
        <v>21</v>
      </c>
      <c r="D38" s="866">
        <v>47</v>
      </c>
      <c r="E38" s="520"/>
      <c r="F38" s="862"/>
      <c r="G38" s="517">
        <f t="shared" si="0"/>
        <v>21</v>
      </c>
      <c r="H38" s="556">
        <f t="shared" si="1"/>
        <v>47</v>
      </c>
      <c r="I38" s="620">
        <f t="shared" si="2"/>
        <v>2.2380952380952381</v>
      </c>
    </row>
    <row r="39" spans="1:9" ht="12" customHeight="1">
      <c r="A39" s="508" t="s">
        <v>3484</v>
      </c>
      <c r="B39" s="406" t="s">
        <v>4775</v>
      </c>
      <c r="C39" s="517">
        <v>4</v>
      </c>
      <c r="D39" s="866">
        <v>2</v>
      </c>
      <c r="E39" s="520">
        <v>27</v>
      </c>
      <c r="F39" s="862">
        <v>25</v>
      </c>
      <c r="G39" s="517">
        <f t="shared" si="0"/>
        <v>31</v>
      </c>
      <c r="H39" s="556">
        <f t="shared" si="1"/>
        <v>27</v>
      </c>
      <c r="I39" s="620">
        <f t="shared" si="2"/>
        <v>0.87096774193548387</v>
      </c>
    </row>
    <row r="40" spans="1:9" ht="12" customHeight="1">
      <c r="A40" s="507" t="s">
        <v>3500</v>
      </c>
      <c r="B40" s="409" t="s">
        <v>3501</v>
      </c>
      <c r="C40" s="517">
        <v>27</v>
      </c>
      <c r="D40" s="866">
        <v>35</v>
      </c>
      <c r="E40" s="520">
        <v>33</v>
      </c>
      <c r="F40" s="862">
        <v>7</v>
      </c>
      <c r="G40" s="517">
        <f t="shared" si="0"/>
        <v>60</v>
      </c>
      <c r="H40" s="556">
        <f t="shared" si="1"/>
        <v>42</v>
      </c>
      <c r="I40" s="620">
        <f t="shared" si="2"/>
        <v>0.7</v>
      </c>
    </row>
    <row r="41" spans="1:9" ht="12" customHeight="1">
      <c r="A41" s="508" t="s">
        <v>3502</v>
      </c>
      <c r="B41" s="406" t="s">
        <v>3503</v>
      </c>
      <c r="C41" s="517"/>
      <c r="D41" s="866"/>
      <c r="E41" s="520"/>
      <c r="F41" s="862"/>
      <c r="G41" s="517">
        <f t="shared" si="0"/>
        <v>0</v>
      </c>
      <c r="H41" s="556">
        <f t="shared" si="1"/>
        <v>0</v>
      </c>
      <c r="I41" s="620"/>
    </row>
    <row r="42" spans="1:9" ht="12" customHeight="1">
      <c r="A42" s="508" t="s">
        <v>3504</v>
      </c>
      <c r="B42" s="406" t="s">
        <v>3505</v>
      </c>
      <c r="C42" s="517">
        <v>4</v>
      </c>
      <c r="D42" s="867">
        <v>1</v>
      </c>
      <c r="E42" s="520"/>
      <c r="F42" s="863"/>
      <c r="G42" s="517">
        <f t="shared" si="0"/>
        <v>4</v>
      </c>
      <c r="H42" s="556">
        <f t="shared" si="1"/>
        <v>1</v>
      </c>
      <c r="I42" s="620">
        <f t="shared" si="2"/>
        <v>0.25</v>
      </c>
    </row>
    <row r="43" spans="1:9" ht="12" customHeight="1">
      <c r="A43" s="508" t="s">
        <v>3510</v>
      </c>
      <c r="B43" s="406" t="s">
        <v>3511</v>
      </c>
      <c r="C43" s="517">
        <v>92</v>
      </c>
      <c r="D43" s="867">
        <v>53</v>
      </c>
      <c r="E43" s="520">
        <v>121</v>
      </c>
      <c r="F43" s="863">
        <v>246</v>
      </c>
      <c r="G43" s="517">
        <f t="shared" si="0"/>
        <v>213</v>
      </c>
      <c r="H43" s="556">
        <f t="shared" si="1"/>
        <v>299</v>
      </c>
      <c r="I43" s="620">
        <f t="shared" si="2"/>
        <v>1.403755868544601</v>
      </c>
    </row>
    <row r="44" spans="1:9" ht="12" customHeight="1">
      <c r="A44" s="507" t="s">
        <v>3512</v>
      </c>
      <c r="B44" s="409" t="s">
        <v>3513</v>
      </c>
      <c r="C44" s="517">
        <v>3</v>
      </c>
      <c r="D44" s="868"/>
      <c r="E44" s="520">
        <v>192</v>
      </c>
      <c r="F44" s="864">
        <v>1</v>
      </c>
      <c r="G44" s="517">
        <f t="shared" si="0"/>
        <v>195</v>
      </c>
      <c r="H44" s="556">
        <f t="shared" si="1"/>
        <v>1</v>
      </c>
      <c r="I44" s="620">
        <f t="shared" si="2"/>
        <v>5.1282051282051282E-3</v>
      </c>
    </row>
    <row r="45" spans="1:9" ht="12" customHeight="1">
      <c r="A45" s="508" t="s">
        <v>3516</v>
      </c>
      <c r="B45" s="406" t="s">
        <v>3517</v>
      </c>
      <c r="C45" s="517"/>
      <c r="D45" s="867"/>
      <c r="E45" s="520">
        <v>13</v>
      </c>
      <c r="F45" s="863"/>
      <c r="G45" s="517">
        <f t="shared" si="0"/>
        <v>13</v>
      </c>
      <c r="H45" s="556">
        <f t="shared" si="1"/>
        <v>0</v>
      </c>
      <c r="I45" s="620">
        <f t="shared" si="2"/>
        <v>0</v>
      </c>
    </row>
    <row r="46" spans="1:9" ht="12" customHeight="1">
      <c r="A46" s="514" t="s">
        <v>3520</v>
      </c>
      <c r="B46" s="407" t="s">
        <v>3521</v>
      </c>
      <c r="C46" s="517"/>
      <c r="D46" s="867"/>
      <c r="E46" s="520"/>
      <c r="F46" s="863">
        <v>3</v>
      </c>
      <c r="G46" s="517"/>
      <c r="H46" s="556">
        <f t="shared" si="1"/>
        <v>3</v>
      </c>
      <c r="I46" s="620"/>
    </row>
    <row r="47" spans="1:9" ht="12" customHeight="1">
      <c r="A47" s="508" t="s">
        <v>3524</v>
      </c>
      <c r="B47" s="406" t="s">
        <v>3525</v>
      </c>
      <c r="C47" s="517"/>
      <c r="D47" s="867"/>
      <c r="E47" s="520">
        <v>216</v>
      </c>
      <c r="F47" s="863">
        <v>259</v>
      </c>
      <c r="G47" s="517">
        <f t="shared" si="0"/>
        <v>216</v>
      </c>
      <c r="H47" s="556">
        <f t="shared" si="1"/>
        <v>259</v>
      </c>
      <c r="I47" s="620">
        <f t="shared" si="2"/>
        <v>1.1990740740740742</v>
      </c>
    </row>
    <row r="48" spans="1:9" ht="12" customHeight="1">
      <c r="A48" s="508" t="s">
        <v>3526</v>
      </c>
      <c r="B48" s="406" t="s">
        <v>3527</v>
      </c>
      <c r="C48" s="517">
        <v>1</v>
      </c>
      <c r="D48" s="867">
        <v>0</v>
      </c>
      <c r="E48" s="520">
        <v>447</v>
      </c>
      <c r="F48" s="863">
        <v>582</v>
      </c>
      <c r="G48" s="517">
        <f t="shared" si="0"/>
        <v>448</v>
      </c>
      <c r="H48" s="556">
        <f t="shared" si="1"/>
        <v>582</v>
      </c>
      <c r="I48" s="620">
        <f t="shared" si="2"/>
        <v>1.2991071428571428</v>
      </c>
    </row>
    <row r="49" spans="1:9" ht="12" customHeight="1">
      <c r="A49" s="514" t="s">
        <v>3528</v>
      </c>
      <c r="B49" s="407" t="s">
        <v>3529</v>
      </c>
      <c r="C49" s="517">
        <v>11</v>
      </c>
      <c r="D49" s="866"/>
      <c r="E49" s="520"/>
      <c r="F49" s="862"/>
      <c r="G49" s="517">
        <f t="shared" si="0"/>
        <v>11</v>
      </c>
      <c r="H49" s="556">
        <f t="shared" si="1"/>
        <v>0</v>
      </c>
      <c r="I49" s="620">
        <f t="shared" si="2"/>
        <v>0</v>
      </c>
    </row>
    <row r="50" spans="1:9" ht="12" customHeight="1">
      <c r="A50" s="514" t="s">
        <v>4719</v>
      </c>
      <c r="B50" s="407" t="s">
        <v>4720</v>
      </c>
      <c r="C50" s="517">
        <v>1</v>
      </c>
      <c r="D50" s="866"/>
      <c r="E50" s="520"/>
      <c r="F50" s="862"/>
      <c r="G50" s="517">
        <f t="shared" si="0"/>
        <v>1</v>
      </c>
      <c r="H50" s="556">
        <f t="shared" si="1"/>
        <v>0</v>
      </c>
      <c r="I50" s="620">
        <f t="shared" si="2"/>
        <v>0</v>
      </c>
    </row>
    <row r="51" spans="1:9" ht="12" customHeight="1">
      <c r="A51" s="514" t="s">
        <v>3530</v>
      </c>
      <c r="B51" s="407" t="s">
        <v>3531</v>
      </c>
      <c r="C51" s="517">
        <v>13</v>
      </c>
      <c r="D51" s="866">
        <v>31</v>
      </c>
      <c r="E51" s="520"/>
      <c r="F51" s="862"/>
      <c r="G51" s="517">
        <f t="shared" si="0"/>
        <v>13</v>
      </c>
      <c r="H51" s="556">
        <f t="shared" si="1"/>
        <v>31</v>
      </c>
      <c r="I51" s="620">
        <f t="shared" si="2"/>
        <v>2.3846153846153846</v>
      </c>
    </row>
    <row r="52" spans="1:9" ht="12" customHeight="1">
      <c r="A52" s="514" t="s">
        <v>3534</v>
      </c>
      <c r="B52" s="407" t="s">
        <v>3535</v>
      </c>
      <c r="C52" s="517"/>
      <c r="D52" s="866"/>
      <c r="E52" s="520"/>
      <c r="F52" s="862">
        <v>36</v>
      </c>
      <c r="G52" s="517"/>
      <c r="H52" s="556">
        <f t="shared" si="1"/>
        <v>36</v>
      </c>
      <c r="I52" s="620"/>
    </row>
    <row r="53" spans="1:9" ht="12" customHeight="1">
      <c r="A53" s="508" t="s">
        <v>3536</v>
      </c>
      <c r="B53" s="406" t="s">
        <v>3537</v>
      </c>
      <c r="C53" s="517">
        <v>8</v>
      </c>
      <c r="D53" s="866">
        <v>24</v>
      </c>
      <c r="E53" s="520"/>
      <c r="F53" s="862"/>
      <c r="G53" s="517">
        <f t="shared" si="0"/>
        <v>8</v>
      </c>
      <c r="H53" s="556">
        <f t="shared" si="1"/>
        <v>24</v>
      </c>
      <c r="I53" s="620">
        <f t="shared" si="2"/>
        <v>3</v>
      </c>
    </row>
    <row r="54" spans="1:9" ht="12" customHeight="1">
      <c r="A54" s="514" t="s">
        <v>3540</v>
      </c>
      <c r="B54" s="407" t="s">
        <v>4721</v>
      </c>
      <c r="C54" s="517">
        <v>27</v>
      </c>
      <c r="D54" s="867">
        <v>35</v>
      </c>
      <c r="E54" s="520">
        <v>672</v>
      </c>
      <c r="F54" s="863">
        <v>44</v>
      </c>
      <c r="G54" s="517">
        <f t="shared" si="0"/>
        <v>699</v>
      </c>
      <c r="H54" s="556">
        <f t="shared" si="1"/>
        <v>79</v>
      </c>
      <c r="I54" s="620">
        <f t="shared" si="2"/>
        <v>0.11301859799713877</v>
      </c>
    </row>
    <row r="55" spans="1:9" ht="12" customHeight="1">
      <c r="A55" s="508" t="s">
        <v>3544</v>
      </c>
      <c r="B55" s="406" t="s">
        <v>3545</v>
      </c>
      <c r="C55" s="517">
        <v>1</v>
      </c>
      <c r="D55" s="867"/>
      <c r="E55" s="520">
        <v>24</v>
      </c>
      <c r="F55" s="863"/>
      <c r="G55" s="517">
        <f t="shared" si="0"/>
        <v>25</v>
      </c>
      <c r="H55" s="556">
        <f t="shared" si="1"/>
        <v>0</v>
      </c>
      <c r="I55" s="620">
        <f t="shared" si="2"/>
        <v>0</v>
      </c>
    </row>
    <row r="56" spans="1:9" ht="12" customHeight="1">
      <c r="A56" s="514" t="s">
        <v>3552</v>
      </c>
      <c r="B56" s="407" t="s">
        <v>3553</v>
      </c>
      <c r="C56" s="517"/>
      <c r="D56" s="867"/>
      <c r="E56" s="520"/>
      <c r="F56" s="863">
        <v>8</v>
      </c>
      <c r="G56" s="517"/>
      <c r="H56" s="556">
        <f t="shared" si="1"/>
        <v>8</v>
      </c>
      <c r="I56" s="620"/>
    </row>
    <row r="57" spans="1:9" ht="12" customHeight="1">
      <c r="A57" s="508" t="s">
        <v>3554</v>
      </c>
      <c r="B57" s="406" t="s">
        <v>3555</v>
      </c>
      <c r="C57" s="517">
        <v>81</v>
      </c>
      <c r="D57" s="867">
        <v>13</v>
      </c>
      <c r="E57" s="520">
        <v>1332</v>
      </c>
      <c r="F57" s="863">
        <v>2083</v>
      </c>
      <c r="G57" s="517">
        <f t="shared" si="0"/>
        <v>1413</v>
      </c>
      <c r="H57" s="556">
        <f t="shared" si="1"/>
        <v>2096</v>
      </c>
      <c r="I57" s="620">
        <f t="shared" si="2"/>
        <v>1.4833687190375089</v>
      </c>
    </row>
    <row r="58" spans="1:9" ht="12" customHeight="1">
      <c r="A58" s="507" t="s">
        <v>4812</v>
      </c>
      <c r="B58" s="409" t="s">
        <v>4813</v>
      </c>
      <c r="C58" s="517">
        <v>4</v>
      </c>
      <c r="D58" s="867">
        <v>6</v>
      </c>
      <c r="E58" s="520">
        <v>220</v>
      </c>
      <c r="F58" s="863">
        <v>37</v>
      </c>
      <c r="G58" s="517">
        <f t="shared" si="0"/>
        <v>224</v>
      </c>
      <c r="H58" s="556">
        <f t="shared" si="1"/>
        <v>43</v>
      </c>
      <c r="I58" s="620">
        <f t="shared" si="2"/>
        <v>0.19196428571428573</v>
      </c>
    </row>
    <row r="59" spans="1:9" ht="12" customHeight="1">
      <c r="A59" s="508" t="s">
        <v>3558</v>
      </c>
      <c r="B59" s="406" t="s">
        <v>3559</v>
      </c>
      <c r="C59" s="517">
        <v>15</v>
      </c>
      <c r="D59" s="867"/>
      <c r="E59" s="520">
        <v>2259</v>
      </c>
      <c r="F59" s="863">
        <v>2532</v>
      </c>
      <c r="G59" s="517">
        <f t="shared" si="0"/>
        <v>2274</v>
      </c>
      <c r="H59" s="556">
        <f t="shared" si="1"/>
        <v>2532</v>
      </c>
      <c r="I59" s="620">
        <f t="shared" si="2"/>
        <v>1.1134564643799472</v>
      </c>
    </row>
    <row r="60" spans="1:9" ht="12" customHeight="1">
      <c r="A60" s="508" t="s">
        <v>4736</v>
      </c>
      <c r="B60" s="406" t="s">
        <v>4737</v>
      </c>
      <c r="C60" s="517">
        <v>56</v>
      </c>
      <c r="D60" s="866">
        <v>175</v>
      </c>
      <c r="E60" s="520"/>
      <c r="F60" s="862"/>
      <c r="G60" s="517">
        <f t="shared" si="0"/>
        <v>56</v>
      </c>
      <c r="H60" s="556">
        <f t="shared" si="1"/>
        <v>175</v>
      </c>
      <c r="I60" s="620">
        <f t="shared" si="2"/>
        <v>3.125</v>
      </c>
    </row>
    <row r="61" spans="1:9" ht="12" customHeight="1">
      <c r="A61" s="507" t="s">
        <v>3902</v>
      </c>
      <c r="B61" s="409" t="s">
        <v>3903</v>
      </c>
      <c r="C61" s="517"/>
      <c r="D61" s="866"/>
      <c r="E61" s="520">
        <v>20</v>
      </c>
      <c r="F61" s="862"/>
      <c r="G61" s="517">
        <f t="shared" si="0"/>
        <v>20</v>
      </c>
      <c r="H61" s="556">
        <f t="shared" si="1"/>
        <v>0</v>
      </c>
      <c r="I61" s="620">
        <f t="shared" si="2"/>
        <v>0</v>
      </c>
    </row>
    <row r="62" spans="1:9" ht="12" customHeight="1">
      <c r="A62" s="397" t="s">
        <v>4724</v>
      </c>
      <c r="B62" s="398" t="s">
        <v>4725</v>
      </c>
      <c r="C62" s="517">
        <v>11</v>
      </c>
      <c r="D62" s="866"/>
      <c r="E62" s="520">
        <v>617</v>
      </c>
      <c r="F62" s="862">
        <v>206</v>
      </c>
      <c r="G62" s="517">
        <f t="shared" si="0"/>
        <v>628</v>
      </c>
      <c r="H62" s="556">
        <f t="shared" si="1"/>
        <v>206</v>
      </c>
      <c r="I62" s="620">
        <f t="shared" si="2"/>
        <v>0.32802547770700635</v>
      </c>
    </row>
    <row r="63" spans="1:9" ht="12" customHeight="1">
      <c r="A63" s="508" t="s">
        <v>4726</v>
      </c>
      <c r="B63" s="406" t="s">
        <v>4738</v>
      </c>
      <c r="C63" s="517">
        <v>33</v>
      </c>
      <c r="D63" s="866">
        <v>2</v>
      </c>
      <c r="E63" s="520">
        <v>644</v>
      </c>
      <c r="F63" s="862">
        <v>303</v>
      </c>
      <c r="G63" s="517">
        <f t="shared" si="0"/>
        <v>677</v>
      </c>
      <c r="H63" s="556">
        <f t="shared" si="1"/>
        <v>305</v>
      </c>
      <c r="I63" s="620">
        <f t="shared" si="2"/>
        <v>0.45051698670605611</v>
      </c>
    </row>
    <row r="64" spans="1:9" ht="12" customHeight="1">
      <c r="A64" s="507" t="s">
        <v>4814</v>
      </c>
      <c r="B64" s="409" t="s">
        <v>3112</v>
      </c>
      <c r="C64" s="517">
        <v>16</v>
      </c>
      <c r="D64" s="867"/>
      <c r="E64" s="520"/>
      <c r="F64" s="863"/>
      <c r="G64" s="517">
        <f t="shared" si="0"/>
        <v>16</v>
      </c>
      <c r="H64" s="556">
        <f t="shared" si="1"/>
        <v>0</v>
      </c>
      <c r="I64" s="620">
        <f t="shared" si="2"/>
        <v>0</v>
      </c>
    </row>
    <row r="65" spans="1:9" ht="12" customHeight="1">
      <c r="A65" s="397" t="s">
        <v>4157</v>
      </c>
      <c r="B65" s="398" t="s">
        <v>3114</v>
      </c>
      <c r="C65" s="517">
        <v>157</v>
      </c>
      <c r="D65" s="867">
        <v>200</v>
      </c>
      <c r="E65" s="520"/>
      <c r="F65" s="863"/>
      <c r="G65" s="517">
        <f t="shared" si="0"/>
        <v>157</v>
      </c>
      <c r="H65" s="556">
        <f t="shared" si="1"/>
        <v>200</v>
      </c>
      <c r="I65" s="620">
        <f t="shared" si="2"/>
        <v>1.2738853503184713</v>
      </c>
    </row>
    <row r="66" spans="1:9" ht="12" customHeight="1">
      <c r="A66" s="508" t="s">
        <v>4161</v>
      </c>
      <c r="B66" s="406" t="s">
        <v>3116</v>
      </c>
      <c r="C66" s="517">
        <v>489</v>
      </c>
      <c r="D66" s="868">
        <v>1737</v>
      </c>
      <c r="E66" s="520">
        <v>964</v>
      </c>
      <c r="F66" s="864">
        <v>1665</v>
      </c>
      <c r="G66" s="517">
        <v>1323</v>
      </c>
      <c r="H66" s="556">
        <f t="shared" si="1"/>
        <v>3402</v>
      </c>
      <c r="I66" s="620">
        <f t="shared" si="2"/>
        <v>2.5714285714285716</v>
      </c>
    </row>
    <row r="67" spans="1:9" ht="12" customHeight="1">
      <c r="A67" s="437"/>
      <c r="B67" s="437" t="s">
        <v>4783</v>
      </c>
      <c r="C67" s="518">
        <f>SUM(C9:C66)</f>
        <v>6702</v>
      </c>
      <c r="D67" s="870">
        <f>SUM(D9:D66)</f>
        <v>17467</v>
      </c>
      <c r="E67" s="751">
        <f>SUM(E9:E66)</f>
        <v>11259</v>
      </c>
      <c r="F67" s="870">
        <f>SUM(F9:F66)</f>
        <v>13316</v>
      </c>
      <c r="G67" s="518">
        <f>SUM(G9:G66)</f>
        <v>17831</v>
      </c>
      <c r="H67" s="623">
        <f t="shared" si="1"/>
        <v>30783</v>
      </c>
      <c r="I67" s="621">
        <f t="shared" si="2"/>
        <v>1.7263754136055185</v>
      </c>
    </row>
    <row r="69" spans="1:9">
      <c r="A69" s="438" t="s">
        <v>5584</v>
      </c>
      <c r="B69" s="438"/>
      <c r="C69" s="438"/>
      <c r="D69" s="815"/>
      <c r="E69" s="552"/>
    </row>
  </sheetData>
  <mergeCells count="5">
    <mergeCell ref="A5:A6"/>
    <mergeCell ref="B5:B6"/>
    <mergeCell ref="C5:D5"/>
    <mergeCell ref="E5:F5"/>
    <mergeCell ref="G5:H5"/>
  </mergeCells>
  <pageMargins left="0" right="0" top="0" bottom="0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91"/>
  <sheetViews>
    <sheetView topLeftCell="A53" workbookViewId="0">
      <selection activeCell="L82" sqref="L82"/>
    </sheetView>
  </sheetViews>
  <sheetFormatPr defaultRowHeight="13.2"/>
  <cols>
    <col min="1" max="1" width="7.6640625" customWidth="1"/>
    <col min="2" max="2" width="44.21875" customWidth="1"/>
    <col min="3" max="3" width="6" customWidth="1"/>
    <col min="4" max="4" width="7.88671875" style="816" customWidth="1"/>
    <col min="5" max="5" width="6.6640625" style="555" customWidth="1"/>
    <col min="6" max="6" width="7.6640625" style="816" customWidth="1"/>
    <col min="7" max="7" width="6" customWidth="1"/>
    <col min="8" max="9" width="7.77734375" customWidth="1"/>
  </cols>
  <sheetData>
    <row r="1" spans="1:9" ht="12" customHeight="1">
      <c r="A1" s="173"/>
      <c r="B1" s="174" t="s">
        <v>165</v>
      </c>
      <c r="C1" s="165" t="str">
        <f>Kadar.ode.!C1</f>
        <v>ОПШТА БОЛНИЦА СЕНТА</v>
      </c>
      <c r="D1" s="809"/>
      <c r="E1" s="357"/>
      <c r="F1" s="809"/>
      <c r="G1" s="171"/>
      <c r="H1" s="73"/>
    </row>
    <row r="2" spans="1:9" ht="12" customHeight="1">
      <c r="A2" s="173"/>
      <c r="B2" s="174" t="s">
        <v>166</v>
      </c>
      <c r="C2" s="165" t="str">
        <f>Kadar.ode.!C2</f>
        <v>08923507</v>
      </c>
      <c r="D2" s="809"/>
      <c r="E2" s="357"/>
      <c r="F2" s="809"/>
      <c r="G2" s="171"/>
      <c r="H2" s="73"/>
    </row>
    <row r="3" spans="1:9" ht="12" customHeight="1">
      <c r="A3" s="173"/>
      <c r="B3" s="174" t="s">
        <v>1797</v>
      </c>
      <c r="C3" s="166" t="s">
        <v>1756</v>
      </c>
      <c r="D3" s="810"/>
      <c r="E3" s="680"/>
      <c r="F3" s="810"/>
      <c r="G3" s="172"/>
      <c r="H3" s="73"/>
    </row>
    <row r="4" spans="1:9" ht="12" customHeight="1">
      <c r="A4" s="173"/>
      <c r="B4" s="174" t="s">
        <v>207</v>
      </c>
      <c r="C4" s="166" t="s">
        <v>1886</v>
      </c>
      <c r="D4" s="810"/>
      <c r="E4" s="680"/>
      <c r="F4" s="810"/>
      <c r="G4" s="172"/>
      <c r="H4" s="73"/>
    </row>
    <row r="5" spans="1:9">
      <c r="A5" s="1187" t="s">
        <v>118</v>
      </c>
      <c r="B5" s="1187" t="s">
        <v>209</v>
      </c>
      <c r="C5" s="1181" t="s">
        <v>1755</v>
      </c>
      <c r="D5" s="1181"/>
      <c r="E5" s="1180" t="s">
        <v>1754</v>
      </c>
      <c r="F5" s="1180"/>
      <c r="G5" s="1181" t="s">
        <v>86</v>
      </c>
      <c r="H5" s="1181"/>
      <c r="I5" s="220"/>
    </row>
    <row r="6" spans="1:9" ht="21" thickBot="1">
      <c r="A6" s="1188"/>
      <c r="B6" s="1188"/>
      <c r="C6" s="332" t="s">
        <v>1834</v>
      </c>
      <c r="D6" s="332" t="s">
        <v>5786</v>
      </c>
      <c r="E6" s="332" t="s">
        <v>1834</v>
      </c>
      <c r="F6" s="332" t="s">
        <v>5786</v>
      </c>
      <c r="G6" s="332" t="s">
        <v>1834</v>
      </c>
      <c r="H6" s="332" t="s">
        <v>5786</v>
      </c>
      <c r="I6" s="175" t="s">
        <v>1891</v>
      </c>
    </row>
    <row r="7" spans="1:9" ht="10.8" customHeight="1" thickTop="1">
      <c r="A7" s="206"/>
      <c r="B7" s="292" t="s">
        <v>208</v>
      </c>
      <c r="C7" s="292"/>
      <c r="D7" s="812"/>
      <c r="E7" s="292"/>
      <c r="F7" s="812"/>
      <c r="G7" s="292"/>
      <c r="H7" s="291"/>
      <c r="I7" s="220"/>
    </row>
    <row r="8" spans="1:9" ht="10.8" customHeight="1">
      <c r="A8" s="208"/>
      <c r="B8" s="290" t="s">
        <v>1753</v>
      </c>
      <c r="C8" s="108"/>
      <c r="D8" s="847"/>
      <c r="E8" s="109"/>
      <c r="F8" s="848"/>
      <c r="G8" s="110"/>
      <c r="H8" s="109"/>
      <c r="I8" s="220"/>
    </row>
    <row r="9" spans="1:9" ht="10.8" customHeight="1">
      <c r="A9" s="507" t="s">
        <v>1912</v>
      </c>
      <c r="B9" s="408" t="s">
        <v>1913</v>
      </c>
      <c r="C9" s="624">
        <v>689</v>
      </c>
      <c r="D9" s="807">
        <v>2120</v>
      </c>
      <c r="E9" s="637">
        <v>91</v>
      </c>
      <c r="F9" s="808">
        <v>221</v>
      </c>
      <c r="G9" s="624">
        <f>C9+E9</f>
        <v>780</v>
      </c>
      <c r="H9" s="626">
        <f>D9+F9</f>
        <v>2341</v>
      </c>
      <c r="I9" s="632">
        <f>H9/G9</f>
        <v>3.0012820512820513</v>
      </c>
    </row>
    <row r="10" spans="1:9" ht="10.8" customHeight="1">
      <c r="A10" s="514" t="s">
        <v>4815</v>
      </c>
      <c r="B10" s="415" t="s">
        <v>4816</v>
      </c>
      <c r="C10" s="624"/>
      <c r="D10" s="807">
        <v>681</v>
      </c>
      <c r="E10" s="637">
        <v>19</v>
      </c>
      <c r="F10" s="808">
        <v>378</v>
      </c>
      <c r="G10" s="624">
        <f t="shared" ref="G10:G88" si="0">C10+E10</f>
        <v>19</v>
      </c>
      <c r="H10" s="626">
        <f t="shared" ref="H10:H74" si="1">D10+F10</f>
        <v>1059</v>
      </c>
      <c r="I10" s="632">
        <f t="shared" ref="I10:I84" si="2">H10/G10</f>
        <v>55.736842105263158</v>
      </c>
    </row>
    <row r="11" spans="1:9" ht="10.8" customHeight="1">
      <c r="A11" s="879" t="s">
        <v>5402</v>
      </c>
      <c r="B11" s="880" t="s">
        <v>5403</v>
      </c>
      <c r="C11" s="624"/>
      <c r="D11" s="807"/>
      <c r="E11" s="637"/>
      <c r="F11" s="808">
        <v>70</v>
      </c>
      <c r="G11" s="624"/>
      <c r="H11" s="626">
        <f t="shared" si="1"/>
        <v>70</v>
      </c>
      <c r="I11" s="632"/>
    </row>
    <row r="12" spans="1:9" ht="10.8" customHeight="1">
      <c r="A12" s="397" t="s">
        <v>1960</v>
      </c>
      <c r="B12" s="416" t="s">
        <v>1961</v>
      </c>
      <c r="C12" s="624"/>
      <c r="D12" s="807"/>
      <c r="E12" s="637">
        <v>40</v>
      </c>
      <c r="F12" s="808">
        <v>276</v>
      </c>
      <c r="G12" s="624">
        <f t="shared" si="0"/>
        <v>40</v>
      </c>
      <c r="H12" s="626">
        <f t="shared" si="1"/>
        <v>276</v>
      </c>
      <c r="I12" s="632">
        <f t="shared" si="2"/>
        <v>6.9</v>
      </c>
    </row>
    <row r="13" spans="1:9" ht="10.8" customHeight="1">
      <c r="A13" s="397" t="s">
        <v>1968</v>
      </c>
      <c r="B13" s="416" t="s">
        <v>1969</v>
      </c>
      <c r="C13" s="624"/>
      <c r="D13" s="807"/>
      <c r="E13" s="637">
        <v>13</v>
      </c>
      <c r="F13" s="808">
        <v>1134</v>
      </c>
      <c r="G13" s="624">
        <f t="shared" si="0"/>
        <v>13</v>
      </c>
      <c r="H13" s="626">
        <f t="shared" si="1"/>
        <v>1134</v>
      </c>
      <c r="I13" s="632">
        <f t="shared" si="2"/>
        <v>87.230769230769226</v>
      </c>
    </row>
    <row r="14" spans="1:9" ht="10.8" customHeight="1">
      <c r="A14" s="507" t="s">
        <v>1970</v>
      </c>
      <c r="B14" s="408" t="s">
        <v>1971</v>
      </c>
      <c r="C14" s="624"/>
      <c r="D14" s="803"/>
      <c r="E14" s="637">
        <v>65</v>
      </c>
      <c r="F14" s="805">
        <v>1134</v>
      </c>
      <c r="G14" s="624">
        <f t="shared" si="0"/>
        <v>65</v>
      </c>
      <c r="H14" s="626">
        <f t="shared" si="1"/>
        <v>1134</v>
      </c>
      <c r="I14" s="632">
        <f t="shared" si="2"/>
        <v>17.446153846153845</v>
      </c>
    </row>
    <row r="15" spans="1:9" ht="10.8" customHeight="1">
      <c r="A15" s="508" t="s">
        <v>1980</v>
      </c>
      <c r="B15" s="410" t="s">
        <v>1981</v>
      </c>
      <c r="C15" s="624">
        <v>40</v>
      </c>
      <c r="D15" s="803">
        <v>254</v>
      </c>
      <c r="E15" s="637"/>
      <c r="F15" s="805">
        <v>22</v>
      </c>
      <c r="G15" s="624">
        <f t="shared" si="0"/>
        <v>40</v>
      </c>
      <c r="H15" s="626">
        <f t="shared" si="1"/>
        <v>276</v>
      </c>
      <c r="I15" s="632">
        <f t="shared" si="2"/>
        <v>6.9</v>
      </c>
    </row>
    <row r="16" spans="1:9" ht="10.8" customHeight="1">
      <c r="A16" s="508" t="s">
        <v>1982</v>
      </c>
      <c r="B16" s="410" t="s">
        <v>1983</v>
      </c>
      <c r="C16" s="624">
        <v>3259</v>
      </c>
      <c r="D16" s="818">
        <v>4100</v>
      </c>
      <c r="E16" s="637">
        <v>495</v>
      </c>
      <c r="F16" s="819">
        <v>599</v>
      </c>
      <c r="G16" s="624">
        <f t="shared" si="0"/>
        <v>3754</v>
      </c>
      <c r="H16" s="626">
        <f t="shared" si="1"/>
        <v>4699</v>
      </c>
      <c r="I16" s="632">
        <f t="shared" si="2"/>
        <v>1.2517314864144913</v>
      </c>
    </row>
    <row r="17" spans="1:9" ht="10.8" customHeight="1">
      <c r="A17" s="508" t="s">
        <v>1984</v>
      </c>
      <c r="B17" s="410" t="s">
        <v>1985</v>
      </c>
      <c r="C17" s="624">
        <v>1432</v>
      </c>
      <c r="D17" s="803">
        <v>2715</v>
      </c>
      <c r="E17" s="637">
        <v>111</v>
      </c>
      <c r="F17" s="805">
        <v>238</v>
      </c>
      <c r="G17" s="624">
        <f t="shared" si="0"/>
        <v>1543</v>
      </c>
      <c r="H17" s="626">
        <f t="shared" si="1"/>
        <v>2953</v>
      </c>
      <c r="I17" s="632">
        <f t="shared" si="2"/>
        <v>1.9138042773817239</v>
      </c>
    </row>
    <row r="18" spans="1:9" ht="10.8" customHeight="1">
      <c r="A18" s="508" t="s">
        <v>1986</v>
      </c>
      <c r="B18" s="410" t="s">
        <v>1987</v>
      </c>
      <c r="C18" s="624">
        <v>2233</v>
      </c>
      <c r="D18" s="803">
        <v>2062</v>
      </c>
      <c r="E18" s="637">
        <v>311</v>
      </c>
      <c r="F18" s="805">
        <v>417</v>
      </c>
      <c r="G18" s="624">
        <f t="shared" si="0"/>
        <v>2544</v>
      </c>
      <c r="H18" s="626">
        <f t="shared" si="1"/>
        <v>2479</v>
      </c>
      <c r="I18" s="632">
        <f t="shared" si="2"/>
        <v>0.97444968553459121</v>
      </c>
    </row>
    <row r="19" spans="1:9" ht="10.8" customHeight="1">
      <c r="A19" s="508" t="s">
        <v>1988</v>
      </c>
      <c r="B19" s="410" t="s">
        <v>1989</v>
      </c>
      <c r="C19" s="624">
        <v>816</v>
      </c>
      <c r="D19" s="803"/>
      <c r="E19" s="637">
        <v>83</v>
      </c>
      <c r="F19" s="805"/>
      <c r="G19" s="624">
        <f t="shared" si="0"/>
        <v>899</v>
      </c>
      <c r="H19" s="626">
        <f t="shared" si="1"/>
        <v>0</v>
      </c>
      <c r="I19" s="632">
        <f t="shared" si="2"/>
        <v>0</v>
      </c>
    </row>
    <row r="20" spans="1:9" ht="10.8" customHeight="1">
      <c r="A20" s="508" t="s">
        <v>1990</v>
      </c>
      <c r="B20" s="410" t="s">
        <v>1991</v>
      </c>
      <c r="C20" s="624">
        <v>1665</v>
      </c>
      <c r="D20" s="807">
        <v>2354</v>
      </c>
      <c r="E20" s="637">
        <v>359</v>
      </c>
      <c r="F20" s="808">
        <v>284</v>
      </c>
      <c r="G20" s="624">
        <f t="shared" si="0"/>
        <v>2024</v>
      </c>
      <c r="H20" s="626">
        <f t="shared" si="1"/>
        <v>2638</v>
      </c>
      <c r="I20" s="632">
        <f t="shared" si="2"/>
        <v>1.3033596837944663</v>
      </c>
    </row>
    <row r="21" spans="1:9" ht="10.8" customHeight="1">
      <c r="A21" s="508" t="s">
        <v>1992</v>
      </c>
      <c r="B21" s="410" t="s">
        <v>1993</v>
      </c>
      <c r="C21" s="624"/>
      <c r="D21" s="807">
        <v>820</v>
      </c>
      <c r="E21" s="637"/>
      <c r="F21" s="808">
        <v>40</v>
      </c>
      <c r="G21" s="624">
        <f t="shared" si="0"/>
        <v>0</v>
      </c>
      <c r="H21" s="626">
        <f t="shared" si="1"/>
        <v>860</v>
      </c>
      <c r="I21" s="632"/>
    </row>
    <row r="22" spans="1:9" ht="10.8" customHeight="1">
      <c r="A22" s="508" t="s">
        <v>1994</v>
      </c>
      <c r="B22" s="410" t="s">
        <v>1995</v>
      </c>
      <c r="C22" s="624"/>
      <c r="D22" s="807">
        <v>77</v>
      </c>
      <c r="E22" s="637">
        <v>16</v>
      </c>
      <c r="F22" s="808">
        <v>73</v>
      </c>
      <c r="G22" s="624">
        <f t="shared" si="0"/>
        <v>16</v>
      </c>
      <c r="H22" s="626">
        <f t="shared" si="1"/>
        <v>150</v>
      </c>
      <c r="I22" s="632">
        <f t="shared" si="2"/>
        <v>9.375</v>
      </c>
    </row>
    <row r="23" spans="1:9" ht="10.8" customHeight="1">
      <c r="A23" s="508" t="s">
        <v>1996</v>
      </c>
      <c r="B23" s="410" t="s">
        <v>1997</v>
      </c>
      <c r="C23" s="624">
        <v>1441</v>
      </c>
      <c r="D23" s="807">
        <v>3568</v>
      </c>
      <c r="E23" s="637">
        <v>305</v>
      </c>
      <c r="F23" s="808">
        <v>813</v>
      </c>
      <c r="G23" s="624">
        <f t="shared" si="0"/>
        <v>1746</v>
      </c>
      <c r="H23" s="626">
        <f t="shared" si="1"/>
        <v>4381</v>
      </c>
      <c r="I23" s="632">
        <f t="shared" si="2"/>
        <v>2.5091638029782359</v>
      </c>
    </row>
    <row r="24" spans="1:9" ht="10.8" customHeight="1">
      <c r="A24" s="508" t="s">
        <v>1998</v>
      </c>
      <c r="B24" s="410" t="s">
        <v>1999</v>
      </c>
      <c r="C24" s="624">
        <v>168</v>
      </c>
      <c r="D24" s="807">
        <v>1593</v>
      </c>
      <c r="E24" s="637">
        <v>43</v>
      </c>
      <c r="F24" s="808">
        <v>188</v>
      </c>
      <c r="G24" s="624">
        <f t="shared" si="0"/>
        <v>211</v>
      </c>
      <c r="H24" s="626">
        <f t="shared" si="1"/>
        <v>1781</v>
      </c>
      <c r="I24" s="632">
        <f t="shared" si="2"/>
        <v>8.4407582938388632</v>
      </c>
    </row>
    <row r="25" spans="1:9" ht="10.8" customHeight="1">
      <c r="A25" s="508" t="s">
        <v>2000</v>
      </c>
      <c r="B25" s="410" t="s">
        <v>2001</v>
      </c>
      <c r="C25" s="624">
        <v>637</v>
      </c>
      <c r="D25" s="803">
        <v>638</v>
      </c>
      <c r="E25" s="637">
        <v>61</v>
      </c>
      <c r="F25" s="805">
        <v>18</v>
      </c>
      <c r="G25" s="624">
        <f t="shared" si="0"/>
        <v>698</v>
      </c>
      <c r="H25" s="626">
        <f t="shared" si="1"/>
        <v>656</v>
      </c>
      <c r="I25" s="632">
        <f t="shared" si="2"/>
        <v>0.93982808022922637</v>
      </c>
    </row>
    <row r="26" spans="1:9" ht="10.8" customHeight="1">
      <c r="A26" s="508" t="s">
        <v>2002</v>
      </c>
      <c r="B26" s="410" t="s">
        <v>2003</v>
      </c>
      <c r="C26" s="624"/>
      <c r="D26" s="803">
        <v>30</v>
      </c>
      <c r="E26" s="637">
        <v>29</v>
      </c>
      <c r="F26" s="805">
        <v>31</v>
      </c>
      <c r="G26" s="624">
        <f t="shared" si="0"/>
        <v>29</v>
      </c>
      <c r="H26" s="626">
        <f t="shared" si="1"/>
        <v>61</v>
      </c>
      <c r="I26" s="632">
        <f t="shared" si="2"/>
        <v>2.103448275862069</v>
      </c>
    </row>
    <row r="27" spans="1:9" ht="10.8" customHeight="1">
      <c r="A27" s="508" t="s">
        <v>2004</v>
      </c>
      <c r="B27" s="410" t="s">
        <v>2005</v>
      </c>
      <c r="C27" s="624">
        <v>2925</v>
      </c>
      <c r="D27" s="818">
        <v>7080</v>
      </c>
      <c r="E27" s="637">
        <v>547</v>
      </c>
      <c r="F27" s="819">
        <v>1094</v>
      </c>
      <c r="G27" s="624">
        <f t="shared" si="0"/>
        <v>3472</v>
      </c>
      <c r="H27" s="626">
        <f t="shared" si="1"/>
        <v>8174</v>
      </c>
      <c r="I27" s="632">
        <f t="shared" si="2"/>
        <v>2.3542626728110601</v>
      </c>
    </row>
    <row r="28" spans="1:9" ht="10.8" customHeight="1">
      <c r="A28" s="508" t="s">
        <v>2006</v>
      </c>
      <c r="B28" s="410" t="s">
        <v>2007</v>
      </c>
      <c r="C28" s="624">
        <v>1184</v>
      </c>
      <c r="D28" s="803">
        <v>1592</v>
      </c>
      <c r="E28" s="637">
        <v>119</v>
      </c>
      <c r="F28" s="805">
        <v>449</v>
      </c>
      <c r="G28" s="624">
        <f t="shared" si="0"/>
        <v>1303</v>
      </c>
      <c r="H28" s="626">
        <f t="shared" si="1"/>
        <v>2041</v>
      </c>
      <c r="I28" s="632">
        <f t="shared" si="2"/>
        <v>1.5663852647735994</v>
      </c>
    </row>
    <row r="29" spans="1:9" ht="10.8" customHeight="1">
      <c r="A29" s="508" t="s">
        <v>2008</v>
      </c>
      <c r="B29" s="410" t="s">
        <v>2009</v>
      </c>
      <c r="C29" s="624"/>
      <c r="D29" s="803">
        <v>40</v>
      </c>
      <c r="E29" s="637"/>
      <c r="F29" s="805">
        <v>1</v>
      </c>
      <c r="G29" s="624">
        <f t="shared" si="0"/>
        <v>0</v>
      </c>
      <c r="H29" s="626">
        <f t="shared" si="1"/>
        <v>41</v>
      </c>
      <c r="I29" s="632"/>
    </row>
    <row r="30" spans="1:9" ht="10.8" customHeight="1">
      <c r="A30" s="508" t="s">
        <v>2010</v>
      </c>
      <c r="B30" s="410" t="s">
        <v>2011</v>
      </c>
      <c r="C30" s="624">
        <v>67</v>
      </c>
      <c r="D30" s="803">
        <v>1039</v>
      </c>
      <c r="E30" s="637">
        <v>13</v>
      </c>
      <c r="F30" s="805">
        <v>17</v>
      </c>
      <c r="G30" s="624">
        <f t="shared" si="0"/>
        <v>80</v>
      </c>
      <c r="H30" s="626">
        <f t="shared" si="1"/>
        <v>1056</v>
      </c>
      <c r="I30" s="632">
        <f t="shared" si="2"/>
        <v>13.2</v>
      </c>
    </row>
    <row r="31" spans="1:9" ht="10.8" customHeight="1">
      <c r="A31" s="514" t="s">
        <v>5474</v>
      </c>
      <c r="B31" s="407" t="s">
        <v>5475</v>
      </c>
      <c r="C31" s="624"/>
      <c r="D31" s="807"/>
      <c r="E31" s="637"/>
      <c r="F31" s="808">
        <v>1</v>
      </c>
      <c r="G31" s="624"/>
      <c r="H31" s="626">
        <f t="shared" si="1"/>
        <v>1</v>
      </c>
      <c r="I31" s="632"/>
    </row>
    <row r="32" spans="1:9" ht="10.8" customHeight="1">
      <c r="A32" s="508" t="s">
        <v>2012</v>
      </c>
      <c r="B32" s="410" t="s">
        <v>2013</v>
      </c>
      <c r="C32" s="624"/>
      <c r="D32" s="807">
        <v>10</v>
      </c>
      <c r="E32" s="637"/>
      <c r="F32" s="808">
        <v>33</v>
      </c>
      <c r="G32" s="624">
        <f t="shared" si="0"/>
        <v>0</v>
      </c>
      <c r="H32" s="626">
        <f t="shared" si="1"/>
        <v>43</v>
      </c>
      <c r="I32" s="632"/>
    </row>
    <row r="33" spans="1:9" ht="10.8" customHeight="1">
      <c r="A33" s="508" t="s">
        <v>2014</v>
      </c>
      <c r="B33" s="410" t="s">
        <v>2015</v>
      </c>
      <c r="C33" s="624"/>
      <c r="D33" s="807">
        <v>37</v>
      </c>
      <c r="E33" s="637">
        <v>16</v>
      </c>
      <c r="F33" s="808">
        <v>295</v>
      </c>
      <c r="G33" s="624">
        <f t="shared" si="0"/>
        <v>16</v>
      </c>
      <c r="H33" s="626">
        <f t="shared" si="1"/>
        <v>332</v>
      </c>
      <c r="I33" s="632">
        <f t="shared" si="2"/>
        <v>20.75</v>
      </c>
    </row>
    <row r="34" spans="1:9" ht="10.8" customHeight="1">
      <c r="A34" s="508" t="s">
        <v>2016</v>
      </c>
      <c r="B34" s="410" t="s">
        <v>2017</v>
      </c>
      <c r="C34" s="624"/>
      <c r="D34" s="807">
        <v>286</v>
      </c>
      <c r="E34" s="637"/>
      <c r="F34" s="808">
        <v>30</v>
      </c>
      <c r="G34" s="624">
        <f t="shared" si="0"/>
        <v>0</v>
      </c>
      <c r="H34" s="626">
        <f t="shared" si="1"/>
        <v>316</v>
      </c>
      <c r="I34" s="632"/>
    </row>
    <row r="35" spans="1:9" ht="10.8" customHeight="1">
      <c r="A35" s="879" t="s">
        <v>5708</v>
      </c>
      <c r="B35" s="880" t="s">
        <v>5709</v>
      </c>
      <c r="C35" s="624"/>
      <c r="D35" s="807"/>
      <c r="E35" s="637"/>
      <c r="F35" s="808">
        <v>22</v>
      </c>
      <c r="G35" s="624"/>
      <c r="H35" s="626">
        <f t="shared" si="1"/>
        <v>22</v>
      </c>
      <c r="I35" s="632"/>
    </row>
    <row r="36" spans="1:9" ht="10.8" customHeight="1">
      <c r="A36" s="508" t="s">
        <v>2020</v>
      </c>
      <c r="B36" s="410" t="s">
        <v>2021</v>
      </c>
      <c r="C36" s="624">
        <v>40</v>
      </c>
      <c r="D36" s="807">
        <v>110</v>
      </c>
      <c r="E36" s="637"/>
      <c r="F36" s="808"/>
      <c r="G36" s="624">
        <f t="shared" si="0"/>
        <v>40</v>
      </c>
      <c r="H36" s="626">
        <f t="shared" si="1"/>
        <v>110</v>
      </c>
      <c r="I36" s="632">
        <f t="shared" si="2"/>
        <v>2.75</v>
      </c>
    </row>
    <row r="37" spans="1:9" ht="10.8" customHeight="1">
      <c r="A37" s="397" t="s">
        <v>2040</v>
      </c>
      <c r="B37" s="416" t="s">
        <v>2041</v>
      </c>
      <c r="C37" s="624"/>
      <c r="D37" s="807"/>
      <c r="E37" s="637">
        <v>137</v>
      </c>
      <c r="F37" s="808">
        <v>1134</v>
      </c>
      <c r="G37" s="624">
        <f t="shared" si="0"/>
        <v>137</v>
      </c>
      <c r="H37" s="626">
        <f t="shared" si="1"/>
        <v>1134</v>
      </c>
      <c r="I37" s="632">
        <f t="shared" si="2"/>
        <v>8.2773722627737225</v>
      </c>
    </row>
    <row r="38" spans="1:9" ht="10.8" customHeight="1">
      <c r="A38" s="514" t="s">
        <v>2046</v>
      </c>
      <c r="B38" s="407" t="s">
        <v>2047</v>
      </c>
      <c r="C38" s="624"/>
      <c r="D38" s="807"/>
      <c r="E38" s="637"/>
      <c r="F38" s="808">
        <v>95</v>
      </c>
      <c r="G38" s="624"/>
      <c r="H38" s="626">
        <f t="shared" si="1"/>
        <v>95</v>
      </c>
      <c r="I38" s="632"/>
    </row>
    <row r="39" spans="1:9" ht="10.8" customHeight="1">
      <c r="A39" s="508" t="s">
        <v>2054</v>
      </c>
      <c r="B39" s="406" t="s">
        <v>2055</v>
      </c>
      <c r="C39" s="624">
        <v>2</v>
      </c>
      <c r="D39" s="803"/>
      <c r="E39" s="637">
        <v>5</v>
      </c>
      <c r="F39" s="805"/>
      <c r="G39" s="624">
        <f t="shared" si="0"/>
        <v>7</v>
      </c>
      <c r="H39" s="626">
        <f t="shared" si="1"/>
        <v>0</v>
      </c>
      <c r="I39" s="632">
        <f t="shared" si="2"/>
        <v>0</v>
      </c>
    </row>
    <row r="40" spans="1:9" ht="10.8" customHeight="1">
      <c r="A40" s="508" t="s">
        <v>2078</v>
      </c>
      <c r="B40" s="410" t="s">
        <v>2079</v>
      </c>
      <c r="C40" s="624"/>
      <c r="D40" s="803">
        <v>46</v>
      </c>
      <c r="E40" s="637">
        <v>45</v>
      </c>
      <c r="F40" s="805">
        <v>421</v>
      </c>
      <c r="G40" s="624">
        <f t="shared" si="0"/>
        <v>45</v>
      </c>
      <c r="H40" s="626">
        <f t="shared" si="1"/>
        <v>467</v>
      </c>
      <c r="I40" s="632">
        <f t="shared" si="2"/>
        <v>10.377777777777778</v>
      </c>
    </row>
    <row r="41" spans="1:9" ht="10.8" customHeight="1">
      <c r="A41" s="508" t="s">
        <v>2107</v>
      </c>
      <c r="B41" s="410" t="s">
        <v>2108</v>
      </c>
      <c r="C41" s="624">
        <v>249</v>
      </c>
      <c r="D41" s="818">
        <v>806</v>
      </c>
      <c r="E41" s="637">
        <v>45</v>
      </c>
      <c r="F41" s="819">
        <v>46</v>
      </c>
      <c r="G41" s="624">
        <f t="shared" si="0"/>
        <v>294</v>
      </c>
      <c r="H41" s="626">
        <f t="shared" si="1"/>
        <v>852</v>
      </c>
      <c r="I41" s="632">
        <f t="shared" si="2"/>
        <v>2.8979591836734695</v>
      </c>
    </row>
    <row r="42" spans="1:9" ht="10.8" customHeight="1">
      <c r="A42" s="879" t="s">
        <v>2113</v>
      </c>
      <c r="B42" s="880" t="s">
        <v>2114</v>
      </c>
      <c r="C42" s="624"/>
      <c r="D42" s="818">
        <v>1</v>
      </c>
      <c r="E42" s="637"/>
      <c r="F42" s="819">
        <v>44</v>
      </c>
      <c r="G42" s="624"/>
      <c r="H42" s="626">
        <f t="shared" si="1"/>
        <v>45</v>
      </c>
      <c r="I42" s="632"/>
    </row>
    <row r="43" spans="1:9" ht="10.8" customHeight="1">
      <c r="A43" s="879" t="s">
        <v>2551</v>
      </c>
      <c r="B43" s="880" t="s">
        <v>2552</v>
      </c>
      <c r="C43" s="624"/>
      <c r="D43" s="818"/>
      <c r="E43" s="637"/>
      <c r="F43" s="819">
        <v>1</v>
      </c>
      <c r="G43" s="624"/>
      <c r="H43" s="626">
        <f t="shared" si="1"/>
        <v>1</v>
      </c>
      <c r="I43" s="632"/>
    </row>
    <row r="44" spans="1:9" ht="10.8" customHeight="1">
      <c r="A44" s="1080" t="s">
        <v>2816</v>
      </c>
      <c r="B44" s="1080" t="s">
        <v>2817</v>
      </c>
      <c r="C44" s="1074"/>
      <c r="D44" s="818"/>
      <c r="E44" s="1076"/>
      <c r="F44" s="819">
        <v>3</v>
      </c>
      <c r="G44" s="1074"/>
      <c r="H44" s="1078">
        <f t="shared" si="1"/>
        <v>3</v>
      </c>
      <c r="I44" s="1079"/>
    </row>
    <row r="45" spans="1:9" ht="10.8" customHeight="1">
      <c r="A45" s="507" t="s">
        <v>2818</v>
      </c>
      <c r="B45" s="408" t="s">
        <v>4817</v>
      </c>
      <c r="C45" s="624">
        <v>32</v>
      </c>
      <c r="D45" s="803">
        <v>11</v>
      </c>
      <c r="E45" s="637"/>
      <c r="F45" s="805"/>
      <c r="G45" s="624">
        <f t="shared" si="0"/>
        <v>32</v>
      </c>
      <c r="H45" s="626">
        <f t="shared" si="1"/>
        <v>11</v>
      </c>
      <c r="I45" s="632">
        <f t="shared" si="2"/>
        <v>0.34375</v>
      </c>
    </row>
    <row r="46" spans="1:9" ht="10.8" customHeight="1">
      <c r="A46" s="397" t="s">
        <v>3302</v>
      </c>
      <c r="B46" s="416" t="s">
        <v>3303</v>
      </c>
      <c r="C46" s="624"/>
      <c r="D46" s="803">
        <v>17</v>
      </c>
      <c r="E46" s="637"/>
      <c r="F46" s="805"/>
      <c r="G46" s="624">
        <f t="shared" si="0"/>
        <v>0</v>
      </c>
      <c r="H46" s="626">
        <f t="shared" si="1"/>
        <v>17</v>
      </c>
      <c r="I46" s="632"/>
    </row>
    <row r="47" spans="1:9" ht="10.8" customHeight="1">
      <c r="A47" s="507" t="s">
        <v>3372</v>
      </c>
      <c r="B47" s="408" t="s">
        <v>3373</v>
      </c>
      <c r="C47" s="624"/>
      <c r="D47" s="803">
        <v>2</v>
      </c>
      <c r="E47" s="637">
        <v>64</v>
      </c>
      <c r="F47" s="805">
        <v>1134</v>
      </c>
      <c r="G47" s="624">
        <f t="shared" si="0"/>
        <v>64</v>
      </c>
      <c r="H47" s="626">
        <f t="shared" si="1"/>
        <v>1136</v>
      </c>
      <c r="I47" s="632">
        <f t="shared" si="2"/>
        <v>17.75</v>
      </c>
    </row>
    <row r="48" spans="1:9" ht="10.8" customHeight="1">
      <c r="A48" s="508" t="s">
        <v>3374</v>
      </c>
      <c r="B48" s="410" t="s">
        <v>3375</v>
      </c>
      <c r="C48" s="624">
        <v>53</v>
      </c>
      <c r="D48" s="807">
        <v>908</v>
      </c>
      <c r="E48" s="637">
        <v>115</v>
      </c>
      <c r="F48" s="808">
        <v>1168</v>
      </c>
      <c r="G48" s="624">
        <f t="shared" si="0"/>
        <v>168</v>
      </c>
      <c r="H48" s="626">
        <f t="shared" si="1"/>
        <v>2076</v>
      </c>
      <c r="I48" s="632">
        <f t="shared" si="2"/>
        <v>12.357142857142858</v>
      </c>
    </row>
    <row r="49" spans="1:9" ht="10.8" customHeight="1">
      <c r="A49" s="507" t="s">
        <v>3376</v>
      </c>
      <c r="B49" s="408" t="s">
        <v>3377</v>
      </c>
      <c r="C49" s="624">
        <v>15</v>
      </c>
      <c r="D49" s="807">
        <v>10</v>
      </c>
      <c r="E49" s="637">
        <v>13</v>
      </c>
      <c r="F49" s="808">
        <v>1134</v>
      </c>
      <c r="G49" s="624">
        <f t="shared" si="0"/>
        <v>28</v>
      </c>
      <c r="H49" s="626">
        <f t="shared" si="1"/>
        <v>1144</v>
      </c>
      <c r="I49" s="632">
        <f t="shared" si="2"/>
        <v>40.857142857142854</v>
      </c>
    </row>
    <row r="50" spans="1:9" ht="10.8" customHeight="1">
      <c r="A50" s="507" t="s">
        <v>3394</v>
      </c>
      <c r="B50" s="408" t="s">
        <v>4818</v>
      </c>
      <c r="C50" s="624"/>
      <c r="D50" s="807"/>
      <c r="E50" s="637">
        <v>64</v>
      </c>
      <c r="F50" s="808">
        <v>1134</v>
      </c>
      <c r="G50" s="624">
        <f t="shared" si="0"/>
        <v>64</v>
      </c>
      <c r="H50" s="626">
        <f t="shared" si="1"/>
        <v>1134</v>
      </c>
      <c r="I50" s="632">
        <f t="shared" si="2"/>
        <v>17.71875</v>
      </c>
    </row>
    <row r="51" spans="1:9" ht="10.8" customHeight="1">
      <c r="A51" s="508" t="s">
        <v>3418</v>
      </c>
      <c r="B51" s="410" t="s">
        <v>3419</v>
      </c>
      <c r="C51" s="624">
        <v>80</v>
      </c>
      <c r="D51" s="807">
        <v>21</v>
      </c>
      <c r="E51" s="637">
        <v>279</v>
      </c>
      <c r="F51" s="808">
        <v>1154</v>
      </c>
      <c r="G51" s="624">
        <f t="shared" si="0"/>
        <v>359</v>
      </c>
      <c r="H51" s="626">
        <f t="shared" si="1"/>
        <v>1175</v>
      </c>
      <c r="I51" s="632">
        <f t="shared" si="2"/>
        <v>3.2729805013927575</v>
      </c>
    </row>
    <row r="52" spans="1:9" ht="10.8" customHeight="1">
      <c r="A52" s="397" t="s">
        <v>3428</v>
      </c>
      <c r="B52" s="416" t="s">
        <v>3429</v>
      </c>
      <c r="C52" s="624"/>
      <c r="D52" s="807"/>
      <c r="E52" s="637">
        <v>120</v>
      </c>
      <c r="F52" s="808">
        <v>1134</v>
      </c>
      <c r="G52" s="624">
        <f t="shared" si="0"/>
        <v>120</v>
      </c>
      <c r="H52" s="626">
        <f t="shared" si="1"/>
        <v>1134</v>
      </c>
      <c r="I52" s="632">
        <f t="shared" si="2"/>
        <v>9.4499999999999993</v>
      </c>
    </row>
    <row r="53" spans="1:9" ht="10.8" customHeight="1">
      <c r="A53" s="514" t="s">
        <v>5585</v>
      </c>
      <c r="B53" s="407" t="s">
        <v>5586</v>
      </c>
      <c r="C53" s="624"/>
      <c r="D53" s="807">
        <v>11</v>
      </c>
      <c r="E53" s="637"/>
      <c r="F53" s="808"/>
      <c r="G53" s="624"/>
      <c r="H53" s="626">
        <f t="shared" si="1"/>
        <v>11</v>
      </c>
      <c r="I53" s="632"/>
    </row>
    <row r="54" spans="1:9" ht="10.8" customHeight="1">
      <c r="A54" s="508" t="s">
        <v>3434</v>
      </c>
      <c r="B54" s="410" t="s">
        <v>3435</v>
      </c>
      <c r="C54" s="624">
        <v>263</v>
      </c>
      <c r="D54" s="803">
        <v>127</v>
      </c>
      <c r="E54" s="637"/>
      <c r="F54" s="805"/>
      <c r="G54" s="624">
        <f t="shared" si="0"/>
        <v>263</v>
      </c>
      <c r="H54" s="626">
        <f t="shared" si="1"/>
        <v>127</v>
      </c>
      <c r="I54" s="632">
        <f t="shared" si="2"/>
        <v>0.4828897338403042</v>
      </c>
    </row>
    <row r="55" spans="1:9" ht="10.8" customHeight="1">
      <c r="A55" s="508" t="s">
        <v>3436</v>
      </c>
      <c r="B55" s="410" t="s">
        <v>3437</v>
      </c>
      <c r="C55" s="624">
        <v>36</v>
      </c>
      <c r="D55" s="803">
        <v>104</v>
      </c>
      <c r="E55" s="637"/>
      <c r="F55" s="805"/>
      <c r="G55" s="624">
        <f t="shared" si="0"/>
        <v>36</v>
      </c>
      <c r="H55" s="626">
        <f t="shared" si="1"/>
        <v>104</v>
      </c>
      <c r="I55" s="632">
        <f t="shared" si="2"/>
        <v>2.8888888888888888</v>
      </c>
    </row>
    <row r="56" spans="1:9" ht="10.8" customHeight="1">
      <c r="A56" s="508" t="s">
        <v>3438</v>
      </c>
      <c r="B56" s="410" t="s">
        <v>3439</v>
      </c>
      <c r="C56" s="624">
        <v>684</v>
      </c>
      <c r="D56" s="818">
        <v>767</v>
      </c>
      <c r="E56" s="637">
        <v>7</v>
      </c>
      <c r="F56" s="819">
        <v>176</v>
      </c>
      <c r="G56" s="624">
        <f t="shared" si="0"/>
        <v>691</v>
      </c>
      <c r="H56" s="626">
        <f t="shared" si="1"/>
        <v>943</v>
      </c>
      <c r="I56" s="632">
        <f t="shared" si="2"/>
        <v>1.3646888567293778</v>
      </c>
    </row>
    <row r="57" spans="1:9" ht="10.8" customHeight="1">
      <c r="A57" s="508" t="s">
        <v>3440</v>
      </c>
      <c r="B57" s="410" t="s">
        <v>3441</v>
      </c>
      <c r="C57" s="624">
        <v>53</v>
      </c>
      <c r="D57" s="803">
        <v>705</v>
      </c>
      <c r="E57" s="637"/>
      <c r="F57" s="805">
        <v>117</v>
      </c>
      <c r="G57" s="624">
        <f t="shared" si="0"/>
        <v>53</v>
      </c>
      <c r="H57" s="626">
        <f t="shared" si="1"/>
        <v>822</v>
      </c>
      <c r="I57" s="632">
        <f t="shared" si="2"/>
        <v>15.509433962264151</v>
      </c>
    </row>
    <row r="58" spans="1:9" ht="10.8" customHeight="1">
      <c r="A58" s="508" t="s">
        <v>3442</v>
      </c>
      <c r="B58" s="410" t="s">
        <v>3443</v>
      </c>
      <c r="C58" s="624">
        <v>2765</v>
      </c>
      <c r="D58" s="803">
        <v>3984</v>
      </c>
      <c r="E58" s="637">
        <v>619</v>
      </c>
      <c r="F58" s="805">
        <v>886</v>
      </c>
      <c r="G58" s="624">
        <f t="shared" si="0"/>
        <v>3384</v>
      </c>
      <c r="H58" s="626">
        <f t="shared" si="1"/>
        <v>4870</v>
      </c>
      <c r="I58" s="632">
        <f t="shared" si="2"/>
        <v>1.4391252955082743</v>
      </c>
    </row>
    <row r="59" spans="1:9" ht="10.8" customHeight="1">
      <c r="A59" s="508" t="s">
        <v>3444</v>
      </c>
      <c r="B59" s="410" t="s">
        <v>3445</v>
      </c>
      <c r="C59" s="624">
        <v>488</v>
      </c>
      <c r="D59" s="803">
        <v>497</v>
      </c>
      <c r="E59" s="637">
        <v>36</v>
      </c>
      <c r="F59" s="805">
        <v>133</v>
      </c>
      <c r="G59" s="624">
        <f t="shared" si="0"/>
        <v>524</v>
      </c>
      <c r="H59" s="626">
        <f t="shared" si="1"/>
        <v>630</v>
      </c>
      <c r="I59" s="632">
        <f t="shared" si="2"/>
        <v>1.2022900763358779</v>
      </c>
    </row>
    <row r="60" spans="1:9" ht="10.8" customHeight="1">
      <c r="A60" s="508" t="s">
        <v>3446</v>
      </c>
      <c r="B60" s="410" t="s">
        <v>3447</v>
      </c>
      <c r="C60" s="624">
        <v>244</v>
      </c>
      <c r="D60" s="807">
        <v>289</v>
      </c>
      <c r="E60" s="637"/>
      <c r="F60" s="808">
        <v>2</v>
      </c>
      <c r="G60" s="624">
        <f t="shared" si="0"/>
        <v>244</v>
      </c>
      <c r="H60" s="626">
        <f t="shared" si="1"/>
        <v>291</v>
      </c>
      <c r="I60" s="632">
        <f t="shared" si="2"/>
        <v>1.1926229508196722</v>
      </c>
    </row>
    <row r="61" spans="1:9" ht="10.8" customHeight="1">
      <c r="A61" s="508" t="s">
        <v>3448</v>
      </c>
      <c r="B61" s="410" t="s">
        <v>3449</v>
      </c>
      <c r="C61" s="624">
        <v>1515</v>
      </c>
      <c r="D61" s="807">
        <v>1265</v>
      </c>
      <c r="E61" s="637">
        <v>68</v>
      </c>
      <c r="F61" s="808">
        <v>56</v>
      </c>
      <c r="G61" s="624">
        <f t="shared" si="0"/>
        <v>1583</v>
      </c>
      <c r="H61" s="626">
        <f t="shared" si="1"/>
        <v>1321</v>
      </c>
      <c r="I61" s="632">
        <f t="shared" si="2"/>
        <v>0.83449147188881867</v>
      </c>
    </row>
    <row r="62" spans="1:9" ht="10.8" customHeight="1">
      <c r="A62" s="508" t="s">
        <v>3450</v>
      </c>
      <c r="B62" s="410" t="s">
        <v>3451</v>
      </c>
      <c r="C62" s="624">
        <v>207</v>
      </c>
      <c r="D62" s="807">
        <v>170</v>
      </c>
      <c r="E62" s="637">
        <v>96</v>
      </c>
      <c r="F62" s="808">
        <v>274</v>
      </c>
      <c r="G62" s="624">
        <f t="shared" si="0"/>
        <v>303</v>
      </c>
      <c r="H62" s="626">
        <f t="shared" si="1"/>
        <v>444</v>
      </c>
      <c r="I62" s="632">
        <f t="shared" si="2"/>
        <v>1.4653465346534653</v>
      </c>
    </row>
    <row r="63" spans="1:9" ht="10.8" customHeight="1">
      <c r="A63" s="508" t="s">
        <v>3452</v>
      </c>
      <c r="B63" s="410" t="s">
        <v>3453</v>
      </c>
      <c r="C63" s="624">
        <v>67</v>
      </c>
      <c r="D63" s="807">
        <v>120</v>
      </c>
      <c r="E63" s="637"/>
      <c r="F63" s="808">
        <v>51</v>
      </c>
      <c r="G63" s="624">
        <f t="shared" si="0"/>
        <v>67</v>
      </c>
      <c r="H63" s="626">
        <f t="shared" si="1"/>
        <v>171</v>
      </c>
      <c r="I63" s="632">
        <f t="shared" si="2"/>
        <v>2.5522388059701493</v>
      </c>
    </row>
    <row r="64" spans="1:9" ht="10.8" customHeight="1">
      <c r="A64" s="508" t="s">
        <v>3454</v>
      </c>
      <c r="B64" s="410" t="s">
        <v>3455</v>
      </c>
      <c r="C64" s="624">
        <v>844</v>
      </c>
      <c r="D64" s="807">
        <v>1075</v>
      </c>
      <c r="E64" s="637">
        <v>147</v>
      </c>
      <c r="F64" s="808">
        <v>200</v>
      </c>
      <c r="G64" s="624">
        <f t="shared" si="0"/>
        <v>991</v>
      </c>
      <c r="H64" s="626">
        <f t="shared" si="1"/>
        <v>1275</v>
      </c>
      <c r="I64" s="632">
        <f t="shared" si="2"/>
        <v>1.2865792129162461</v>
      </c>
    </row>
    <row r="65" spans="1:9" ht="10.8" customHeight="1">
      <c r="A65" s="508" t="s">
        <v>3456</v>
      </c>
      <c r="B65" s="410" t="s">
        <v>3457</v>
      </c>
      <c r="C65" s="624">
        <v>911</v>
      </c>
      <c r="D65" s="803">
        <v>999</v>
      </c>
      <c r="E65" s="637">
        <v>165</v>
      </c>
      <c r="F65" s="805">
        <v>277</v>
      </c>
      <c r="G65" s="624">
        <f t="shared" si="0"/>
        <v>1076</v>
      </c>
      <c r="H65" s="626">
        <f t="shared" si="1"/>
        <v>1276</v>
      </c>
      <c r="I65" s="632">
        <f t="shared" si="2"/>
        <v>1.1858736059479553</v>
      </c>
    </row>
    <row r="66" spans="1:9" ht="10.8" customHeight="1">
      <c r="A66" s="508" t="s">
        <v>3458</v>
      </c>
      <c r="B66" s="410" t="s">
        <v>3459</v>
      </c>
      <c r="C66" s="624">
        <v>308</v>
      </c>
      <c r="D66" s="803">
        <v>489</v>
      </c>
      <c r="E66" s="637">
        <v>163</v>
      </c>
      <c r="F66" s="805">
        <v>115</v>
      </c>
      <c r="G66" s="624">
        <f t="shared" si="0"/>
        <v>471</v>
      </c>
      <c r="H66" s="626">
        <f t="shared" si="1"/>
        <v>604</v>
      </c>
      <c r="I66" s="632">
        <f t="shared" si="2"/>
        <v>1.2823779193205944</v>
      </c>
    </row>
    <row r="67" spans="1:9" ht="10.8" customHeight="1">
      <c r="A67" s="514" t="s">
        <v>4819</v>
      </c>
      <c r="B67" s="415" t="s">
        <v>4820</v>
      </c>
      <c r="C67" s="624">
        <v>13</v>
      </c>
      <c r="D67" s="818">
        <v>340</v>
      </c>
      <c r="E67" s="637"/>
      <c r="F67" s="819">
        <v>254</v>
      </c>
      <c r="G67" s="637">
        <f t="shared" si="0"/>
        <v>13</v>
      </c>
      <c r="H67" s="626">
        <f t="shared" si="1"/>
        <v>594</v>
      </c>
      <c r="I67" s="632">
        <f t="shared" si="2"/>
        <v>45.692307692307693</v>
      </c>
    </row>
    <row r="68" spans="1:9" ht="10.8" customHeight="1">
      <c r="A68" s="508" t="s">
        <v>3460</v>
      </c>
      <c r="B68" s="410" t="s">
        <v>3461</v>
      </c>
      <c r="C68" s="637">
        <v>173</v>
      </c>
      <c r="D68" s="803">
        <v>772</v>
      </c>
      <c r="E68" s="637">
        <v>449</v>
      </c>
      <c r="F68" s="805">
        <v>610</v>
      </c>
      <c r="G68" s="637">
        <f t="shared" si="0"/>
        <v>622</v>
      </c>
      <c r="H68" s="626">
        <f t="shared" si="1"/>
        <v>1382</v>
      </c>
      <c r="I68" s="632">
        <f t="shared" si="2"/>
        <v>2.2218649517684885</v>
      </c>
    </row>
    <row r="69" spans="1:9" ht="10.8" customHeight="1">
      <c r="A69" s="508" t="s">
        <v>3462</v>
      </c>
      <c r="B69" s="410" t="s">
        <v>3463</v>
      </c>
      <c r="C69" s="637">
        <v>0</v>
      </c>
      <c r="D69" s="803"/>
      <c r="E69" s="637"/>
      <c r="F69" s="805">
        <v>138</v>
      </c>
      <c r="G69" s="637">
        <f t="shared" si="0"/>
        <v>0</v>
      </c>
      <c r="H69" s="626">
        <f t="shared" si="1"/>
        <v>138</v>
      </c>
      <c r="I69" s="632"/>
    </row>
    <row r="70" spans="1:9" ht="10.8" customHeight="1">
      <c r="A70" s="508" t="s">
        <v>3464</v>
      </c>
      <c r="B70" s="410" t="s">
        <v>3465</v>
      </c>
      <c r="C70" s="637">
        <v>40</v>
      </c>
      <c r="D70" s="803">
        <v>32</v>
      </c>
      <c r="E70" s="637"/>
      <c r="F70" s="805">
        <v>65</v>
      </c>
      <c r="G70" s="637">
        <f t="shared" si="0"/>
        <v>40</v>
      </c>
      <c r="H70" s="626">
        <f t="shared" si="1"/>
        <v>97</v>
      </c>
      <c r="I70" s="632">
        <f t="shared" si="2"/>
        <v>2.4249999999999998</v>
      </c>
    </row>
    <row r="71" spans="1:9" ht="10.8" customHeight="1">
      <c r="A71" s="508" t="s">
        <v>3468</v>
      </c>
      <c r="B71" s="406" t="s">
        <v>3469</v>
      </c>
      <c r="C71" s="637">
        <v>3900</v>
      </c>
      <c r="D71" s="803">
        <v>4693</v>
      </c>
      <c r="E71" s="628">
        <v>420</v>
      </c>
      <c r="F71" s="805">
        <v>763</v>
      </c>
      <c r="G71" s="637">
        <f>C71+E71</f>
        <v>4320</v>
      </c>
      <c r="H71" s="626">
        <f t="shared" si="1"/>
        <v>5456</v>
      </c>
      <c r="I71" s="632">
        <f t="shared" si="2"/>
        <v>1.2629629629629631</v>
      </c>
    </row>
    <row r="72" spans="1:9" ht="10.8" customHeight="1">
      <c r="A72" s="514" t="s">
        <v>3470</v>
      </c>
      <c r="B72" s="407" t="s">
        <v>5476</v>
      </c>
      <c r="C72" s="881">
        <v>1861</v>
      </c>
      <c r="D72" s="845">
        <v>2001</v>
      </c>
      <c r="E72" s="631">
        <v>332</v>
      </c>
      <c r="F72" s="846">
        <v>288</v>
      </c>
      <c r="G72" s="637">
        <f t="shared" ref="G72:H88" si="3">C72+E72</f>
        <v>2193</v>
      </c>
      <c r="H72" s="626">
        <f t="shared" si="1"/>
        <v>2289</v>
      </c>
      <c r="I72" s="632">
        <f t="shared" si="2"/>
        <v>1.0437756497948016</v>
      </c>
    </row>
    <row r="73" spans="1:9" ht="10.8" customHeight="1">
      <c r="A73" s="510" t="s">
        <v>4821</v>
      </c>
      <c r="B73" s="511" t="s">
        <v>4822</v>
      </c>
      <c r="C73" s="881">
        <v>0</v>
      </c>
      <c r="D73" s="845"/>
      <c r="E73" s="631"/>
      <c r="F73" s="846"/>
      <c r="G73" s="637">
        <f t="shared" si="3"/>
        <v>0</v>
      </c>
      <c r="H73" s="626">
        <f t="shared" si="1"/>
        <v>0</v>
      </c>
      <c r="I73" s="632"/>
    </row>
    <row r="74" spans="1:9" ht="10.8" customHeight="1">
      <c r="A74" s="515" t="s">
        <v>3476</v>
      </c>
      <c r="B74" s="516" t="s">
        <v>3477</v>
      </c>
      <c r="C74" s="637">
        <v>1748</v>
      </c>
      <c r="D74" s="807">
        <v>40</v>
      </c>
      <c r="E74" s="626">
        <v>231</v>
      </c>
      <c r="F74" s="808">
        <v>17</v>
      </c>
      <c r="G74" s="637">
        <f t="shared" si="3"/>
        <v>1979</v>
      </c>
      <c r="H74" s="626">
        <f t="shared" si="1"/>
        <v>57</v>
      </c>
      <c r="I74" s="632">
        <f t="shared" si="2"/>
        <v>2.8802425467407782E-2</v>
      </c>
    </row>
    <row r="75" spans="1:9" ht="10.8" customHeight="1">
      <c r="A75" s="515" t="s">
        <v>3478</v>
      </c>
      <c r="B75" s="516" t="s">
        <v>3479</v>
      </c>
      <c r="C75" s="637"/>
      <c r="D75" s="807">
        <v>10</v>
      </c>
      <c r="E75" s="626">
        <v>53</v>
      </c>
      <c r="F75" s="808">
        <v>1372</v>
      </c>
      <c r="G75" s="637">
        <f t="shared" si="3"/>
        <v>53</v>
      </c>
      <c r="H75" s="626">
        <f t="shared" si="3"/>
        <v>1382</v>
      </c>
      <c r="I75" s="632"/>
    </row>
    <row r="76" spans="1:9" ht="10.8" customHeight="1">
      <c r="A76" s="541" t="s">
        <v>3482</v>
      </c>
      <c r="B76" s="529" t="s">
        <v>3483</v>
      </c>
      <c r="C76" s="637"/>
      <c r="D76" s="807"/>
      <c r="E76" s="626"/>
      <c r="F76" s="808">
        <v>655</v>
      </c>
      <c r="G76" s="637">
        <f t="shared" si="3"/>
        <v>0</v>
      </c>
      <c r="H76" s="626">
        <f t="shared" si="3"/>
        <v>655</v>
      </c>
      <c r="I76" s="632"/>
    </row>
    <row r="77" spans="1:9" ht="10.8" customHeight="1">
      <c r="A77" s="514" t="s">
        <v>5587</v>
      </c>
      <c r="B77" s="407" t="s">
        <v>5588</v>
      </c>
      <c r="C77" s="637"/>
      <c r="D77" s="807"/>
      <c r="E77" s="626"/>
      <c r="F77" s="808">
        <v>4</v>
      </c>
      <c r="G77" s="637"/>
      <c r="H77" s="626">
        <f t="shared" si="3"/>
        <v>4</v>
      </c>
      <c r="I77" s="632"/>
    </row>
    <row r="78" spans="1:9" ht="10.8" customHeight="1">
      <c r="A78" s="514" t="s">
        <v>3504</v>
      </c>
      <c r="B78" s="407" t="s">
        <v>3505</v>
      </c>
      <c r="C78" s="637"/>
      <c r="D78" s="807">
        <v>3</v>
      </c>
      <c r="E78" s="626"/>
      <c r="F78" s="808"/>
      <c r="G78" s="637"/>
      <c r="H78" s="626">
        <f t="shared" si="3"/>
        <v>3</v>
      </c>
      <c r="I78" s="632"/>
    </row>
    <row r="79" spans="1:9" ht="10.8" customHeight="1">
      <c r="A79" s="514" t="s">
        <v>3510</v>
      </c>
      <c r="B79" s="407" t="s">
        <v>3511</v>
      </c>
      <c r="C79" s="637"/>
      <c r="D79" s="807"/>
      <c r="E79" s="626">
        <v>172</v>
      </c>
      <c r="F79" s="808">
        <v>273</v>
      </c>
      <c r="G79" s="637">
        <f t="shared" si="3"/>
        <v>172</v>
      </c>
      <c r="H79" s="626">
        <f t="shared" si="3"/>
        <v>273</v>
      </c>
      <c r="I79" s="632"/>
    </row>
    <row r="80" spans="1:9" ht="10.8" customHeight="1">
      <c r="A80" s="1081" t="s">
        <v>3516</v>
      </c>
      <c r="B80" s="1080" t="s">
        <v>3517</v>
      </c>
      <c r="C80" s="1076"/>
      <c r="D80" s="1075"/>
      <c r="E80" s="1078"/>
      <c r="F80" s="1077">
        <v>18</v>
      </c>
      <c r="G80" s="1076"/>
      <c r="H80" s="1078">
        <f t="shared" si="3"/>
        <v>18</v>
      </c>
      <c r="I80" s="1079"/>
    </row>
    <row r="81" spans="1:9" ht="10.8" customHeight="1">
      <c r="A81" s="1081" t="s">
        <v>3524</v>
      </c>
      <c r="B81" s="1080" t="s">
        <v>3525</v>
      </c>
      <c r="C81" s="1076"/>
      <c r="D81" s="1075"/>
      <c r="E81" s="1078"/>
      <c r="F81" s="1077">
        <v>2</v>
      </c>
      <c r="G81" s="1076"/>
      <c r="H81" s="1078">
        <f t="shared" si="3"/>
        <v>2</v>
      </c>
      <c r="I81" s="1079"/>
    </row>
    <row r="82" spans="1:9" ht="10.8" customHeight="1">
      <c r="A82" s="541" t="s">
        <v>3526</v>
      </c>
      <c r="B82" s="529" t="s">
        <v>3527</v>
      </c>
      <c r="C82" s="637"/>
      <c r="D82" s="803"/>
      <c r="E82" s="628"/>
      <c r="F82" s="805">
        <v>1</v>
      </c>
      <c r="G82" s="637">
        <f t="shared" si="3"/>
        <v>0</v>
      </c>
      <c r="H82" s="626">
        <f t="shared" si="3"/>
        <v>1</v>
      </c>
      <c r="I82" s="632"/>
    </row>
    <row r="83" spans="1:9" ht="10.8" customHeight="1">
      <c r="A83" s="507" t="s">
        <v>4719</v>
      </c>
      <c r="B83" s="408" t="s">
        <v>4720</v>
      </c>
      <c r="C83" s="637"/>
      <c r="D83" s="803"/>
      <c r="E83" s="628">
        <v>69</v>
      </c>
      <c r="F83" s="805">
        <v>224</v>
      </c>
      <c r="G83" s="637">
        <f t="shared" si="3"/>
        <v>69</v>
      </c>
      <c r="H83" s="626">
        <f t="shared" si="3"/>
        <v>224</v>
      </c>
      <c r="I83" s="632">
        <f t="shared" si="2"/>
        <v>3.2463768115942031</v>
      </c>
    </row>
    <row r="84" spans="1:9" ht="10.8" customHeight="1">
      <c r="A84" s="507" t="s">
        <v>3554</v>
      </c>
      <c r="B84" s="408" t="s">
        <v>3555</v>
      </c>
      <c r="C84" s="637"/>
      <c r="D84" s="818"/>
      <c r="E84" s="629">
        <v>1075</v>
      </c>
      <c r="F84" s="819">
        <v>1134</v>
      </c>
      <c r="G84" s="637">
        <f t="shared" si="3"/>
        <v>1075</v>
      </c>
      <c r="H84" s="626">
        <f t="shared" si="3"/>
        <v>1134</v>
      </c>
      <c r="I84" s="632">
        <f t="shared" si="2"/>
        <v>1.0548837209302326</v>
      </c>
    </row>
    <row r="85" spans="1:9" ht="10.8" customHeight="1">
      <c r="A85" s="397" t="s">
        <v>4724</v>
      </c>
      <c r="B85" s="416" t="s">
        <v>4725</v>
      </c>
      <c r="C85" s="637"/>
      <c r="D85" s="803"/>
      <c r="E85" s="628">
        <v>3</v>
      </c>
      <c r="F85" s="805"/>
      <c r="G85" s="637">
        <f t="shared" si="3"/>
        <v>3</v>
      </c>
      <c r="H85" s="626">
        <f t="shared" si="3"/>
        <v>0</v>
      </c>
      <c r="I85" s="632">
        <f>H85/G85</f>
        <v>0</v>
      </c>
    </row>
    <row r="86" spans="1:9" ht="10.8" customHeight="1">
      <c r="A86" s="507" t="s">
        <v>4726</v>
      </c>
      <c r="B86" s="408" t="s">
        <v>4823</v>
      </c>
      <c r="C86" s="624">
        <v>1</v>
      </c>
      <c r="D86" s="803"/>
      <c r="E86" s="628">
        <v>4</v>
      </c>
      <c r="F86" s="805">
        <v>18</v>
      </c>
      <c r="G86" s="637">
        <f t="shared" si="3"/>
        <v>5</v>
      </c>
      <c r="H86" s="626">
        <f t="shared" si="3"/>
        <v>18</v>
      </c>
      <c r="I86" s="632">
        <f>H86/G86</f>
        <v>3.6</v>
      </c>
    </row>
    <row r="87" spans="1:9" ht="10.8" customHeight="1">
      <c r="A87" s="514" t="s">
        <v>5477</v>
      </c>
      <c r="B87" s="407" t="s">
        <v>5478</v>
      </c>
      <c r="C87" s="624"/>
      <c r="D87" s="803">
        <v>2</v>
      </c>
      <c r="E87" s="637"/>
      <c r="F87" s="805"/>
      <c r="G87" s="637">
        <f t="shared" si="3"/>
        <v>0</v>
      </c>
      <c r="H87" s="626">
        <f t="shared" si="3"/>
        <v>2</v>
      </c>
      <c r="I87" s="632"/>
    </row>
    <row r="88" spans="1:9" ht="10.8" customHeight="1">
      <c r="A88" s="397" t="s">
        <v>4162</v>
      </c>
      <c r="B88" s="416" t="s">
        <v>3118</v>
      </c>
      <c r="C88" s="624">
        <v>416</v>
      </c>
      <c r="D88" s="803">
        <v>543</v>
      </c>
      <c r="E88" s="637"/>
      <c r="F88" s="805">
        <v>32</v>
      </c>
      <c r="G88" s="624">
        <f t="shared" si="0"/>
        <v>416</v>
      </c>
      <c r="H88" s="626">
        <f t="shared" si="3"/>
        <v>575</v>
      </c>
      <c r="I88" s="632">
        <f>H88/G88</f>
        <v>1.3822115384615385</v>
      </c>
    </row>
    <row r="89" spans="1:9" ht="10.8" customHeight="1">
      <c r="A89" s="437"/>
      <c r="B89" s="512" t="s">
        <v>4783</v>
      </c>
      <c r="C89" s="630">
        <f t="shared" ref="C89:H89" si="4">SUM(C9:C88)</f>
        <v>33564</v>
      </c>
      <c r="D89" s="813">
        <f t="shared" si="4"/>
        <v>52066</v>
      </c>
      <c r="E89" s="681">
        <f t="shared" si="4"/>
        <v>7732</v>
      </c>
      <c r="F89" s="813">
        <f t="shared" si="4"/>
        <v>24635</v>
      </c>
      <c r="G89" s="630">
        <f t="shared" si="4"/>
        <v>41296</v>
      </c>
      <c r="H89" s="630">
        <f t="shared" si="4"/>
        <v>76701</v>
      </c>
      <c r="I89" s="633">
        <f>H89/G89</f>
        <v>1.8573469585432003</v>
      </c>
    </row>
    <row r="91" spans="1:9">
      <c r="A91" s="438" t="s">
        <v>5584</v>
      </c>
    </row>
  </sheetData>
  <mergeCells count="5">
    <mergeCell ref="A5:A6"/>
    <mergeCell ref="B5:B6"/>
    <mergeCell ref="C5:D5"/>
    <mergeCell ref="E5:F5"/>
    <mergeCell ref="G5:H5"/>
  </mergeCells>
  <pageMargins left="0" right="0" top="0" bottom="0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100"/>
  <sheetViews>
    <sheetView topLeftCell="A81" workbookViewId="0">
      <selection activeCell="A100" sqref="A100:E100"/>
    </sheetView>
  </sheetViews>
  <sheetFormatPr defaultRowHeight="13.2"/>
  <cols>
    <col min="1" max="1" width="8.77734375" customWidth="1"/>
    <col min="2" max="2" width="40.77734375" customWidth="1"/>
    <col min="3" max="3" width="6.6640625" customWidth="1"/>
    <col min="4" max="4" width="8" style="816" customWidth="1"/>
    <col min="5" max="5" width="6.6640625" style="555" customWidth="1"/>
    <col min="6" max="6" width="8.109375" style="816" customWidth="1"/>
    <col min="7" max="7" width="6.6640625" customWidth="1"/>
    <col min="8" max="8" width="8.44140625" customWidth="1"/>
    <col min="9" max="9" width="7.6640625" customWidth="1"/>
  </cols>
  <sheetData>
    <row r="1" spans="1:9">
      <c r="A1" s="173"/>
      <c r="B1" s="174" t="s">
        <v>165</v>
      </c>
      <c r="C1" s="165" t="str">
        <f>Kadar.ode.!C1</f>
        <v>ОПШТА БОЛНИЦА СЕНТА</v>
      </c>
      <c r="D1" s="809"/>
      <c r="E1" s="357"/>
      <c r="F1" s="809"/>
      <c r="G1" s="171"/>
      <c r="H1" s="73"/>
    </row>
    <row r="2" spans="1:9">
      <c r="A2" s="173"/>
      <c r="B2" s="174" t="s">
        <v>166</v>
      </c>
      <c r="C2" s="165" t="str">
        <f>Kadar.ode.!C2</f>
        <v>08923507</v>
      </c>
      <c r="D2" s="809"/>
      <c r="E2" s="357"/>
      <c r="F2" s="809"/>
      <c r="G2" s="171"/>
      <c r="H2" s="73"/>
    </row>
    <row r="3" spans="1:9">
      <c r="A3" s="173"/>
      <c r="B3" s="174"/>
      <c r="C3" s="165"/>
      <c r="D3" s="809"/>
      <c r="E3" s="357"/>
      <c r="F3" s="809"/>
      <c r="G3" s="171"/>
      <c r="H3" s="73"/>
    </row>
    <row r="4" spans="1:9" ht="13.8">
      <c r="A4" s="173"/>
      <c r="B4" s="174" t="s">
        <v>1797</v>
      </c>
      <c r="C4" s="166" t="s">
        <v>1756</v>
      </c>
      <c r="D4" s="810"/>
      <c r="E4" s="680"/>
      <c r="F4" s="810"/>
      <c r="G4" s="172"/>
      <c r="H4" s="73"/>
    </row>
    <row r="5" spans="1:9" ht="13.8">
      <c r="A5" s="173"/>
      <c r="B5" s="174" t="s">
        <v>207</v>
      </c>
      <c r="C5" s="166" t="s">
        <v>1881</v>
      </c>
      <c r="D5" s="810"/>
      <c r="E5" s="680"/>
      <c r="F5" s="810"/>
      <c r="G5" s="172"/>
      <c r="H5" s="73"/>
    </row>
    <row r="6" spans="1:9" ht="15.6">
      <c r="A6" s="135"/>
      <c r="B6" s="135"/>
      <c r="C6" s="135"/>
      <c r="D6" s="856"/>
      <c r="E6" s="135"/>
      <c r="F6" s="856"/>
      <c r="G6" s="71"/>
      <c r="H6" s="71"/>
    </row>
    <row r="7" spans="1:9">
      <c r="A7" s="1187" t="s">
        <v>118</v>
      </c>
      <c r="B7" s="1187" t="s">
        <v>209</v>
      </c>
      <c r="C7" s="1181" t="s">
        <v>1755</v>
      </c>
      <c r="D7" s="1181"/>
      <c r="E7" s="1180" t="s">
        <v>1754</v>
      </c>
      <c r="F7" s="1180"/>
      <c r="G7" s="1181" t="s">
        <v>86</v>
      </c>
      <c r="H7" s="1181"/>
      <c r="I7" s="220"/>
    </row>
    <row r="8" spans="1:9" ht="36.6" customHeight="1" thickBot="1">
      <c r="A8" s="1188"/>
      <c r="B8" s="1188"/>
      <c r="C8" s="332" t="s">
        <v>1834</v>
      </c>
      <c r="D8" s="332" t="s">
        <v>5786</v>
      </c>
      <c r="E8" s="332" t="s">
        <v>1834</v>
      </c>
      <c r="F8" s="332" t="s">
        <v>5786</v>
      </c>
      <c r="G8" s="332" t="s">
        <v>1834</v>
      </c>
      <c r="H8" s="332" t="s">
        <v>5786</v>
      </c>
      <c r="I8" s="175" t="s">
        <v>1891</v>
      </c>
    </row>
    <row r="9" spans="1:9" ht="14.4" thickTop="1">
      <c r="A9" s="206"/>
      <c r="B9" s="292" t="s">
        <v>208</v>
      </c>
      <c r="C9" s="292"/>
      <c r="D9" s="812"/>
      <c r="E9" s="292"/>
      <c r="F9" s="812"/>
      <c r="G9" s="292"/>
      <c r="H9" s="291"/>
      <c r="I9" s="220"/>
    </row>
    <row r="10" spans="1:9" ht="13.8">
      <c r="A10" s="208"/>
      <c r="B10" s="290" t="s">
        <v>1753</v>
      </c>
      <c r="C10" s="108"/>
      <c r="D10" s="847"/>
      <c r="E10" s="109"/>
      <c r="F10" s="848"/>
      <c r="G10" s="110"/>
      <c r="H10" s="109"/>
      <c r="I10" s="220"/>
    </row>
    <row r="11" spans="1:9">
      <c r="A11" s="397" t="s">
        <v>1912</v>
      </c>
      <c r="B11" s="416" t="s">
        <v>1913</v>
      </c>
      <c r="C11" s="405">
        <v>1119</v>
      </c>
      <c r="D11" s="882">
        <v>994</v>
      </c>
      <c r="E11" s="554">
        <v>19</v>
      </c>
      <c r="F11" s="862">
        <v>140</v>
      </c>
      <c r="G11" s="405">
        <f>C11+E11</f>
        <v>1138</v>
      </c>
      <c r="H11" s="556">
        <f>D11+F11</f>
        <v>1134</v>
      </c>
      <c r="I11" s="635">
        <f>H11/G11</f>
        <v>0.99648506151142358</v>
      </c>
    </row>
    <row r="12" spans="1:9">
      <c r="A12" s="397" t="s">
        <v>1922</v>
      </c>
      <c r="B12" s="416" t="s">
        <v>1923</v>
      </c>
      <c r="C12" s="405">
        <v>5</v>
      </c>
      <c r="D12" s="882">
        <v>61</v>
      </c>
      <c r="E12" s="554"/>
      <c r="F12" s="862">
        <v>1</v>
      </c>
      <c r="G12" s="405">
        <f t="shared" ref="G12:G80" si="0">C12+E12</f>
        <v>5</v>
      </c>
      <c r="H12" s="556">
        <f t="shared" ref="H12:H79" si="1">D12+F12</f>
        <v>62</v>
      </c>
      <c r="I12" s="635">
        <f t="shared" ref="I12:I79" si="2">H12/G12</f>
        <v>12.4</v>
      </c>
    </row>
    <row r="13" spans="1:9">
      <c r="A13" s="508" t="s">
        <v>4824</v>
      </c>
      <c r="B13" s="524" t="s">
        <v>4825</v>
      </c>
      <c r="C13" s="405">
        <v>8</v>
      </c>
      <c r="D13" s="882">
        <v>28</v>
      </c>
      <c r="E13" s="554"/>
      <c r="F13" s="862">
        <v>1</v>
      </c>
      <c r="G13" s="405">
        <f t="shared" si="0"/>
        <v>8</v>
      </c>
      <c r="H13" s="556">
        <f t="shared" si="1"/>
        <v>29</v>
      </c>
      <c r="I13" s="635">
        <f t="shared" si="2"/>
        <v>3.625</v>
      </c>
    </row>
    <row r="14" spans="1:9">
      <c r="A14" s="508" t="s">
        <v>1956</v>
      </c>
      <c r="B14" s="545" t="s">
        <v>4826</v>
      </c>
      <c r="C14" s="405"/>
      <c r="D14" s="882"/>
      <c r="E14" s="554"/>
      <c r="F14" s="862"/>
      <c r="G14" s="405">
        <f t="shared" si="0"/>
        <v>0</v>
      </c>
      <c r="H14" s="556">
        <f t="shared" si="1"/>
        <v>0</v>
      </c>
      <c r="I14" s="635"/>
    </row>
    <row r="15" spans="1:9">
      <c r="A15" s="508" t="s">
        <v>1960</v>
      </c>
      <c r="B15" s="545" t="s">
        <v>1961</v>
      </c>
      <c r="C15" s="405">
        <v>797</v>
      </c>
      <c r="D15" s="883">
        <v>1854</v>
      </c>
      <c r="E15" s="554">
        <v>73</v>
      </c>
      <c r="F15" s="863">
        <v>166</v>
      </c>
      <c r="G15" s="405">
        <f t="shared" si="0"/>
        <v>870</v>
      </c>
      <c r="H15" s="556">
        <f t="shared" si="1"/>
        <v>2020</v>
      </c>
      <c r="I15" s="635">
        <f t="shared" si="2"/>
        <v>2.3218390804597702</v>
      </c>
    </row>
    <row r="16" spans="1:9">
      <c r="A16" s="508" t="s">
        <v>1966</v>
      </c>
      <c r="B16" s="410" t="s">
        <v>1967</v>
      </c>
      <c r="C16" s="405"/>
      <c r="D16" s="883"/>
      <c r="E16" s="554">
        <v>143</v>
      </c>
      <c r="F16" s="863">
        <v>191</v>
      </c>
      <c r="G16" s="405">
        <f t="shared" si="0"/>
        <v>143</v>
      </c>
      <c r="H16" s="556">
        <f t="shared" si="1"/>
        <v>191</v>
      </c>
      <c r="I16" s="635">
        <f t="shared" si="2"/>
        <v>1.3356643356643356</v>
      </c>
    </row>
    <row r="17" spans="1:9">
      <c r="A17" s="508" t="s">
        <v>1968</v>
      </c>
      <c r="B17" s="524" t="s">
        <v>4741</v>
      </c>
      <c r="C17" s="405">
        <v>800</v>
      </c>
      <c r="D17" s="884">
        <v>1888</v>
      </c>
      <c r="E17" s="554">
        <v>87</v>
      </c>
      <c r="F17" s="864">
        <v>227</v>
      </c>
      <c r="G17" s="405">
        <f t="shared" si="0"/>
        <v>887</v>
      </c>
      <c r="H17" s="556">
        <f t="shared" si="1"/>
        <v>2115</v>
      </c>
      <c r="I17" s="635">
        <f t="shared" si="2"/>
        <v>2.3844419391206313</v>
      </c>
    </row>
    <row r="18" spans="1:9">
      <c r="A18" s="508" t="s">
        <v>1970</v>
      </c>
      <c r="B18" s="545" t="s">
        <v>4827</v>
      </c>
      <c r="C18" s="405"/>
      <c r="D18" s="883"/>
      <c r="E18" s="554">
        <v>143</v>
      </c>
      <c r="F18" s="863">
        <v>185</v>
      </c>
      <c r="G18" s="405">
        <f t="shared" si="0"/>
        <v>143</v>
      </c>
      <c r="H18" s="556">
        <f t="shared" si="1"/>
        <v>185</v>
      </c>
      <c r="I18" s="635">
        <f t="shared" si="2"/>
        <v>1.2937062937062938</v>
      </c>
    </row>
    <row r="19" spans="1:9">
      <c r="A19" s="879" t="s">
        <v>2038</v>
      </c>
      <c r="B19" s="880" t="s">
        <v>2039</v>
      </c>
      <c r="C19" s="405"/>
      <c r="D19" s="883"/>
      <c r="E19" s="554"/>
      <c r="F19" s="863">
        <v>1</v>
      </c>
      <c r="G19" s="405"/>
      <c r="H19" s="556">
        <f t="shared" si="1"/>
        <v>1</v>
      </c>
      <c r="I19" s="635"/>
    </row>
    <row r="20" spans="1:9">
      <c r="A20" s="508" t="s">
        <v>2040</v>
      </c>
      <c r="B20" s="545" t="s">
        <v>2041</v>
      </c>
      <c r="C20" s="405">
        <v>54</v>
      </c>
      <c r="D20" s="883">
        <v>110</v>
      </c>
      <c r="E20" s="554"/>
      <c r="F20" s="863">
        <v>1069</v>
      </c>
      <c r="G20" s="405">
        <f t="shared" si="0"/>
        <v>54</v>
      </c>
      <c r="H20" s="556">
        <f t="shared" si="1"/>
        <v>1179</v>
      </c>
      <c r="I20" s="635">
        <f t="shared" si="2"/>
        <v>21.833333333333332</v>
      </c>
    </row>
    <row r="21" spans="1:9">
      <c r="A21" s="514" t="s">
        <v>2046</v>
      </c>
      <c r="B21" s="407" t="s">
        <v>2047</v>
      </c>
      <c r="C21" s="405"/>
      <c r="D21" s="883">
        <v>3</v>
      </c>
      <c r="E21" s="554"/>
      <c r="F21" s="863">
        <v>10</v>
      </c>
      <c r="G21" s="405"/>
      <c r="H21" s="556">
        <f t="shared" si="1"/>
        <v>13</v>
      </c>
      <c r="I21" s="635"/>
    </row>
    <row r="22" spans="1:9">
      <c r="A22" s="508" t="s">
        <v>2054</v>
      </c>
      <c r="B22" s="545" t="s">
        <v>2055</v>
      </c>
      <c r="C22" s="405">
        <v>69</v>
      </c>
      <c r="D22" s="883">
        <v>46</v>
      </c>
      <c r="E22" s="554">
        <v>185</v>
      </c>
      <c r="F22" s="863">
        <v>127</v>
      </c>
      <c r="G22" s="405">
        <f t="shared" si="0"/>
        <v>254</v>
      </c>
      <c r="H22" s="556">
        <f t="shared" si="1"/>
        <v>173</v>
      </c>
      <c r="I22" s="635">
        <f t="shared" si="2"/>
        <v>0.68110236220472442</v>
      </c>
    </row>
    <row r="23" spans="1:9">
      <c r="A23" s="546" t="s">
        <v>2066</v>
      </c>
      <c r="B23" s="410" t="s">
        <v>2067</v>
      </c>
      <c r="C23" s="405"/>
      <c r="D23" s="882"/>
      <c r="E23" s="554"/>
      <c r="F23" s="862"/>
      <c r="G23" s="405">
        <f t="shared" si="0"/>
        <v>0</v>
      </c>
      <c r="H23" s="556">
        <f t="shared" si="1"/>
        <v>0</v>
      </c>
      <c r="I23" s="635"/>
    </row>
    <row r="24" spans="1:9">
      <c r="A24" s="546" t="s">
        <v>2068</v>
      </c>
      <c r="B24" s="410" t="s">
        <v>2069</v>
      </c>
      <c r="C24" s="405"/>
      <c r="D24" s="882"/>
      <c r="E24" s="554"/>
      <c r="F24" s="862">
        <v>4</v>
      </c>
      <c r="G24" s="405">
        <f t="shared" si="0"/>
        <v>0</v>
      </c>
      <c r="H24" s="556">
        <f t="shared" si="1"/>
        <v>4</v>
      </c>
      <c r="I24" s="635"/>
    </row>
    <row r="25" spans="1:9">
      <c r="A25" s="508" t="s">
        <v>2078</v>
      </c>
      <c r="B25" s="410" t="s">
        <v>2079</v>
      </c>
      <c r="C25" s="405">
        <v>17</v>
      </c>
      <c r="D25" s="882">
        <v>84</v>
      </c>
      <c r="E25" s="554">
        <v>225</v>
      </c>
      <c r="F25" s="862">
        <v>321</v>
      </c>
      <c r="G25" s="405">
        <f t="shared" si="0"/>
        <v>242</v>
      </c>
      <c r="H25" s="556">
        <f t="shared" si="1"/>
        <v>405</v>
      </c>
      <c r="I25" s="635">
        <f t="shared" si="2"/>
        <v>1.6735537190082646</v>
      </c>
    </row>
    <row r="26" spans="1:9">
      <c r="A26" s="879" t="s">
        <v>4681</v>
      </c>
      <c r="B26" s="880" t="s">
        <v>5304</v>
      </c>
      <c r="C26" s="405"/>
      <c r="D26" s="882"/>
      <c r="E26" s="554"/>
      <c r="F26" s="862">
        <v>1</v>
      </c>
      <c r="G26" s="405"/>
      <c r="H26" s="556">
        <f t="shared" si="1"/>
        <v>1</v>
      </c>
      <c r="I26" s="635"/>
    </row>
    <row r="27" spans="1:9">
      <c r="A27" s="508" t="s">
        <v>2082</v>
      </c>
      <c r="B27" s="410" t="s">
        <v>2083</v>
      </c>
      <c r="C27" s="405"/>
      <c r="D27" s="882">
        <v>11</v>
      </c>
      <c r="E27" s="554">
        <v>1</v>
      </c>
      <c r="F27" s="862">
        <v>17</v>
      </c>
      <c r="G27" s="405">
        <f t="shared" si="0"/>
        <v>1</v>
      </c>
      <c r="H27" s="556">
        <f t="shared" si="1"/>
        <v>28</v>
      </c>
      <c r="I27" s="635">
        <f t="shared" si="2"/>
        <v>28</v>
      </c>
    </row>
    <row r="28" spans="1:9">
      <c r="A28" s="514" t="s">
        <v>2113</v>
      </c>
      <c r="B28" s="415" t="s">
        <v>2114</v>
      </c>
      <c r="C28" s="405"/>
      <c r="D28" s="882"/>
      <c r="E28" s="554">
        <v>5</v>
      </c>
      <c r="F28" s="862">
        <v>55</v>
      </c>
      <c r="G28" s="405">
        <f t="shared" si="0"/>
        <v>5</v>
      </c>
      <c r="H28" s="556">
        <f t="shared" si="1"/>
        <v>55</v>
      </c>
      <c r="I28" s="635">
        <f t="shared" si="2"/>
        <v>11</v>
      </c>
    </row>
    <row r="29" spans="1:9">
      <c r="A29" s="508" t="s">
        <v>2551</v>
      </c>
      <c r="B29" s="410" t="s">
        <v>2552</v>
      </c>
      <c r="C29" s="405"/>
      <c r="D29" s="883">
        <v>1</v>
      </c>
      <c r="E29" s="554">
        <v>29</v>
      </c>
      <c r="F29" s="863">
        <v>32</v>
      </c>
      <c r="G29" s="405">
        <f t="shared" si="0"/>
        <v>29</v>
      </c>
      <c r="H29" s="556">
        <f t="shared" si="1"/>
        <v>33</v>
      </c>
      <c r="I29" s="635">
        <f t="shared" si="2"/>
        <v>1.1379310344827587</v>
      </c>
    </row>
    <row r="30" spans="1:9">
      <c r="A30" s="508" t="s">
        <v>2553</v>
      </c>
      <c r="B30" s="524" t="s">
        <v>2554</v>
      </c>
      <c r="C30" s="405"/>
      <c r="D30" s="883">
        <v>1</v>
      </c>
      <c r="E30" s="554">
        <v>8</v>
      </c>
      <c r="F30" s="863">
        <v>39</v>
      </c>
      <c r="G30" s="405">
        <f t="shared" si="0"/>
        <v>8</v>
      </c>
      <c r="H30" s="556">
        <f t="shared" si="1"/>
        <v>40</v>
      </c>
      <c r="I30" s="635">
        <f t="shared" si="2"/>
        <v>5</v>
      </c>
    </row>
    <row r="31" spans="1:9">
      <c r="A31" s="514" t="s">
        <v>2555</v>
      </c>
      <c r="B31" s="415" t="s">
        <v>4750</v>
      </c>
      <c r="C31" s="405"/>
      <c r="D31" s="884">
        <v>1</v>
      </c>
      <c r="E31" s="554">
        <v>1</v>
      </c>
      <c r="F31" s="864">
        <v>18</v>
      </c>
      <c r="G31" s="405">
        <f t="shared" si="0"/>
        <v>1</v>
      </c>
      <c r="H31" s="556">
        <f t="shared" si="1"/>
        <v>19</v>
      </c>
      <c r="I31" s="635">
        <f t="shared" si="2"/>
        <v>19</v>
      </c>
    </row>
    <row r="32" spans="1:9">
      <c r="A32" s="507" t="s">
        <v>3227</v>
      </c>
      <c r="B32" s="408" t="s">
        <v>3228</v>
      </c>
      <c r="C32" s="405">
        <v>55</v>
      </c>
      <c r="D32" s="883">
        <v>92</v>
      </c>
      <c r="E32" s="554">
        <v>39</v>
      </c>
      <c r="F32" s="863">
        <v>44</v>
      </c>
      <c r="G32" s="405">
        <f t="shared" si="0"/>
        <v>94</v>
      </c>
      <c r="H32" s="556">
        <f t="shared" si="1"/>
        <v>136</v>
      </c>
      <c r="I32" s="635">
        <f t="shared" si="2"/>
        <v>1.446808510638298</v>
      </c>
    </row>
    <row r="33" spans="1:9">
      <c r="A33" s="507" t="s">
        <v>4807</v>
      </c>
      <c r="B33" s="408" t="s">
        <v>4808</v>
      </c>
      <c r="C33" s="405">
        <v>24</v>
      </c>
      <c r="D33" s="883">
        <v>11</v>
      </c>
      <c r="E33" s="554">
        <v>15</v>
      </c>
      <c r="F33" s="863">
        <v>15</v>
      </c>
      <c r="G33" s="405">
        <f t="shared" si="0"/>
        <v>39</v>
      </c>
      <c r="H33" s="556">
        <f t="shared" si="1"/>
        <v>26</v>
      </c>
      <c r="I33" s="635">
        <f t="shared" si="2"/>
        <v>0.66666666666666663</v>
      </c>
    </row>
    <row r="34" spans="1:9">
      <c r="A34" s="508" t="s">
        <v>3229</v>
      </c>
      <c r="B34" s="410" t="s">
        <v>3230</v>
      </c>
      <c r="C34" s="405">
        <v>24</v>
      </c>
      <c r="D34" s="883">
        <v>11</v>
      </c>
      <c r="E34" s="554">
        <v>15</v>
      </c>
      <c r="F34" s="863">
        <v>11</v>
      </c>
      <c r="G34" s="405">
        <f t="shared" si="0"/>
        <v>39</v>
      </c>
      <c r="H34" s="556">
        <f t="shared" si="1"/>
        <v>22</v>
      </c>
      <c r="I34" s="635">
        <f t="shared" si="2"/>
        <v>0.5641025641025641</v>
      </c>
    </row>
    <row r="35" spans="1:9">
      <c r="A35" s="508" t="s">
        <v>3231</v>
      </c>
      <c r="B35" s="410" t="s">
        <v>4809</v>
      </c>
      <c r="C35" s="405"/>
      <c r="D35" s="882">
        <v>10</v>
      </c>
      <c r="E35" s="554"/>
      <c r="F35" s="862">
        <v>14</v>
      </c>
      <c r="G35" s="405">
        <f t="shared" si="0"/>
        <v>0</v>
      </c>
      <c r="H35" s="556">
        <f t="shared" si="1"/>
        <v>24</v>
      </c>
      <c r="I35" s="635"/>
    </row>
    <row r="36" spans="1:9">
      <c r="A36" s="514" t="s">
        <v>3251</v>
      </c>
      <c r="B36" s="415" t="s">
        <v>4754</v>
      </c>
      <c r="C36" s="405"/>
      <c r="D36" s="882"/>
      <c r="E36" s="554">
        <v>1</v>
      </c>
      <c r="F36" s="862">
        <v>3</v>
      </c>
      <c r="G36" s="405">
        <f t="shared" si="0"/>
        <v>1</v>
      </c>
      <c r="H36" s="556">
        <f t="shared" si="1"/>
        <v>3</v>
      </c>
      <c r="I36" s="635">
        <f t="shared" si="2"/>
        <v>3</v>
      </c>
    </row>
    <row r="37" spans="1:9">
      <c r="A37" s="508" t="s">
        <v>3253</v>
      </c>
      <c r="B37" s="410" t="s">
        <v>3254</v>
      </c>
      <c r="C37" s="405"/>
      <c r="D37" s="882"/>
      <c r="E37" s="554"/>
      <c r="F37" s="862">
        <v>13</v>
      </c>
      <c r="G37" s="405">
        <f t="shared" si="0"/>
        <v>0</v>
      </c>
      <c r="H37" s="556">
        <f t="shared" si="1"/>
        <v>13</v>
      </c>
      <c r="I37" s="635"/>
    </row>
    <row r="38" spans="1:9">
      <c r="A38" s="514" t="s">
        <v>3255</v>
      </c>
      <c r="B38" s="415" t="s">
        <v>4755</v>
      </c>
      <c r="C38" s="405"/>
      <c r="D38" s="882"/>
      <c r="E38" s="554">
        <v>37</v>
      </c>
      <c r="F38" s="862">
        <v>110</v>
      </c>
      <c r="G38" s="405">
        <f t="shared" si="0"/>
        <v>37</v>
      </c>
      <c r="H38" s="556">
        <f t="shared" si="1"/>
        <v>110</v>
      </c>
      <c r="I38" s="635">
        <f t="shared" si="2"/>
        <v>2.9729729729729728</v>
      </c>
    </row>
    <row r="39" spans="1:9">
      <c r="A39" s="514" t="s">
        <v>3257</v>
      </c>
      <c r="B39" s="407" t="s">
        <v>4756</v>
      </c>
      <c r="C39" s="405"/>
      <c r="D39" s="882"/>
      <c r="E39" s="554"/>
      <c r="F39" s="862">
        <v>12</v>
      </c>
      <c r="G39" s="405"/>
      <c r="H39" s="556">
        <f t="shared" si="1"/>
        <v>12</v>
      </c>
      <c r="I39" s="635"/>
    </row>
    <row r="40" spans="1:9">
      <c r="A40" s="397" t="s">
        <v>3267</v>
      </c>
      <c r="B40" s="547" t="s">
        <v>3268</v>
      </c>
      <c r="C40" s="405">
        <v>1</v>
      </c>
      <c r="D40" s="882"/>
      <c r="E40" s="554"/>
      <c r="F40" s="862"/>
      <c r="G40" s="405">
        <f t="shared" si="0"/>
        <v>1</v>
      </c>
      <c r="H40" s="556">
        <f t="shared" si="1"/>
        <v>0</v>
      </c>
      <c r="I40" s="635">
        <f t="shared" si="2"/>
        <v>0</v>
      </c>
    </row>
    <row r="41" spans="1:9">
      <c r="A41" s="508" t="s">
        <v>3274</v>
      </c>
      <c r="B41" s="545" t="s">
        <v>4828</v>
      </c>
      <c r="C41" s="405"/>
      <c r="D41" s="883"/>
      <c r="E41" s="554">
        <v>1</v>
      </c>
      <c r="F41" s="863">
        <v>1</v>
      </c>
      <c r="G41" s="405">
        <f t="shared" si="0"/>
        <v>1</v>
      </c>
      <c r="H41" s="556">
        <f t="shared" si="1"/>
        <v>1</v>
      </c>
      <c r="I41" s="635">
        <f t="shared" si="2"/>
        <v>1</v>
      </c>
    </row>
    <row r="42" spans="1:9">
      <c r="A42" s="879" t="s">
        <v>3276</v>
      </c>
      <c r="B42" s="880" t="s">
        <v>4759</v>
      </c>
      <c r="C42" s="405"/>
      <c r="D42" s="883"/>
      <c r="E42" s="554"/>
      <c r="F42" s="863">
        <v>3</v>
      </c>
      <c r="G42" s="405"/>
      <c r="H42" s="556">
        <f t="shared" si="1"/>
        <v>3</v>
      </c>
      <c r="I42" s="635"/>
    </row>
    <row r="43" spans="1:9">
      <c r="A43" s="879" t="s">
        <v>4760</v>
      </c>
      <c r="B43" s="880" t="s">
        <v>4761</v>
      </c>
      <c r="C43" s="405"/>
      <c r="D43" s="883"/>
      <c r="E43" s="554"/>
      <c r="F43" s="863">
        <v>5</v>
      </c>
      <c r="G43" s="405"/>
      <c r="H43" s="556">
        <f t="shared" si="1"/>
        <v>5</v>
      </c>
      <c r="I43" s="635"/>
    </row>
    <row r="44" spans="1:9">
      <c r="A44" s="508" t="s">
        <v>3292</v>
      </c>
      <c r="B44" s="410" t="s">
        <v>3293</v>
      </c>
      <c r="C44" s="405"/>
      <c r="D44" s="883"/>
      <c r="E44" s="554">
        <v>1</v>
      </c>
      <c r="F44" s="863"/>
      <c r="G44" s="405">
        <f t="shared" si="0"/>
        <v>1</v>
      </c>
      <c r="H44" s="556">
        <f t="shared" si="1"/>
        <v>0</v>
      </c>
      <c r="I44" s="635">
        <f t="shared" si="2"/>
        <v>0</v>
      </c>
    </row>
    <row r="45" spans="1:9">
      <c r="A45" s="514" t="s">
        <v>4769</v>
      </c>
      <c r="B45" s="415" t="s">
        <v>4770</v>
      </c>
      <c r="C45" s="405"/>
      <c r="D45" s="884">
        <v>1</v>
      </c>
      <c r="E45" s="554">
        <v>25</v>
      </c>
      <c r="F45" s="864">
        <v>185</v>
      </c>
      <c r="G45" s="405">
        <f t="shared" si="0"/>
        <v>25</v>
      </c>
      <c r="H45" s="556">
        <f t="shared" si="1"/>
        <v>186</v>
      </c>
      <c r="I45" s="635">
        <f t="shared" si="2"/>
        <v>7.44</v>
      </c>
    </row>
    <row r="46" spans="1:9">
      <c r="A46" s="508" t="s">
        <v>3358</v>
      </c>
      <c r="B46" s="410" t="s">
        <v>3359</v>
      </c>
      <c r="C46" s="405">
        <v>25</v>
      </c>
      <c r="D46" s="883">
        <v>43</v>
      </c>
      <c r="E46" s="554">
        <v>29</v>
      </c>
      <c r="F46" s="863">
        <v>28</v>
      </c>
      <c r="G46" s="405">
        <f t="shared" si="0"/>
        <v>54</v>
      </c>
      <c r="H46" s="556">
        <f t="shared" si="1"/>
        <v>71</v>
      </c>
      <c r="I46" s="635">
        <f t="shared" si="2"/>
        <v>1.3148148148148149</v>
      </c>
    </row>
    <row r="47" spans="1:9">
      <c r="A47" s="508" t="s">
        <v>3360</v>
      </c>
      <c r="B47" s="410" t="s">
        <v>3361</v>
      </c>
      <c r="C47" s="405">
        <v>25</v>
      </c>
      <c r="D47" s="883">
        <v>5</v>
      </c>
      <c r="E47" s="554">
        <v>29</v>
      </c>
      <c r="F47" s="863">
        <v>3</v>
      </c>
      <c r="G47" s="405">
        <f t="shared" si="0"/>
        <v>54</v>
      </c>
      <c r="H47" s="556">
        <f t="shared" si="1"/>
        <v>8</v>
      </c>
      <c r="I47" s="635">
        <f t="shared" si="2"/>
        <v>0.14814814814814814</v>
      </c>
    </row>
    <row r="48" spans="1:9">
      <c r="A48" s="508" t="s">
        <v>3362</v>
      </c>
      <c r="B48" s="410" t="s">
        <v>3363</v>
      </c>
      <c r="C48" s="405">
        <v>25</v>
      </c>
      <c r="D48" s="883">
        <v>5</v>
      </c>
      <c r="E48" s="554">
        <v>29</v>
      </c>
      <c r="F48" s="863">
        <v>3</v>
      </c>
      <c r="G48" s="405">
        <f t="shared" si="0"/>
        <v>54</v>
      </c>
      <c r="H48" s="556">
        <f t="shared" si="1"/>
        <v>8</v>
      </c>
      <c r="I48" s="635">
        <f t="shared" si="2"/>
        <v>0.14814814814814814</v>
      </c>
    </row>
    <row r="49" spans="1:9">
      <c r="A49" s="508" t="s">
        <v>3366</v>
      </c>
      <c r="B49" s="410" t="s">
        <v>3367</v>
      </c>
      <c r="C49" s="405">
        <v>25</v>
      </c>
      <c r="D49" s="882">
        <v>5</v>
      </c>
      <c r="E49" s="554">
        <v>29</v>
      </c>
      <c r="F49" s="862">
        <v>3</v>
      </c>
      <c r="G49" s="405">
        <f t="shared" si="0"/>
        <v>54</v>
      </c>
      <c r="H49" s="556">
        <f t="shared" si="1"/>
        <v>8</v>
      </c>
      <c r="I49" s="635">
        <f t="shared" si="2"/>
        <v>0.14814814814814814</v>
      </c>
    </row>
    <row r="50" spans="1:9">
      <c r="A50" s="508" t="s">
        <v>3368</v>
      </c>
      <c r="B50" s="410" t="s">
        <v>3369</v>
      </c>
      <c r="C50" s="405">
        <v>25</v>
      </c>
      <c r="D50" s="882">
        <v>5</v>
      </c>
      <c r="E50" s="554">
        <v>29</v>
      </c>
      <c r="F50" s="862">
        <v>2</v>
      </c>
      <c r="G50" s="405">
        <f t="shared" si="0"/>
        <v>54</v>
      </c>
      <c r="H50" s="556">
        <f t="shared" si="1"/>
        <v>7</v>
      </c>
      <c r="I50" s="635">
        <f t="shared" si="2"/>
        <v>0.12962962962962962</v>
      </c>
    </row>
    <row r="51" spans="1:9">
      <c r="A51" s="508" t="s">
        <v>3370</v>
      </c>
      <c r="B51" s="410" t="s">
        <v>3371</v>
      </c>
      <c r="C51" s="405">
        <v>25</v>
      </c>
      <c r="D51" s="882">
        <v>5</v>
      </c>
      <c r="E51" s="554">
        <v>29</v>
      </c>
      <c r="F51" s="862">
        <v>3</v>
      </c>
      <c r="G51" s="405">
        <f t="shared" si="0"/>
        <v>54</v>
      </c>
      <c r="H51" s="556">
        <f t="shared" si="1"/>
        <v>8</v>
      </c>
      <c r="I51" s="635">
        <f t="shared" si="2"/>
        <v>0.14814814814814814</v>
      </c>
    </row>
    <row r="52" spans="1:9">
      <c r="A52" s="508" t="s">
        <v>3372</v>
      </c>
      <c r="B52" s="410" t="s">
        <v>3373</v>
      </c>
      <c r="C52" s="405">
        <v>25</v>
      </c>
      <c r="D52" s="882">
        <v>5</v>
      </c>
      <c r="E52" s="554">
        <v>167</v>
      </c>
      <c r="F52" s="862">
        <v>2</v>
      </c>
      <c r="G52" s="405">
        <f t="shared" si="0"/>
        <v>192</v>
      </c>
      <c r="H52" s="556">
        <f t="shared" si="1"/>
        <v>7</v>
      </c>
      <c r="I52" s="635">
        <f t="shared" si="2"/>
        <v>3.6458333333333336E-2</v>
      </c>
    </row>
    <row r="53" spans="1:9">
      <c r="A53" s="508" t="s">
        <v>3374</v>
      </c>
      <c r="B53" s="410" t="s">
        <v>3375</v>
      </c>
      <c r="C53" s="405">
        <v>25</v>
      </c>
      <c r="D53" s="882">
        <v>5</v>
      </c>
      <c r="E53" s="554">
        <v>29</v>
      </c>
      <c r="F53" s="862">
        <v>1</v>
      </c>
      <c r="G53" s="405">
        <f t="shared" si="0"/>
        <v>54</v>
      </c>
      <c r="H53" s="556">
        <f t="shared" si="1"/>
        <v>6</v>
      </c>
      <c r="I53" s="635">
        <f t="shared" si="2"/>
        <v>0.1111111111111111</v>
      </c>
    </row>
    <row r="54" spans="1:9">
      <c r="A54" s="508" t="s">
        <v>3376</v>
      </c>
      <c r="B54" s="410" t="s">
        <v>3377</v>
      </c>
      <c r="C54" s="405">
        <v>25</v>
      </c>
      <c r="D54" s="883">
        <v>5</v>
      </c>
      <c r="E54" s="554">
        <v>29</v>
      </c>
      <c r="F54" s="863">
        <v>3</v>
      </c>
      <c r="G54" s="405">
        <f t="shared" si="0"/>
        <v>54</v>
      </c>
      <c r="H54" s="556">
        <f t="shared" si="1"/>
        <v>8</v>
      </c>
      <c r="I54" s="635">
        <f t="shared" si="2"/>
        <v>0.14814814814814814</v>
      </c>
    </row>
    <row r="55" spans="1:9">
      <c r="A55" s="508" t="s">
        <v>3378</v>
      </c>
      <c r="B55" s="410" t="s">
        <v>3379</v>
      </c>
      <c r="C55" s="405">
        <v>25</v>
      </c>
      <c r="D55" s="883">
        <v>5</v>
      </c>
      <c r="E55" s="554">
        <v>29</v>
      </c>
      <c r="F55" s="863">
        <v>2</v>
      </c>
      <c r="G55" s="405">
        <f t="shared" si="0"/>
        <v>54</v>
      </c>
      <c r="H55" s="556">
        <f t="shared" si="1"/>
        <v>7</v>
      </c>
      <c r="I55" s="635">
        <f t="shared" si="2"/>
        <v>0.12962962962962962</v>
      </c>
    </row>
    <row r="56" spans="1:9">
      <c r="A56" s="508" t="s">
        <v>4794</v>
      </c>
      <c r="B56" s="524" t="s">
        <v>4795</v>
      </c>
      <c r="C56" s="405"/>
      <c r="D56" s="884">
        <v>1857</v>
      </c>
      <c r="E56" s="554"/>
      <c r="F56" s="864">
        <v>170</v>
      </c>
      <c r="G56" s="405">
        <f t="shared" si="0"/>
        <v>0</v>
      </c>
      <c r="H56" s="556">
        <f t="shared" si="1"/>
        <v>2027</v>
      </c>
      <c r="I56" s="635"/>
    </row>
    <row r="57" spans="1:9">
      <c r="A57" s="508" t="s">
        <v>3380</v>
      </c>
      <c r="B57" s="410" t="s">
        <v>3381</v>
      </c>
      <c r="C57" s="405">
        <v>177</v>
      </c>
      <c r="D57" s="883">
        <v>297</v>
      </c>
      <c r="E57" s="554">
        <v>47</v>
      </c>
      <c r="F57" s="863">
        <v>70</v>
      </c>
      <c r="G57" s="405">
        <f t="shared" si="0"/>
        <v>224</v>
      </c>
      <c r="H57" s="556">
        <f t="shared" si="1"/>
        <v>367</v>
      </c>
      <c r="I57" s="635">
        <f t="shared" si="2"/>
        <v>1.6383928571428572</v>
      </c>
    </row>
    <row r="58" spans="1:9">
      <c r="A58" s="508" t="s">
        <v>3384</v>
      </c>
      <c r="B58" s="545" t="s">
        <v>4829</v>
      </c>
      <c r="C58" s="405"/>
      <c r="D58" s="883"/>
      <c r="E58" s="554">
        <v>141</v>
      </c>
      <c r="F58" s="863">
        <v>187</v>
      </c>
      <c r="G58" s="405">
        <f t="shared" si="0"/>
        <v>141</v>
      </c>
      <c r="H58" s="556">
        <f t="shared" si="1"/>
        <v>187</v>
      </c>
      <c r="I58" s="635">
        <f t="shared" si="2"/>
        <v>1.3262411347517731</v>
      </c>
    </row>
    <row r="59" spans="1:9">
      <c r="A59" s="508" t="s">
        <v>3386</v>
      </c>
      <c r="B59" s="410" t="s">
        <v>4772</v>
      </c>
      <c r="C59" s="405">
        <v>1479</v>
      </c>
      <c r="D59" s="883">
        <v>1838</v>
      </c>
      <c r="E59" s="554">
        <v>140</v>
      </c>
      <c r="F59" s="863">
        <v>168</v>
      </c>
      <c r="G59" s="405">
        <f t="shared" si="0"/>
        <v>1619</v>
      </c>
      <c r="H59" s="556">
        <f t="shared" si="1"/>
        <v>2006</v>
      </c>
      <c r="I59" s="635">
        <f t="shared" si="2"/>
        <v>1.2390364422483013</v>
      </c>
    </row>
    <row r="60" spans="1:9">
      <c r="A60" s="508" t="s">
        <v>3390</v>
      </c>
      <c r="B60" s="410" t="s">
        <v>3391</v>
      </c>
      <c r="C60" s="405">
        <v>1060</v>
      </c>
      <c r="D60" s="882">
        <v>1310</v>
      </c>
      <c r="E60" s="554">
        <v>87</v>
      </c>
      <c r="F60" s="862">
        <v>111</v>
      </c>
      <c r="G60" s="405">
        <f t="shared" si="0"/>
        <v>1147</v>
      </c>
      <c r="H60" s="556">
        <f t="shared" si="1"/>
        <v>1421</v>
      </c>
      <c r="I60" s="635">
        <f t="shared" si="2"/>
        <v>1.2388840453356582</v>
      </c>
    </row>
    <row r="61" spans="1:9">
      <c r="A61" s="508" t="s">
        <v>3392</v>
      </c>
      <c r="B61" s="410" t="s">
        <v>4830</v>
      </c>
      <c r="C61" s="405">
        <v>55</v>
      </c>
      <c r="D61" s="882">
        <v>93</v>
      </c>
      <c r="E61" s="554">
        <v>39</v>
      </c>
      <c r="F61" s="862">
        <v>46</v>
      </c>
      <c r="G61" s="405">
        <f t="shared" si="0"/>
        <v>94</v>
      </c>
      <c r="H61" s="556">
        <f t="shared" si="1"/>
        <v>139</v>
      </c>
      <c r="I61" s="635">
        <f t="shared" si="2"/>
        <v>1.4787234042553192</v>
      </c>
    </row>
    <row r="62" spans="1:9">
      <c r="A62" s="508" t="s">
        <v>3394</v>
      </c>
      <c r="B62" s="410" t="s">
        <v>3395</v>
      </c>
      <c r="C62" s="405">
        <v>11</v>
      </c>
      <c r="D62" s="882">
        <v>501</v>
      </c>
      <c r="E62" s="554">
        <v>147</v>
      </c>
      <c r="F62" s="862">
        <v>233</v>
      </c>
      <c r="G62" s="405">
        <f t="shared" si="0"/>
        <v>158</v>
      </c>
      <c r="H62" s="556">
        <f t="shared" si="1"/>
        <v>734</v>
      </c>
      <c r="I62" s="635">
        <f t="shared" si="2"/>
        <v>4.6455696202531644</v>
      </c>
    </row>
    <row r="63" spans="1:9">
      <c r="A63" s="508" t="s">
        <v>3404</v>
      </c>
      <c r="B63" s="545" t="s">
        <v>3405</v>
      </c>
      <c r="C63" s="405"/>
      <c r="D63" s="882"/>
      <c r="E63" s="554">
        <v>143</v>
      </c>
      <c r="F63" s="862">
        <v>189</v>
      </c>
      <c r="G63" s="405">
        <f t="shared" si="0"/>
        <v>143</v>
      </c>
      <c r="H63" s="556">
        <f t="shared" si="1"/>
        <v>189</v>
      </c>
      <c r="I63" s="635">
        <f t="shared" si="2"/>
        <v>1.3216783216783217</v>
      </c>
    </row>
    <row r="64" spans="1:9">
      <c r="A64" s="508" t="s">
        <v>3414</v>
      </c>
      <c r="B64" s="545" t="s">
        <v>4831</v>
      </c>
      <c r="C64" s="405"/>
      <c r="D64" s="883"/>
      <c r="E64" s="554"/>
      <c r="F64" s="863"/>
      <c r="G64" s="405">
        <f t="shared" si="0"/>
        <v>0</v>
      </c>
      <c r="H64" s="556">
        <f t="shared" si="1"/>
        <v>0</v>
      </c>
      <c r="I64" s="635"/>
    </row>
    <row r="65" spans="1:9">
      <c r="A65" s="508" t="s">
        <v>3416</v>
      </c>
      <c r="B65" s="410" t="s">
        <v>3417</v>
      </c>
      <c r="C65" s="405"/>
      <c r="D65" s="883"/>
      <c r="E65" s="554"/>
      <c r="F65" s="863"/>
      <c r="G65" s="405">
        <f t="shared" si="0"/>
        <v>0</v>
      </c>
      <c r="H65" s="556">
        <f t="shared" si="1"/>
        <v>0</v>
      </c>
      <c r="I65" s="635"/>
    </row>
    <row r="66" spans="1:9">
      <c r="A66" s="508" t="s">
        <v>3418</v>
      </c>
      <c r="B66" s="410" t="s">
        <v>3419</v>
      </c>
      <c r="C66" s="405">
        <v>755</v>
      </c>
      <c r="D66" s="884">
        <v>913</v>
      </c>
      <c r="E66" s="554">
        <v>188</v>
      </c>
      <c r="F66" s="864">
        <v>235</v>
      </c>
      <c r="G66" s="405">
        <f t="shared" si="0"/>
        <v>943</v>
      </c>
      <c r="H66" s="556">
        <f t="shared" si="1"/>
        <v>1148</v>
      </c>
      <c r="I66" s="635">
        <f t="shared" si="2"/>
        <v>1.2173913043478262</v>
      </c>
    </row>
    <row r="67" spans="1:9">
      <c r="A67" s="508" t="s">
        <v>3420</v>
      </c>
      <c r="B67" s="410" t="s">
        <v>4796</v>
      </c>
      <c r="C67" s="405">
        <v>195</v>
      </c>
      <c r="D67" s="883">
        <v>214</v>
      </c>
      <c r="E67" s="554">
        <v>177</v>
      </c>
      <c r="F67" s="863">
        <v>214</v>
      </c>
      <c r="G67" s="405">
        <f t="shared" si="0"/>
        <v>372</v>
      </c>
      <c r="H67" s="556">
        <f t="shared" si="1"/>
        <v>428</v>
      </c>
      <c r="I67" s="635">
        <f t="shared" si="2"/>
        <v>1.1505376344086022</v>
      </c>
    </row>
    <row r="68" spans="1:9">
      <c r="A68" s="541" t="s">
        <v>4832</v>
      </c>
      <c r="B68" s="533" t="s">
        <v>4833</v>
      </c>
      <c r="C68" s="405"/>
      <c r="D68" s="883"/>
      <c r="E68" s="554"/>
      <c r="F68" s="863"/>
      <c r="G68" s="405">
        <f t="shared" si="0"/>
        <v>0</v>
      </c>
      <c r="H68" s="556">
        <f t="shared" si="1"/>
        <v>0</v>
      </c>
      <c r="I68" s="635"/>
    </row>
    <row r="69" spans="1:9">
      <c r="A69" s="507" t="s">
        <v>4810</v>
      </c>
      <c r="B69" s="408" t="s">
        <v>4811</v>
      </c>
      <c r="C69" s="405">
        <v>61</v>
      </c>
      <c r="D69" s="883">
        <v>146</v>
      </c>
      <c r="E69" s="554">
        <v>4</v>
      </c>
      <c r="F69" s="863">
        <v>16</v>
      </c>
      <c r="G69" s="405">
        <f t="shared" si="0"/>
        <v>65</v>
      </c>
      <c r="H69" s="556">
        <f t="shared" si="1"/>
        <v>162</v>
      </c>
      <c r="I69" s="635">
        <f t="shared" si="2"/>
        <v>2.4923076923076923</v>
      </c>
    </row>
    <row r="70" spans="1:9">
      <c r="A70" s="541" t="s">
        <v>3432</v>
      </c>
      <c r="B70" s="529" t="s">
        <v>3433</v>
      </c>
      <c r="C70" s="405">
        <v>49</v>
      </c>
      <c r="D70" s="882">
        <v>10</v>
      </c>
      <c r="E70" s="554"/>
      <c r="F70" s="862"/>
      <c r="G70" s="405">
        <f t="shared" si="0"/>
        <v>49</v>
      </c>
      <c r="H70" s="556">
        <f t="shared" si="1"/>
        <v>10</v>
      </c>
      <c r="I70" s="635">
        <f t="shared" si="2"/>
        <v>0.20408163265306123</v>
      </c>
    </row>
    <row r="71" spans="1:9">
      <c r="A71" s="514" t="s">
        <v>3464</v>
      </c>
      <c r="B71" s="415" t="s">
        <v>4797</v>
      </c>
      <c r="C71" s="405"/>
      <c r="D71" s="882"/>
      <c r="E71" s="554">
        <v>7</v>
      </c>
      <c r="F71" s="862">
        <v>48</v>
      </c>
      <c r="G71" s="405">
        <f t="shared" si="0"/>
        <v>7</v>
      </c>
      <c r="H71" s="556">
        <f t="shared" si="1"/>
        <v>48</v>
      </c>
      <c r="I71" s="635">
        <f t="shared" si="2"/>
        <v>6.8571428571428568</v>
      </c>
    </row>
    <row r="72" spans="1:9">
      <c r="A72" s="541" t="s">
        <v>3484</v>
      </c>
      <c r="B72" s="529" t="s">
        <v>4775</v>
      </c>
      <c r="C72" s="405">
        <v>1705</v>
      </c>
      <c r="D72" s="882"/>
      <c r="E72" s="554"/>
      <c r="F72" s="862">
        <v>1</v>
      </c>
      <c r="G72" s="405">
        <f t="shared" si="0"/>
        <v>1705</v>
      </c>
      <c r="H72" s="556">
        <f t="shared" si="1"/>
        <v>1</v>
      </c>
      <c r="I72" s="635">
        <f t="shared" si="2"/>
        <v>5.8651026392961877E-4</v>
      </c>
    </row>
    <row r="73" spans="1:9">
      <c r="A73" s="541" t="s">
        <v>3486</v>
      </c>
      <c r="B73" s="529" t="s">
        <v>3487</v>
      </c>
      <c r="C73" s="405">
        <v>1100</v>
      </c>
      <c r="D73" s="882">
        <v>2277</v>
      </c>
      <c r="E73" s="554">
        <v>149</v>
      </c>
      <c r="F73" s="862">
        <v>213</v>
      </c>
      <c r="G73" s="405">
        <f t="shared" si="0"/>
        <v>1249</v>
      </c>
      <c r="H73" s="556">
        <f t="shared" si="1"/>
        <v>2490</v>
      </c>
      <c r="I73" s="635">
        <f t="shared" si="2"/>
        <v>1.9935948759007205</v>
      </c>
    </row>
    <row r="74" spans="1:9">
      <c r="A74" s="541" t="s">
        <v>3488</v>
      </c>
      <c r="B74" s="529" t="s">
        <v>4834</v>
      </c>
      <c r="C74" s="405">
        <v>1</v>
      </c>
      <c r="D74" s="882">
        <v>1495</v>
      </c>
      <c r="E74" s="554">
        <v>57</v>
      </c>
      <c r="F74" s="862">
        <v>95</v>
      </c>
      <c r="G74" s="405">
        <f t="shared" si="0"/>
        <v>58</v>
      </c>
      <c r="H74" s="556">
        <f t="shared" si="1"/>
        <v>1590</v>
      </c>
      <c r="I74" s="635">
        <f t="shared" si="2"/>
        <v>27.413793103448278</v>
      </c>
    </row>
    <row r="75" spans="1:9">
      <c r="A75" s="541" t="s">
        <v>3490</v>
      </c>
      <c r="B75" s="529" t="s">
        <v>4835</v>
      </c>
      <c r="C75" s="405">
        <v>51</v>
      </c>
      <c r="D75" s="883">
        <v>18</v>
      </c>
      <c r="E75" s="554"/>
      <c r="F75" s="863">
        <v>4</v>
      </c>
      <c r="G75" s="405">
        <f t="shared" si="0"/>
        <v>51</v>
      </c>
      <c r="H75" s="556">
        <f t="shared" si="1"/>
        <v>22</v>
      </c>
      <c r="I75" s="635">
        <f t="shared" si="2"/>
        <v>0.43137254901960786</v>
      </c>
    </row>
    <row r="76" spans="1:9">
      <c r="A76" s="541" t="s">
        <v>3492</v>
      </c>
      <c r="B76" s="529" t="s">
        <v>3493</v>
      </c>
      <c r="C76" s="405">
        <v>81</v>
      </c>
      <c r="D76" s="883">
        <v>57</v>
      </c>
      <c r="E76" s="554">
        <v>1</v>
      </c>
      <c r="F76" s="863">
        <v>1</v>
      </c>
      <c r="G76" s="405">
        <f t="shared" si="0"/>
        <v>82</v>
      </c>
      <c r="H76" s="556">
        <f t="shared" si="1"/>
        <v>58</v>
      </c>
      <c r="I76" s="635">
        <f t="shared" si="2"/>
        <v>0.70731707317073167</v>
      </c>
    </row>
    <row r="77" spans="1:9">
      <c r="A77" s="541" t="s">
        <v>3494</v>
      </c>
      <c r="B77" s="529" t="s">
        <v>3495</v>
      </c>
      <c r="C77" s="405">
        <v>4</v>
      </c>
      <c r="D77" s="884">
        <v>138</v>
      </c>
      <c r="E77" s="554">
        <v>4</v>
      </c>
      <c r="F77" s="864">
        <v>34</v>
      </c>
      <c r="G77" s="405">
        <f t="shared" si="0"/>
        <v>8</v>
      </c>
      <c r="H77" s="556">
        <f t="shared" si="1"/>
        <v>172</v>
      </c>
      <c r="I77" s="635">
        <f t="shared" si="2"/>
        <v>21.5</v>
      </c>
    </row>
    <row r="78" spans="1:9">
      <c r="A78" s="514" t="s">
        <v>3502</v>
      </c>
      <c r="B78" s="415" t="s">
        <v>3503</v>
      </c>
      <c r="C78" s="405"/>
      <c r="D78" s="883">
        <v>1</v>
      </c>
      <c r="E78" s="554"/>
      <c r="F78" s="863">
        <v>6</v>
      </c>
      <c r="G78" s="405">
        <f t="shared" si="0"/>
        <v>0</v>
      </c>
      <c r="H78" s="556">
        <f t="shared" si="1"/>
        <v>7</v>
      </c>
      <c r="I78" s="635"/>
    </row>
    <row r="79" spans="1:9">
      <c r="A79" s="541" t="s">
        <v>3504</v>
      </c>
      <c r="B79" s="530" t="s">
        <v>4798</v>
      </c>
      <c r="C79" s="405">
        <v>160</v>
      </c>
      <c r="D79" s="883"/>
      <c r="E79" s="554"/>
      <c r="F79" s="863"/>
      <c r="G79" s="405">
        <f t="shared" si="0"/>
        <v>160</v>
      </c>
      <c r="H79" s="556">
        <f t="shared" si="1"/>
        <v>0</v>
      </c>
      <c r="I79" s="635">
        <f t="shared" si="2"/>
        <v>0</v>
      </c>
    </row>
    <row r="80" spans="1:9">
      <c r="A80" s="541" t="s">
        <v>3510</v>
      </c>
      <c r="B80" s="529" t="s">
        <v>3511</v>
      </c>
      <c r="C80" s="405"/>
      <c r="D80" s="883">
        <v>118</v>
      </c>
      <c r="E80" s="554">
        <v>157</v>
      </c>
      <c r="F80" s="863">
        <v>275</v>
      </c>
      <c r="G80" s="405">
        <f t="shared" si="0"/>
        <v>157</v>
      </c>
      <c r="H80" s="556">
        <f t="shared" ref="H80:H97" si="3">D80+F80</f>
        <v>393</v>
      </c>
      <c r="I80" s="635">
        <f t="shared" ref="I80:I98" si="4">H80/G80</f>
        <v>2.5031847133757963</v>
      </c>
    </row>
    <row r="81" spans="1:9">
      <c r="A81" s="541" t="s">
        <v>3516</v>
      </c>
      <c r="B81" s="529" t="s">
        <v>3517</v>
      </c>
      <c r="C81" s="405"/>
      <c r="D81" s="882"/>
      <c r="E81" s="554">
        <v>97</v>
      </c>
      <c r="F81" s="862">
        <v>610</v>
      </c>
      <c r="G81" s="405">
        <f t="shared" ref="G81:G97" si="5">C81+E81</f>
        <v>97</v>
      </c>
      <c r="H81" s="556">
        <f t="shared" si="3"/>
        <v>610</v>
      </c>
      <c r="I81" s="635">
        <f t="shared" si="4"/>
        <v>6.2886597938144329</v>
      </c>
    </row>
    <row r="82" spans="1:9">
      <c r="A82" s="541" t="s">
        <v>3518</v>
      </c>
      <c r="B82" s="530" t="s">
        <v>3519</v>
      </c>
      <c r="C82" s="405">
        <v>5</v>
      </c>
      <c r="D82" s="873">
        <v>1</v>
      </c>
      <c r="E82" s="554">
        <v>3</v>
      </c>
      <c r="F82" s="873">
        <v>9</v>
      </c>
      <c r="G82" s="405">
        <f t="shared" si="5"/>
        <v>8</v>
      </c>
      <c r="H82" s="556">
        <f t="shared" si="3"/>
        <v>10</v>
      </c>
      <c r="I82" s="635">
        <f t="shared" si="4"/>
        <v>1.25</v>
      </c>
    </row>
    <row r="83" spans="1:9">
      <c r="A83" s="541" t="s">
        <v>3522</v>
      </c>
      <c r="B83" s="529" t="s">
        <v>3523</v>
      </c>
      <c r="C83" s="405">
        <v>24</v>
      </c>
      <c r="D83" s="873">
        <v>9</v>
      </c>
      <c r="E83" s="554">
        <v>363</v>
      </c>
      <c r="F83" s="873">
        <v>658</v>
      </c>
      <c r="G83" s="405">
        <f t="shared" si="5"/>
        <v>387</v>
      </c>
      <c r="H83" s="556">
        <f t="shared" si="3"/>
        <v>667</v>
      </c>
      <c r="I83" s="635">
        <f t="shared" si="4"/>
        <v>1.7235142118863049</v>
      </c>
    </row>
    <row r="84" spans="1:9">
      <c r="A84" s="541" t="s">
        <v>3524</v>
      </c>
      <c r="B84" s="529" t="s">
        <v>3525</v>
      </c>
      <c r="C84" s="405">
        <v>9</v>
      </c>
      <c r="D84" s="873">
        <v>18</v>
      </c>
      <c r="E84" s="554">
        <v>579</v>
      </c>
      <c r="F84" s="873">
        <v>900</v>
      </c>
      <c r="G84" s="405">
        <f t="shared" si="5"/>
        <v>588</v>
      </c>
      <c r="H84" s="556">
        <f t="shared" si="3"/>
        <v>918</v>
      </c>
      <c r="I84" s="635">
        <f t="shared" si="4"/>
        <v>1.5612244897959184</v>
      </c>
    </row>
    <row r="85" spans="1:9">
      <c r="A85" s="541" t="s">
        <v>3526</v>
      </c>
      <c r="B85" s="529" t="s">
        <v>3527</v>
      </c>
      <c r="C85" s="405"/>
      <c r="D85" s="873">
        <v>10</v>
      </c>
      <c r="E85" s="554">
        <v>377</v>
      </c>
      <c r="F85" s="873">
        <v>634</v>
      </c>
      <c r="G85" s="405">
        <f t="shared" si="5"/>
        <v>377</v>
      </c>
      <c r="H85" s="556">
        <f t="shared" si="3"/>
        <v>644</v>
      </c>
      <c r="I85" s="635">
        <f t="shared" si="4"/>
        <v>1.7082228116710876</v>
      </c>
    </row>
    <row r="86" spans="1:9">
      <c r="A86" s="541" t="s">
        <v>4719</v>
      </c>
      <c r="B86" s="529" t="s">
        <v>4720</v>
      </c>
      <c r="C86" s="405"/>
      <c r="D86" s="873"/>
      <c r="E86" s="554">
        <v>44</v>
      </c>
      <c r="F86" s="873">
        <v>117</v>
      </c>
      <c r="G86" s="405">
        <f t="shared" si="5"/>
        <v>44</v>
      </c>
      <c r="H86" s="556">
        <f t="shared" si="3"/>
        <v>117</v>
      </c>
      <c r="I86" s="635">
        <f t="shared" si="4"/>
        <v>2.6590909090909092</v>
      </c>
    </row>
    <row r="87" spans="1:9">
      <c r="A87" s="541" t="s">
        <v>3534</v>
      </c>
      <c r="B87" s="529" t="s">
        <v>3535</v>
      </c>
      <c r="C87" s="405"/>
      <c r="D87" s="873"/>
      <c r="E87" s="554">
        <v>57</v>
      </c>
      <c r="F87" s="873">
        <v>113</v>
      </c>
      <c r="G87" s="405">
        <f t="shared" si="5"/>
        <v>57</v>
      </c>
      <c r="H87" s="556">
        <f t="shared" si="3"/>
        <v>113</v>
      </c>
      <c r="I87" s="635">
        <f t="shared" si="4"/>
        <v>1.9824561403508771</v>
      </c>
    </row>
    <row r="88" spans="1:9" ht="20.399999999999999">
      <c r="A88" s="879" t="s">
        <v>3536</v>
      </c>
      <c r="B88" s="880" t="s">
        <v>3537</v>
      </c>
      <c r="C88" s="405"/>
      <c r="D88" s="873"/>
      <c r="E88" s="554"/>
      <c r="F88" s="873">
        <v>2</v>
      </c>
      <c r="G88" s="405"/>
      <c r="H88" s="556">
        <f t="shared" si="3"/>
        <v>2</v>
      </c>
      <c r="I88" s="635"/>
    </row>
    <row r="89" spans="1:9">
      <c r="A89" s="514" t="s">
        <v>4776</v>
      </c>
      <c r="B89" s="407" t="s">
        <v>4777</v>
      </c>
      <c r="C89" s="405"/>
      <c r="D89" s="873"/>
      <c r="E89" s="554"/>
      <c r="F89" s="873">
        <v>2</v>
      </c>
      <c r="G89" s="405"/>
      <c r="H89" s="556">
        <f t="shared" si="3"/>
        <v>2</v>
      </c>
      <c r="I89" s="635"/>
    </row>
    <row r="90" spans="1:9">
      <c r="A90" s="514" t="s">
        <v>3538</v>
      </c>
      <c r="B90" s="407" t="s">
        <v>3539</v>
      </c>
      <c r="C90" s="405"/>
      <c r="D90" s="873"/>
      <c r="E90" s="554"/>
      <c r="F90" s="873">
        <v>1</v>
      </c>
      <c r="G90" s="405"/>
      <c r="H90" s="556">
        <f t="shared" si="3"/>
        <v>1</v>
      </c>
      <c r="I90" s="635"/>
    </row>
    <row r="91" spans="1:9">
      <c r="A91" s="541" t="s">
        <v>3544</v>
      </c>
      <c r="B91" s="530" t="s">
        <v>4836</v>
      </c>
      <c r="C91" s="405"/>
      <c r="D91" s="873"/>
      <c r="E91" s="554">
        <v>4</v>
      </c>
      <c r="F91" s="873"/>
      <c r="G91" s="405">
        <f t="shared" si="5"/>
        <v>4</v>
      </c>
      <c r="H91" s="556">
        <f t="shared" si="3"/>
        <v>0</v>
      </c>
      <c r="I91" s="635">
        <f t="shared" si="4"/>
        <v>0</v>
      </c>
    </row>
    <row r="92" spans="1:9">
      <c r="A92" s="541" t="s">
        <v>3554</v>
      </c>
      <c r="B92" s="529" t="s">
        <v>3555</v>
      </c>
      <c r="C92" s="405">
        <v>7</v>
      </c>
      <c r="D92" s="873">
        <v>12</v>
      </c>
      <c r="E92" s="554">
        <v>1428</v>
      </c>
      <c r="F92" s="873">
        <v>4183</v>
      </c>
      <c r="G92" s="405">
        <f t="shared" si="5"/>
        <v>1435</v>
      </c>
      <c r="H92" s="556">
        <f t="shared" si="3"/>
        <v>4195</v>
      </c>
      <c r="I92" s="635">
        <f t="shared" si="4"/>
        <v>2.9233449477351918</v>
      </c>
    </row>
    <row r="93" spans="1:9">
      <c r="A93" s="541" t="s">
        <v>3902</v>
      </c>
      <c r="B93" s="529" t="s">
        <v>3903</v>
      </c>
      <c r="C93" s="405"/>
      <c r="D93" s="873"/>
      <c r="E93" s="554">
        <v>12</v>
      </c>
      <c r="F93" s="873">
        <v>42</v>
      </c>
      <c r="G93" s="405">
        <f t="shared" si="5"/>
        <v>12</v>
      </c>
      <c r="H93" s="556">
        <f t="shared" si="3"/>
        <v>42</v>
      </c>
      <c r="I93" s="635">
        <f t="shared" si="4"/>
        <v>3.5</v>
      </c>
    </row>
    <row r="94" spans="1:9">
      <c r="A94" s="541" t="s">
        <v>4724</v>
      </c>
      <c r="B94" s="533" t="s">
        <v>4781</v>
      </c>
      <c r="C94" s="405"/>
      <c r="D94" s="873">
        <v>3</v>
      </c>
      <c r="E94" s="554">
        <v>161</v>
      </c>
      <c r="F94" s="873">
        <v>59</v>
      </c>
      <c r="G94" s="405">
        <f t="shared" si="5"/>
        <v>161</v>
      </c>
      <c r="H94" s="556">
        <f t="shared" si="3"/>
        <v>62</v>
      </c>
      <c r="I94" s="635">
        <f t="shared" si="4"/>
        <v>0.38509316770186336</v>
      </c>
    </row>
    <row r="95" spans="1:9">
      <c r="A95" s="514" t="s">
        <v>4801</v>
      </c>
      <c r="B95" s="415" t="s">
        <v>4802</v>
      </c>
      <c r="C95" s="405">
        <v>1</v>
      </c>
      <c r="D95" s="873"/>
      <c r="E95" s="554"/>
      <c r="F95" s="873"/>
      <c r="G95" s="405">
        <f t="shared" si="5"/>
        <v>1</v>
      </c>
      <c r="H95" s="556">
        <f t="shared" si="3"/>
        <v>0</v>
      </c>
      <c r="I95" s="635">
        <f t="shared" si="4"/>
        <v>0</v>
      </c>
    </row>
    <row r="96" spans="1:9">
      <c r="A96" s="541" t="s">
        <v>4726</v>
      </c>
      <c r="B96" s="533" t="s">
        <v>4782</v>
      </c>
      <c r="C96" s="405">
        <v>44</v>
      </c>
      <c r="D96" s="873">
        <v>57</v>
      </c>
      <c r="E96" s="554">
        <v>113</v>
      </c>
      <c r="F96" s="873">
        <v>26</v>
      </c>
      <c r="G96" s="405">
        <f t="shared" si="5"/>
        <v>157</v>
      </c>
      <c r="H96" s="556">
        <f t="shared" si="3"/>
        <v>83</v>
      </c>
      <c r="I96" s="635">
        <f t="shared" si="4"/>
        <v>0.5286624203821656</v>
      </c>
    </row>
    <row r="97" spans="1:9">
      <c r="A97" s="541" t="s">
        <v>4161</v>
      </c>
      <c r="B97" s="533" t="s">
        <v>3116</v>
      </c>
      <c r="C97" s="405"/>
      <c r="D97" s="873"/>
      <c r="E97" s="554">
        <v>143</v>
      </c>
      <c r="F97" s="873">
        <v>189</v>
      </c>
      <c r="G97" s="405">
        <f t="shared" si="5"/>
        <v>143</v>
      </c>
      <c r="H97" s="556">
        <f t="shared" si="3"/>
        <v>189</v>
      </c>
      <c r="I97" s="635">
        <f t="shared" si="4"/>
        <v>1.3216783216783217</v>
      </c>
    </row>
    <row r="98" spans="1:9">
      <c r="A98" s="437"/>
      <c r="B98" s="512" t="s">
        <v>4783</v>
      </c>
      <c r="C98" s="634">
        <f t="shared" ref="C98:H98" si="6">SUM(C11:C97)</f>
        <v>10257</v>
      </c>
      <c r="D98" s="885">
        <f t="shared" si="6"/>
        <v>16688</v>
      </c>
      <c r="E98" s="753">
        <f t="shared" si="6"/>
        <v>6350</v>
      </c>
      <c r="F98" s="885">
        <f t="shared" si="6"/>
        <v>12932</v>
      </c>
      <c r="G98" s="634">
        <f t="shared" si="6"/>
        <v>16607</v>
      </c>
      <c r="H98" s="634">
        <f t="shared" si="6"/>
        <v>29620</v>
      </c>
      <c r="I98" s="636">
        <f t="shared" si="4"/>
        <v>1.7835852351418078</v>
      </c>
    </row>
    <row r="100" spans="1:9">
      <c r="A100" s="438" t="s">
        <v>5584</v>
      </c>
      <c r="B100" s="438"/>
      <c r="C100" s="438"/>
      <c r="D100" s="815"/>
      <c r="E100" s="552"/>
    </row>
  </sheetData>
  <mergeCells count="5">
    <mergeCell ref="A7:A8"/>
    <mergeCell ref="B7:B8"/>
    <mergeCell ref="C7:D7"/>
    <mergeCell ref="E7:F7"/>
    <mergeCell ref="G7:H7"/>
  </mergeCells>
  <pageMargins left="0" right="0" top="0" bottom="0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Q121"/>
  <sheetViews>
    <sheetView topLeftCell="A92" workbookViewId="0">
      <selection activeCell="K117" sqref="K117"/>
    </sheetView>
  </sheetViews>
  <sheetFormatPr defaultRowHeight="13.2"/>
  <cols>
    <col min="1" max="1" width="7.6640625" customWidth="1"/>
    <col min="2" max="2" width="42.88671875" customWidth="1"/>
    <col min="3" max="3" width="6.6640625" customWidth="1"/>
    <col min="4" max="4" width="7.77734375" style="816" customWidth="1"/>
    <col min="5" max="5" width="5.21875" style="555" customWidth="1"/>
    <col min="6" max="6" width="7.6640625" style="816" customWidth="1"/>
    <col min="7" max="7" width="6.109375" customWidth="1"/>
    <col min="8" max="8" width="8.5546875" customWidth="1"/>
    <col min="9" max="9" width="8.6640625" customWidth="1"/>
  </cols>
  <sheetData>
    <row r="1" spans="1:9">
      <c r="A1" s="173"/>
      <c r="B1" s="174" t="s">
        <v>165</v>
      </c>
      <c r="C1" s="165" t="str">
        <f>Kadar.ode.!C1</f>
        <v>ОПШТА БОЛНИЦА СЕНТА</v>
      </c>
      <c r="D1" s="809"/>
      <c r="E1" s="357"/>
      <c r="F1" s="809"/>
      <c r="G1" s="171"/>
      <c r="H1" s="73"/>
    </row>
    <row r="2" spans="1:9">
      <c r="A2" s="173"/>
      <c r="B2" s="174" t="s">
        <v>166</v>
      </c>
      <c r="C2" s="165" t="str">
        <f>Kadar.ode.!C2</f>
        <v>08923507</v>
      </c>
      <c r="D2" s="809"/>
      <c r="E2" s="357"/>
      <c r="F2" s="809"/>
      <c r="G2" s="171"/>
      <c r="H2" s="73"/>
    </row>
    <row r="3" spans="1:9">
      <c r="A3" s="173"/>
      <c r="B3" s="174"/>
      <c r="C3" s="165"/>
      <c r="D3" s="809"/>
      <c r="E3" s="357"/>
      <c r="F3" s="809"/>
      <c r="G3" s="171"/>
      <c r="H3" s="73"/>
    </row>
    <row r="4" spans="1:9" ht="13.8">
      <c r="A4" s="173"/>
      <c r="B4" s="174" t="s">
        <v>1797</v>
      </c>
      <c r="C4" s="166" t="s">
        <v>1756</v>
      </c>
      <c r="D4" s="810"/>
      <c r="E4" s="680"/>
      <c r="F4" s="810"/>
      <c r="G4" s="172"/>
      <c r="H4" s="73"/>
    </row>
    <row r="5" spans="1:9" ht="13.8">
      <c r="A5" s="173"/>
      <c r="B5" s="174" t="s">
        <v>207</v>
      </c>
      <c r="C5" s="166" t="s">
        <v>4702</v>
      </c>
      <c r="D5" s="810"/>
      <c r="E5" s="680"/>
      <c r="F5" s="810"/>
      <c r="G5" s="172"/>
      <c r="H5" s="73"/>
    </row>
    <row r="6" spans="1:9" ht="15.6">
      <c r="A6" s="135"/>
      <c r="B6" s="135"/>
      <c r="C6" s="135"/>
      <c r="D6" s="856"/>
      <c r="E6" s="135"/>
      <c r="F6" s="856"/>
      <c r="G6" s="71"/>
      <c r="H6" s="71"/>
    </row>
    <row r="7" spans="1:9">
      <c r="A7" s="1187" t="s">
        <v>118</v>
      </c>
      <c r="B7" s="1187" t="s">
        <v>209</v>
      </c>
      <c r="C7" s="1181" t="s">
        <v>1755</v>
      </c>
      <c r="D7" s="1181"/>
      <c r="E7" s="1180" t="s">
        <v>1754</v>
      </c>
      <c r="F7" s="1180"/>
      <c r="G7" s="1181" t="s">
        <v>86</v>
      </c>
      <c r="H7" s="1181"/>
      <c r="I7" s="220"/>
    </row>
    <row r="8" spans="1:9" ht="31.2" thickBot="1">
      <c r="A8" s="1188"/>
      <c r="B8" s="1188"/>
      <c r="C8" s="332" t="s">
        <v>1834</v>
      </c>
      <c r="D8" s="332" t="s">
        <v>5786</v>
      </c>
      <c r="E8" s="332" t="s">
        <v>1834</v>
      </c>
      <c r="F8" s="332" t="s">
        <v>5786</v>
      </c>
      <c r="G8" s="332" t="s">
        <v>1834</v>
      </c>
      <c r="H8" s="332" t="s">
        <v>5786</v>
      </c>
      <c r="I8" s="175" t="s">
        <v>1891</v>
      </c>
    </row>
    <row r="9" spans="1:9" ht="14.4" thickTop="1">
      <c r="A9" s="206"/>
      <c r="B9" s="292" t="s">
        <v>208</v>
      </c>
      <c r="C9" s="292"/>
      <c r="D9" s="812"/>
      <c r="E9" s="292"/>
      <c r="F9" s="812"/>
      <c r="G9" s="292"/>
      <c r="H9" s="291"/>
      <c r="I9" s="220"/>
    </row>
    <row r="10" spans="1:9" ht="13.8">
      <c r="A10" s="208"/>
      <c r="B10" s="290" t="s">
        <v>1753</v>
      </c>
      <c r="C10" s="108"/>
      <c r="D10" s="847"/>
      <c r="E10" s="109"/>
      <c r="F10" s="848"/>
      <c r="G10" s="110"/>
      <c r="H10" s="109"/>
      <c r="I10" s="220"/>
    </row>
    <row r="11" spans="1:9">
      <c r="A11" s="546" t="s">
        <v>4837</v>
      </c>
      <c r="B11" s="524" t="s">
        <v>4838</v>
      </c>
      <c r="C11" s="624">
        <v>9</v>
      </c>
      <c r="D11" s="807">
        <v>26</v>
      </c>
      <c r="E11" s="626"/>
      <c r="F11" s="808">
        <v>1</v>
      </c>
      <c r="G11" s="624">
        <f>C11+E11</f>
        <v>9</v>
      </c>
      <c r="H11" s="626">
        <f>D11+F11</f>
        <v>27</v>
      </c>
      <c r="I11" s="632">
        <f>H11/G11</f>
        <v>3</v>
      </c>
    </row>
    <row r="12" spans="1:9">
      <c r="A12" s="508" t="s">
        <v>1956</v>
      </c>
      <c r="B12" s="410" t="s">
        <v>1957</v>
      </c>
      <c r="C12" s="624">
        <v>5</v>
      </c>
      <c r="D12" s="807">
        <v>22</v>
      </c>
      <c r="E12" s="626"/>
      <c r="F12" s="808"/>
      <c r="G12" s="624">
        <f t="shared" ref="G12:G82" si="0">C12+E12</f>
        <v>5</v>
      </c>
      <c r="H12" s="626">
        <f t="shared" ref="H12:H75" si="1">D12+F12</f>
        <v>22</v>
      </c>
      <c r="I12" s="632">
        <f t="shared" ref="I12:I78" si="2">H12/G12</f>
        <v>4.4000000000000004</v>
      </c>
    </row>
    <row r="13" spans="1:9">
      <c r="A13" s="514" t="s">
        <v>4839</v>
      </c>
      <c r="B13" s="415" t="s">
        <v>4840</v>
      </c>
      <c r="C13" s="624">
        <v>1</v>
      </c>
      <c r="D13" s="807"/>
      <c r="E13" s="626"/>
      <c r="F13" s="808"/>
      <c r="G13" s="624">
        <f t="shared" si="0"/>
        <v>1</v>
      </c>
      <c r="H13" s="626">
        <f t="shared" si="1"/>
        <v>0</v>
      </c>
      <c r="I13" s="632">
        <f t="shared" si="2"/>
        <v>0</v>
      </c>
    </row>
    <row r="14" spans="1:9">
      <c r="A14" s="546" t="s">
        <v>1960</v>
      </c>
      <c r="B14" s="524" t="s">
        <v>1961</v>
      </c>
      <c r="C14" s="624">
        <v>2021</v>
      </c>
      <c r="D14" s="807">
        <v>3615</v>
      </c>
      <c r="E14" s="626"/>
      <c r="F14" s="808">
        <v>8</v>
      </c>
      <c r="G14" s="624">
        <f t="shared" si="0"/>
        <v>2021</v>
      </c>
      <c r="H14" s="626">
        <f t="shared" si="1"/>
        <v>3623</v>
      </c>
      <c r="I14" s="632">
        <f t="shared" si="2"/>
        <v>1.7926768926274121</v>
      </c>
    </row>
    <row r="15" spans="1:9">
      <c r="A15" s="508" t="s">
        <v>2024</v>
      </c>
      <c r="B15" s="410" t="s">
        <v>2025</v>
      </c>
      <c r="C15" s="624">
        <v>2700</v>
      </c>
      <c r="D15" s="803">
        <v>3532</v>
      </c>
      <c r="E15" s="628"/>
      <c r="F15" s="805">
        <v>11</v>
      </c>
      <c r="G15" s="624">
        <f t="shared" si="0"/>
        <v>2700</v>
      </c>
      <c r="H15" s="626">
        <f t="shared" si="1"/>
        <v>3543</v>
      </c>
      <c r="I15" s="632">
        <f t="shared" si="2"/>
        <v>1.3122222222222222</v>
      </c>
    </row>
    <row r="16" spans="1:9">
      <c r="A16" s="397" t="s">
        <v>4255</v>
      </c>
      <c r="B16" s="416" t="s">
        <v>4256</v>
      </c>
      <c r="C16" s="637">
        <v>100</v>
      </c>
      <c r="D16" s="803">
        <v>122</v>
      </c>
      <c r="E16" s="628"/>
      <c r="F16" s="805"/>
      <c r="G16" s="637">
        <f t="shared" si="0"/>
        <v>100</v>
      </c>
      <c r="H16" s="626">
        <f t="shared" si="1"/>
        <v>122</v>
      </c>
      <c r="I16" s="632">
        <f t="shared" si="2"/>
        <v>1.22</v>
      </c>
    </row>
    <row r="17" spans="1:9">
      <c r="A17" s="397" t="s">
        <v>4257</v>
      </c>
      <c r="B17" s="416" t="s">
        <v>4258</v>
      </c>
      <c r="C17" s="637">
        <v>5</v>
      </c>
      <c r="D17" s="818">
        <v>6</v>
      </c>
      <c r="E17" s="629"/>
      <c r="F17" s="819"/>
      <c r="G17" s="637">
        <f t="shared" si="0"/>
        <v>5</v>
      </c>
      <c r="H17" s="626">
        <f t="shared" si="1"/>
        <v>6</v>
      </c>
      <c r="I17" s="632">
        <f t="shared" si="2"/>
        <v>1.2</v>
      </c>
    </row>
    <row r="18" spans="1:9">
      <c r="A18" s="508" t="s">
        <v>2113</v>
      </c>
      <c r="B18" s="410" t="s">
        <v>2114</v>
      </c>
      <c r="C18" s="624">
        <v>3</v>
      </c>
      <c r="D18" s="803">
        <v>14</v>
      </c>
      <c r="E18" s="628"/>
      <c r="F18" s="805"/>
      <c r="G18" s="624">
        <f t="shared" si="0"/>
        <v>3</v>
      </c>
      <c r="H18" s="626">
        <f t="shared" si="1"/>
        <v>14</v>
      </c>
      <c r="I18" s="632">
        <f t="shared" si="2"/>
        <v>4.666666666666667</v>
      </c>
    </row>
    <row r="19" spans="1:9">
      <c r="A19" s="514" t="s">
        <v>2115</v>
      </c>
      <c r="B19" s="415" t="s">
        <v>2116</v>
      </c>
      <c r="C19" s="624">
        <v>1</v>
      </c>
      <c r="D19" s="803"/>
      <c r="E19" s="628"/>
      <c r="F19" s="805"/>
      <c r="G19" s="624">
        <f t="shared" si="0"/>
        <v>1</v>
      </c>
      <c r="H19" s="626">
        <f t="shared" si="1"/>
        <v>0</v>
      </c>
      <c r="I19" s="632">
        <f t="shared" si="2"/>
        <v>0</v>
      </c>
    </row>
    <row r="20" spans="1:9">
      <c r="A20" s="508" t="s">
        <v>2117</v>
      </c>
      <c r="B20" s="410" t="s">
        <v>2118</v>
      </c>
      <c r="C20" s="624">
        <v>40</v>
      </c>
      <c r="D20" s="803">
        <v>48</v>
      </c>
      <c r="E20" s="628"/>
      <c r="F20" s="805"/>
      <c r="G20" s="624">
        <f t="shared" si="0"/>
        <v>40</v>
      </c>
      <c r="H20" s="626">
        <f t="shared" si="1"/>
        <v>48</v>
      </c>
      <c r="I20" s="632">
        <f t="shared" si="2"/>
        <v>1.2</v>
      </c>
    </row>
    <row r="21" spans="1:9">
      <c r="A21" s="508" t="s">
        <v>2119</v>
      </c>
      <c r="B21" s="410" t="s">
        <v>2120</v>
      </c>
      <c r="C21" s="624">
        <v>5</v>
      </c>
      <c r="D21" s="807">
        <v>2</v>
      </c>
      <c r="E21" s="626"/>
      <c r="F21" s="808"/>
      <c r="G21" s="624">
        <f t="shared" si="0"/>
        <v>5</v>
      </c>
      <c r="H21" s="626">
        <f t="shared" si="1"/>
        <v>2</v>
      </c>
      <c r="I21" s="632">
        <f t="shared" si="2"/>
        <v>0.4</v>
      </c>
    </row>
    <row r="22" spans="1:9">
      <c r="A22" s="508" t="s">
        <v>2333</v>
      </c>
      <c r="B22" s="410" t="s">
        <v>2334</v>
      </c>
      <c r="C22" s="624">
        <v>1</v>
      </c>
      <c r="D22" s="807">
        <v>6</v>
      </c>
      <c r="E22" s="626"/>
      <c r="F22" s="808"/>
      <c r="G22" s="624">
        <f t="shared" si="0"/>
        <v>1</v>
      </c>
      <c r="H22" s="626">
        <f t="shared" si="1"/>
        <v>6</v>
      </c>
      <c r="I22" s="632">
        <f t="shared" si="2"/>
        <v>6</v>
      </c>
    </row>
    <row r="23" spans="1:9">
      <c r="A23" s="879" t="s">
        <v>5710</v>
      </c>
      <c r="B23" s="880" t="s">
        <v>5711</v>
      </c>
      <c r="C23" s="624"/>
      <c r="D23" s="807">
        <v>1</v>
      </c>
      <c r="E23" s="626"/>
      <c r="F23" s="808"/>
      <c r="G23" s="624"/>
      <c r="H23" s="626">
        <f t="shared" si="1"/>
        <v>1</v>
      </c>
      <c r="I23" s="632"/>
    </row>
    <row r="24" spans="1:9">
      <c r="A24" s="508" t="s">
        <v>2666</v>
      </c>
      <c r="B24" s="410" t="s">
        <v>2667</v>
      </c>
      <c r="C24" s="624"/>
      <c r="D24" s="807"/>
      <c r="E24" s="626"/>
      <c r="F24" s="808"/>
      <c r="G24" s="624">
        <f t="shared" si="0"/>
        <v>0</v>
      </c>
      <c r="H24" s="626">
        <f t="shared" si="1"/>
        <v>0</v>
      </c>
      <c r="I24" s="632"/>
    </row>
    <row r="25" spans="1:9">
      <c r="A25" s="508" t="s">
        <v>2669</v>
      </c>
      <c r="B25" s="410" t="s">
        <v>2670</v>
      </c>
      <c r="C25" s="624"/>
      <c r="D25" s="807"/>
      <c r="E25" s="626"/>
      <c r="F25" s="808"/>
      <c r="G25" s="624">
        <f t="shared" si="0"/>
        <v>0</v>
      </c>
      <c r="H25" s="626">
        <f t="shared" si="1"/>
        <v>0</v>
      </c>
      <c r="I25" s="632"/>
    </row>
    <row r="26" spans="1:9">
      <c r="A26" s="508" t="s">
        <v>2671</v>
      </c>
      <c r="B26" s="410" t="s">
        <v>2672</v>
      </c>
      <c r="C26" s="624"/>
      <c r="D26" s="807">
        <v>1</v>
      </c>
      <c r="E26" s="626"/>
      <c r="F26" s="808"/>
      <c r="G26" s="624">
        <f t="shared" si="0"/>
        <v>0</v>
      </c>
      <c r="H26" s="626">
        <f t="shared" si="1"/>
        <v>1</v>
      </c>
      <c r="I26" s="632"/>
    </row>
    <row r="27" spans="1:9">
      <c r="A27" s="514" t="s">
        <v>2674</v>
      </c>
      <c r="B27" s="415" t="s">
        <v>2675</v>
      </c>
      <c r="C27" s="624">
        <v>15</v>
      </c>
      <c r="D27" s="803"/>
      <c r="E27" s="628"/>
      <c r="F27" s="805"/>
      <c r="G27" s="624">
        <f t="shared" si="0"/>
        <v>15</v>
      </c>
      <c r="H27" s="626">
        <f t="shared" si="1"/>
        <v>0</v>
      </c>
      <c r="I27" s="632">
        <f t="shared" si="2"/>
        <v>0</v>
      </c>
    </row>
    <row r="28" spans="1:9">
      <c r="A28" s="508" t="s">
        <v>2676</v>
      </c>
      <c r="B28" s="410" t="s">
        <v>2677</v>
      </c>
      <c r="C28" s="624">
        <v>4</v>
      </c>
      <c r="D28" s="803"/>
      <c r="E28" s="628"/>
      <c r="F28" s="805"/>
      <c r="G28" s="624">
        <f t="shared" si="0"/>
        <v>4</v>
      </c>
      <c r="H28" s="626">
        <f t="shared" si="1"/>
        <v>0</v>
      </c>
      <c r="I28" s="632">
        <f t="shared" si="2"/>
        <v>0</v>
      </c>
    </row>
    <row r="29" spans="1:9">
      <c r="A29" s="514" t="s">
        <v>5479</v>
      </c>
      <c r="B29" s="407" t="s">
        <v>5480</v>
      </c>
      <c r="C29" s="624"/>
      <c r="D29" s="818">
        <v>2</v>
      </c>
      <c r="E29" s="629"/>
      <c r="F29" s="819"/>
      <c r="G29" s="624"/>
      <c r="H29" s="626">
        <f t="shared" si="1"/>
        <v>2</v>
      </c>
      <c r="I29" s="632"/>
    </row>
    <row r="30" spans="1:9">
      <c r="A30" s="514" t="s">
        <v>5481</v>
      </c>
      <c r="B30" s="407" t="s">
        <v>5482</v>
      </c>
      <c r="C30" s="624"/>
      <c r="D30" s="818">
        <v>1</v>
      </c>
      <c r="E30" s="629"/>
      <c r="F30" s="819"/>
      <c r="G30" s="624"/>
      <c r="H30" s="626">
        <f t="shared" si="1"/>
        <v>1</v>
      </c>
      <c r="I30" s="632"/>
    </row>
    <row r="31" spans="1:9">
      <c r="A31" s="508" t="s">
        <v>3233</v>
      </c>
      <c r="B31" s="410" t="s">
        <v>3234</v>
      </c>
      <c r="C31" s="624">
        <v>2353</v>
      </c>
      <c r="D31" s="818">
        <v>3249</v>
      </c>
      <c r="E31" s="629"/>
      <c r="F31" s="819">
        <v>4</v>
      </c>
      <c r="G31" s="624">
        <f t="shared" si="0"/>
        <v>2353</v>
      </c>
      <c r="H31" s="626">
        <f t="shared" si="1"/>
        <v>3253</v>
      </c>
      <c r="I31" s="632">
        <f t="shared" si="2"/>
        <v>1.3824904377390566</v>
      </c>
    </row>
    <row r="32" spans="1:9">
      <c r="A32" s="508" t="s">
        <v>3235</v>
      </c>
      <c r="B32" s="410" t="s">
        <v>3236</v>
      </c>
      <c r="C32" s="624">
        <v>12</v>
      </c>
      <c r="D32" s="803">
        <v>14</v>
      </c>
      <c r="E32" s="628"/>
      <c r="F32" s="805">
        <v>1</v>
      </c>
      <c r="G32" s="624">
        <f t="shared" si="0"/>
        <v>12</v>
      </c>
      <c r="H32" s="626">
        <f t="shared" si="1"/>
        <v>15</v>
      </c>
      <c r="I32" s="632">
        <f t="shared" si="2"/>
        <v>1.25</v>
      </c>
    </row>
    <row r="33" spans="1:9">
      <c r="A33" s="508" t="s">
        <v>3237</v>
      </c>
      <c r="B33" s="410" t="s">
        <v>3238</v>
      </c>
      <c r="C33" s="624">
        <v>2365</v>
      </c>
      <c r="D33" s="803">
        <v>3236</v>
      </c>
      <c r="E33" s="628"/>
      <c r="F33" s="805">
        <v>4</v>
      </c>
      <c r="G33" s="624">
        <f t="shared" si="0"/>
        <v>2365</v>
      </c>
      <c r="H33" s="626">
        <f t="shared" si="1"/>
        <v>3240</v>
      </c>
      <c r="I33" s="632">
        <f t="shared" si="2"/>
        <v>1.3699788583509513</v>
      </c>
    </row>
    <row r="34" spans="1:9">
      <c r="A34" s="514" t="s">
        <v>3241</v>
      </c>
      <c r="B34" s="415" t="s">
        <v>4841</v>
      </c>
      <c r="C34" s="624">
        <v>1</v>
      </c>
      <c r="D34" s="803"/>
      <c r="E34" s="628"/>
      <c r="F34" s="805"/>
      <c r="G34" s="624">
        <f t="shared" si="0"/>
        <v>1</v>
      </c>
      <c r="H34" s="626">
        <f t="shared" si="1"/>
        <v>0</v>
      </c>
      <c r="I34" s="632">
        <f t="shared" si="2"/>
        <v>0</v>
      </c>
    </row>
    <row r="35" spans="1:9">
      <c r="A35" s="508" t="s">
        <v>3308</v>
      </c>
      <c r="B35" s="410" t="s">
        <v>3309</v>
      </c>
      <c r="C35" s="624">
        <v>9</v>
      </c>
      <c r="D35" s="807">
        <v>11</v>
      </c>
      <c r="E35" s="626"/>
      <c r="F35" s="808"/>
      <c r="G35" s="624">
        <f t="shared" si="0"/>
        <v>9</v>
      </c>
      <c r="H35" s="626">
        <f t="shared" si="1"/>
        <v>11</v>
      </c>
      <c r="I35" s="632">
        <f t="shared" si="2"/>
        <v>1.2222222222222223</v>
      </c>
    </row>
    <row r="36" spans="1:9">
      <c r="A36" s="508" t="s">
        <v>3316</v>
      </c>
      <c r="B36" s="410" t="s">
        <v>3317</v>
      </c>
      <c r="C36" s="624"/>
      <c r="D36" s="807">
        <v>1</v>
      </c>
      <c r="E36" s="626"/>
      <c r="F36" s="808"/>
      <c r="G36" s="624">
        <f t="shared" si="0"/>
        <v>0</v>
      </c>
      <c r="H36" s="626">
        <f t="shared" si="1"/>
        <v>1</v>
      </c>
      <c r="I36" s="632"/>
    </row>
    <row r="37" spans="1:9">
      <c r="A37" s="508" t="s">
        <v>3372</v>
      </c>
      <c r="B37" s="410" t="s">
        <v>3373</v>
      </c>
      <c r="C37" s="624"/>
      <c r="D37" s="807"/>
      <c r="E37" s="626"/>
      <c r="F37" s="808"/>
      <c r="G37" s="624">
        <f t="shared" si="0"/>
        <v>0</v>
      </c>
      <c r="H37" s="626">
        <f t="shared" si="1"/>
        <v>0</v>
      </c>
      <c r="I37" s="632"/>
    </row>
    <row r="38" spans="1:9">
      <c r="A38" s="508" t="s">
        <v>3376</v>
      </c>
      <c r="B38" s="410" t="s">
        <v>3377</v>
      </c>
      <c r="C38" s="624"/>
      <c r="D38" s="807"/>
      <c r="E38" s="626"/>
      <c r="F38" s="808"/>
      <c r="G38" s="624">
        <f t="shared" si="0"/>
        <v>0</v>
      </c>
      <c r="H38" s="626">
        <f t="shared" si="1"/>
        <v>0</v>
      </c>
      <c r="I38" s="632"/>
    </row>
    <row r="39" spans="1:9">
      <c r="A39" s="508" t="s">
        <v>3382</v>
      </c>
      <c r="B39" s="410" t="s">
        <v>3383</v>
      </c>
      <c r="C39" s="624">
        <v>787</v>
      </c>
      <c r="D39" s="807">
        <v>1226</v>
      </c>
      <c r="E39" s="626"/>
      <c r="F39" s="808">
        <v>1</v>
      </c>
      <c r="G39" s="624">
        <f t="shared" si="0"/>
        <v>787</v>
      </c>
      <c r="H39" s="626">
        <f t="shared" si="1"/>
        <v>1227</v>
      </c>
      <c r="I39" s="632">
        <f t="shared" si="2"/>
        <v>1.5590851334180431</v>
      </c>
    </row>
    <row r="40" spans="1:9">
      <c r="A40" s="514" t="s">
        <v>4842</v>
      </c>
      <c r="B40" s="415" t="s">
        <v>4843</v>
      </c>
      <c r="C40" s="624">
        <v>4</v>
      </c>
      <c r="D40" s="803">
        <v>4</v>
      </c>
      <c r="E40" s="628"/>
      <c r="F40" s="805"/>
      <c r="G40" s="624">
        <f t="shared" si="0"/>
        <v>4</v>
      </c>
      <c r="H40" s="626">
        <f t="shared" si="1"/>
        <v>4</v>
      </c>
      <c r="I40" s="632">
        <f t="shared" si="2"/>
        <v>1</v>
      </c>
    </row>
    <row r="41" spans="1:9">
      <c r="A41" s="508" t="s">
        <v>3386</v>
      </c>
      <c r="B41" s="410" t="s">
        <v>4772</v>
      </c>
      <c r="C41" s="624">
        <v>2740</v>
      </c>
      <c r="D41" s="803">
        <v>3750</v>
      </c>
      <c r="E41" s="628"/>
      <c r="F41" s="805">
        <v>11</v>
      </c>
      <c r="G41" s="624">
        <f t="shared" si="0"/>
        <v>2740</v>
      </c>
      <c r="H41" s="626">
        <f t="shared" si="1"/>
        <v>3761</v>
      </c>
      <c r="I41" s="632">
        <f t="shared" si="2"/>
        <v>1.3726277372262774</v>
      </c>
    </row>
    <row r="42" spans="1:9">
      <c r="A42" s="508" t="s">
        <v>3388</v>
      </c>
      <c r="B42" s="410" t="s">
        <v>3389</v>
      </c>
      <c r="C42" s="624">
        <v>4</v>
      </c>
      <c r="D42" s="818"/>
      <c r="E42" s="629"/>
      <c r="F42" s="819"/>
      <c r="G42" s="624">
        <f t="shared" si="0"/>
        <v>4</v>
      </c>
      <c r="H42" s="626">
        <f t="shared" si="1"/>
        <v>0</v>
      </c>
      <c r="I42" s="632">
        <f t="shared" si="2"/>
        <v>0</v>
      </c>
    </row>
    <row r="43" spans="1:9">
      <c r="A43" s="514" t="s">
        <v>5589</v>
      </c>
      <c r="B43" s="407" t="s">
        <v>5590</v>
      </c>
      <c r="C43" s="624"/>
      <c r="D43" s="818">
        <v>2</v>
      </c>
      <c r="E43" s="629"/>
      <c r="F43" s="819"/>
      <c r="G43" s="624"/>
      <c r="H43" s="626">
        <f t="shared" si="1"/>
        <v>2</v>
      </c>
      <c r="I43" s="632"/>
    </row>
    <row r="44" spans="1:9">
      <c r="A44" s="397" t="s">
        <v>3394</v>
      </c>
      <c r="B44" s="416" t="s">
        <v>4259</v>
      </c>
      <c r="C44" s="637">
        <v>2500</v>
      </c>
      <c r="D44" s="803">
        <v>3629</v>
      </c>
      <c r="E44" s="628"/>
      <c r="F44" s="805">
        <v>9</v>
      </c>
      <c r="G44" s="637">
        <f>C44+E44</f>
        <v>2500</v>
      </c>
      <c r="H44" s="626">
        <f t="shared" si="1"/>
        <v>3638</v>
      </c>
      <c r="I44" s="632">
        <f t="shared" si="2"/>
        <v>1.4552</v>
      </c>
    </row>
    <row r="45" spans="1:9">
      <c r="A45" s="508" t="s">
        <v>3396</v>
      </c>
      <c r="B45" s="410" t="s">
        <v>3397</v>
      </c>
      <c r="C45" s="624">
        <v>2824</v>
      </c>
      <c r="D45" s="803">
        <v>3735</v>
      </c>
      <c r="E45" s="628"/>
      <c r="F45" s="805">
        <v>11</v>
      </c>
      <c r="G45" s="624">
        <f t="shared" si="0"/>
        <v>2824</v>
      </c>
      <c r="H45" s="626">
        <f t="shared" si="1"/>
        <v>3746</v>
      </c>
      <c r="I45" s="632">
        <f t="shared" si="2"/>
        <v>1.3264872521246458</v>
      </c>
    </row>
    <row r="46" spans="1:9">
      <c r="A46" s="514" t="s">
        <v>4844</v>
      </c>
      <c r="B46" s="415" t="s">
        <v>4845</v>
      </c>
      <c r="C46" s="624">
        <v>1</v>
      </c>
      <c r="D46" s="803">
        <v>1</v>
      </c>
      <c r="E46" s="628"/>
      <c r="F46" s="805"/>
      <c r="G46" s="624">
        <f t="shared" si="0"/>
        <v>1</v>
      </c>
      <c r="H46" s="626">
        <f t="shared" si="1"/>
        <v>1</v>
      </c>
      <c r="I46" s="632">
        <f t="shared" si="2"/>
        <v>1</v>
      </c>
    </row>
    <row r="47" spans="1:9">
      <c r="A47" s="514" t="s">
        <v>3400</v>
      </c>
      <c r="B47" s="415" t="s">
        <v>4846</v>
      </c>
      <c r="C47" s="624">
        <v>1</v>
      </c>
      <c r="D47" s="807"/>
      <c r="E47" s="626"/>
      <c r="F47" s="808"/>
      <c r="G47" s="624">
        <f t="shared" si="0"/>
        <v>1</v>
      </c>
      <c r="H47" s="626">
        <f t="shared" si="1"/>
        <v>0</v>
      </c>
      <c r="I47" s="632">
        <f t="shared" si="2"/>
        <v>0</v>
      </c>
    </row>
    <row r="48" spans="1:9">
      <c r="A48" s="514" t="s">
        <v>4847</v>
      </c>
      <c r="B48" s="415" t="s">
        <v>4848</v>
      </c>
      <c r="C48" s="624">
        <v>1</v>
      </c>
      <c r="D48" s="807"/>
      <c r="E48" s="626"/>
      <c r="F48" s="808"/>
      <c r="G48" s="624">
        <f t="shared" si="0"/>
        <v>1</v>
      </c>
      <c r="H48" s="626">
        <f t="shared" si="1"/>
        <v>0</v>
      </c>
      <c r="I48" s="632">
        <f t="shared" si="2"/>
        <v>0</v>
      </c>
    </row>
    <row r="49" spans="1:9">
      <c r="A49" s="514" t="s">
        <v>3406</v>
      </c>
      <c r="B49" s="415" t="s">
        <v>4849</v>
      </c>
      <c r="C49" s="624">
        <v>1</v>
      </c>
      <c r="D49" s="807"/>
      <c r="E49" s="626"/>
      <c r="F49" s="808"/>
      <c r="G49" s="624">
        <f t="shared" si="0"/>
        <v>1</v>
      </c>
      <c r="H49" s="626">
        <f t="shared" si="1"/>
        <v>0</v>
      </c>
      <c r="I49" s="632">
        <f t="shared" si="2"/>
        <v>0</v>
      </c>
    </row>
    <row r="50" spans="1:9">
      <c r="A50" s="508" t="s">
        <v>3408</v>
      </c>
      <c r="B50" s="410" t="s">
        <v>3409</v>
      </c>
      <c r="C50" s="624">
        <v>2480</v>
      </c>
      <c r="D50" s="807">
        <v>3641</v>
      </c>
      <c r="E50" s="626"/>
      <c r="F50" s="808">
        <v>8</v>
      </c>
      <c r="G50" s="624">
        <f t="shared" si="0"/>
        <v>2480</v>
      </c>
      <c r="H50" s="626">
        <f t="shared" si="1"/>
        <v>3649</v>
      </c>
      <c r="I50" s="632">
        <f t="shared" si="2"/>
        <v>1.4713709677419355</v>
      </c>
    </row>
    <row r="51" spans="1:9">
      <c r="A51" s="508" t="s">
        <v>3412</v>
      </c>
      <c r="B51" s="410" t="s">
        <v>3413</v>
      </c>
      <c r="C51" s="624">
        <v>2732</v>
      </c>
      <c r="D51" s="807">
        <v>3789</v>
      </c>
      <c r="E51" s="626"/>
      <c r="F51" s="808">
        <v>11</v>
      </c>
      <c r="G51" s="624">
        <f t="shared" si="0"/>
        <v>2732</v>
      </c>
      <c r="H51" s="626">
        <f t="shared" si="1"/>
        <v>3800</v>
      </c>
      <c r="I51" s="632">
        <f t="shared" si="2"/>
        <v>1.3909224011713031</v>
      </c>
    </row>
    <row r="52" spans="1:9">
      <c r="A52" s="514" t="s">
        <v>3420</v>
      </c>
      <c r="B52" s="415" t="s">
        <v>4850</v>
      </c>
      <c r="C52" s="624">
        <v>1</v>
      </c>
      <c r="D52" s="803">
        <v>3</v>
      </c>
      <c r="E52" s="628"/>
      <c r="F52" s="805"/>
      <c r="G52" s="624">
        <f t="shared" si="0"/>
        <v>1</v>
      </c>
      <c r="H52" s="626">
        <f t="shared" si="1"/>
        <v>3</v>
      </c>
      <c r="I52" s="632">
        <f t="shared" si="2"/>
        <v>3</v>
      </c>
    </row>
    <row r="53" spans="1:9">
      <c r="A53" s="508" t="s">
        <v>3424</v>
      </c>
      <c r="B53" s="410" t="s">
        <v>3425</v>
      </c>
      <c r="C53" s="624">
        <v>222</v>
      </c>
      <c r="D53" s="803">
        <v>386</v>
      </c>
      <c r="E53" s="628"/>
      <c r="F53" s="805">
        <v>2</v>
      </c>
      <c r="G53" s="624">
        <f t="shared" si="0"/>
        <v>222</v>
      </c>
      <c r="H53" s="626">
        <f t="shared" si="1"/>
        <v>388</v>
      </c>
      <c r="I53" s="632">
        <f t="shared" si="2"/>
        <v>1.7477477477477477</v>
      </c>
    </row>
    <row r="54" spans="1:9">
      <c r="A54" s="508" t="s">
        <v>3472</v>
      </c>
      <c r="B54" s="410" t="s">
        <v>3473</v>
      </c>
      <c r="C54" s="624">
        <v>35</v>
      </c>
      <c r="D54" s="818">
        <v>48</v>
      </c>
      <c r="E54" s="629"/>
      <c r="F54" s="819"/>
      <c r="G54" s="624">
        <f t="shared" si="0"/>
        <v>35</v>
      </c>
      <c r="H54" s="626">
        <f t="shared" si="1"/>
        <v>48</v>
      </c>
      <c r="I54" s="632">
        <f t="shared" si="2"/>
        <v>1.3714285714285714</v>
      </c>
    </row>
    <row r="55" spans="1:9">
      <c r="A55" s="397" t="s">
        <v>4851</v>
      </c>
      <c r="B55" s="416" t="s">
        <v>3016</v>
      </c>
      <c r="C55" s="624"/>
      <c r="D55" s="803"/>
      <c r="E55" s="628"/>
      <c r="F55" s="805"/>
      <c r="G55" s="624">
        <f t="shared" si="0"/>
        <v>0</v>
      </c>
      <c r="H55" s="626">
        <f t="shared" si="1"/>
        <v>0</v>
      </c>
      <c r="I55" s="632"/>
    </row>
    <row r="56" spans="1:9">
      <c r="A56" s="514" t="s">
        <v>5483</v>
      </c>
      <c r="B56" s="407" t="s">
        <v>5484</v>
      </c>
      <c r="C56" s="624"/>
      <c r="D56" s="803">
        <v>1</v>
      </c>
      <c r="E56" s="628"/>
      <c r="F56" s="805"/>
      <c r="G56" s="624"/>
      <c r="H56" s="626">
        <f t="shared" si="1"/>
        <v>1</v>
      </c>
      <c r="I56" s="632"/>
    </row>
    <row r="57" spans="1:9">
      <c r="A57" s="397" t="s">
        <v>4122</v>
      </c>
      <c r="B57" s="416" t="s">
        <v>3018</v>
      </c>
      <c r="C57" s="624">
        <v>5</v>
      </c>
      <c r="D57" s="803">
        <v>7</v>
      </c>
      <c r="E57" s="628"/>
      <c r="F57" s="805"/>
      <c r="G57" s="624">
        <f t="shared" si="0"/>
        <v>5</v>
      </c>
      <c r="H57" s="626">
        <f t="shared" si="1"/>
        <v>7</v>
      </c>
      <c r="I57" s="632">
        <f t="shared" si="2"/>
        <v>1.4</v>
      </c>
    </row>
    <row r="58" spans="1:9">
      <c r="A58" s="397" t="s">
        <v>4852</v>
      </c>
      <c r="B58" s="416" t="s">
        <v>3020</v>
      </c>
      <c r="C58" s="624"/>
      <c r="D58" s="803"/>
      <c r="E58" s="628"/>
      <c r="F58" s="805"/>
      <c r="G58" s="624">
        <f t="shared" si="0"/>
        <v>0</v>
      </c>
      <c r="H58" s="626">
        <f t="shared" si="1"/>
        <v>0</v>
      </c>
      <c r="I58" s="632"/>
    </row>
    <row r="59" spans="1:9">
      <c r="A59" s="397" t="s">
        <v>4123</v>
      </c>
      <c r="B59" s="416" t="s">
        <v>4124</v>
      </c>
      <c r="C59" s="624">
        <v>5</v>
      </c>
      <c r="D59" s="807">
        <v>1</v>
      </c>
      <c r="E59" s="626"/>
      <c r="F59" s="808"/>
      <c r="G59" s="624">
        <f t="shared" si="0"/>
        <v>5</v>
      </c>
      <c r="H59" s="626">
        <f t="shared" si="1"/>
        <v>1</v>
      </c>
      <c r="I59" s="632">
        <f t="shared" si="2"/>
        <v>0.2</v>
      </c>
    </row>
    <row r="60" spans="1:9">
      <c r="A60" s="397" t="s">
        <v>4125</v>
      </c>
      <c r="B60" s="416" t="s">
        <v>4126</v>
      </c>
      <c r="C60" s="624">
        <v>3</v>
      </c>
      <c r="D60" s="807">
        <v>1</v>
      </c>
      <c r="E60" s="626"/>
      <c r="F60" s="808"/>
      <c r="G60" s="624">
        <f t="shared" si="0"/>
        <v>3</v>
      </c>
      <c r="H60" s="626">
        <f t="shared" si="1"/>
        <v>1</v>
      </c>
      <c r="I60" s="632">
        <f t="shared" si="2"/>
        <v>0.33333333333333331</v>
      </c>
    </row>
    <row r="61" spans="1:9">
      <c r="A61" s="507" t="s">
        <v>4853</v>
      </c>
      <c r="B61" s="408" t="s">
        <v>3026</v>
      </c>
      <c r="C61" s="624">
        <v>4</v>
      </c>
      <c r="D61" s="807"/>
      <c r="E61" s="626"/>
      <c r="F61" s="808"/>
      <c r="G61" s="624">
        <f t="shared" si="0"/>
        <v>4</v>
      </c>
      <c r="H61" s="626">
        <f t="shared" si="1"/>
        <v>0</v>
      </c>
      <c r="I61" s="632">
        <f t="shared" si="2"/>
        <v>0</v>
      </c>
    </row>
    <row r="62" spans="1:9">
      <c r="A62" s="514" t="s">
        <v>4854</v>
      </c>
      <c r="B62" s="415" t="s">
        <v>3028</v>
      </c>
      <c r="C62" s="624">
        <v>1</v>
      </c>
      <c r="D62" s="807"/>
      <c r="E62" s="626"/>
      <c r="F62" s="808"/>
      <c r="G62" s="624">
        <f t="shared" si="0"/>
        <v>1</v>
      </c>
      <c r="H62" s="626">
        <f t="shared" si="1"/>
        <v>0</v>
      </c>
      <c r="I62" s="632">
        <f t="shared" si="2"/>
        <v>0</v>
      </c>
    </row>
    <row r="63" spans="1:9">
      <c r="A63" s="397" t="s">
        <v>4127</v>
      </c>
      <c r="B63" s="416" t="s">
        <v>3030</v>
      </c>
      <c r="C63" s="624">
        <v>90</v>
      </c>
      <c r="D63" s="807">
        <v>309</v>
      </c>
      <c r="E63" s="626"/>
      <c r="F63" s="808">
        <v>1</v>
      </c>
      <c r="G63" s="624">
        <f t="shared" si="0"/>
        <v>90</v>
      </c>
      <c r="H63" s="626">
        <f t="shared" si="1"/>
        <v>310</v>
      </c>
      <c r="I63" s="632">
        <f t="shared" si="2"/>
        <v>3.4444444444444446</v>
      </c>
    </row>
    <row r="64" spans="1:9">
      <c r="A64" s="514" t="s">
        <v>5485</v>
      </c>
      <c r="B64" s="407" t="s">
        <v>5486</v>
      </c>
      <c r="C64" s="624"/>
      <c r="D64" s="807">
        <v>6</v>
      </c>
      <c r="E64" s="626"/>
      <c r="F64" s="808"/>
      <c r="G64" s="624"/>
      <c r="H64" s="626">
        <f t="shared" si="1"/>
        <v>6</v>
      </c>
      <c r="I64" s="632"/>
    </row>
    <row r="65" spans="1:9">
      <c r="A65" s="397" t="s">
        <v>4855</v>
      </c>
      <c r="B65" s="416" t="s">
        <v>3032</v>
      </c>
      <c r="C65" s="624">
        <v>27</v>
      </c>
      <c r="D65" s="803">
        <v>1</v>
      </c>
      <c r="E65" s="628"/>
      <c r="F65" s="805"/>
      <c r="G65" s="624">
        <f t="shared" si="0"/>
        <v>27</v>
      </c>
      <c r="H65" s="626">
        <f t="shared" si="1"/>
        <v>1</v>
      </c>
      <c r="I65" s="632">
        <f t="shared" si="2"/>
        <v>3.7037037037037035E-2</v>
      </c>
    </row>
    <row r="66" spans="1:9">
      <c r="A66" s="514" t="s">
        <v>4856</v>
      </c>
      <c r="B66" s="415" t="s">
        <v>4857</v>
      </c>
      <c r="C66" s="624">
        <v>1</v>
      </c>
      <c r="D66" s="803"/>
      <c r="E66" s="628"/>
      <c r="F66" s="805"/>
      <c r="G66" s="624">
        <f t="shared" si="0"/>
        <v>1</v>
      </c>
      <c r="H66" s="626">
        <f t="shared" si="1"/>
        <v>0</v>
      </c>
      <c r="I66" s="632">
        <f t="shared" si="2"/>
        <v>0</v>
      </c>
    </row>
    <row r="67" spans="1:9">
      <c r="A67" s="397" t="s">
        <v>4858</v>
      </c>
      <c r="B67" s="416" t="s">
        <v>4859</v>
      </c>
      <c r="C67" s="624">
        <v>248</v>
      </c>
      <c r="D67" s="818">
        <v>1901</v>
      </c>
      <c r="E67" s="629"/>
      <c r="F67" s="819">
        <v>6</v>
      </c>
      <c r="G67" s="624">
        <f t="shared" si="0"/>
        <v>248</v>
      </c>
      <c r="H67" s="626">
        <f t="shared" si="1"/>
        <v>1907</v>
      </c>
      <c r="I67" s="632">
        <f t="shared" si="2"/>
        <v>7.689516129032258</v>
      </c>
    </row>
    <row r="68" spans="1:9">
      <c r="A68" s="397" t="s">
        <v>4128</v>
      </c>
      <c r="B68" s="416" t="s">
        <v>3034</v>
      </c>
      <c r="C68" s="624"/>
      <c r="D68" s="803"/>
      <c r="E68" s="628"/>
      <c r="F68" s="805"/>
      <c r="G68" s="624">
        <f t="shared" si="0"/>
        <v>0</v>
      </c>
      <c r="H68" s="626">
        <f t="shared" si="1"/>
        <v>0</v>
      </c>
      <c r="I68" s="632"/>
    </row>
    <row r="69" spans="1:9">
      <c r="A69" s="397" t="s">
        <v>4129</v>
      </c>
      <c r="B69" s="416" t="s">
        <v>3036</v>
      </c>
      <c r="C69" s="624">
        <v>187</v>
      </c>
      <c r="D69" s="803">
        <v>91</v>
      </c>
      <c r="E69" s="628"/>
      <c r="F69" s="805">
        <v>3</v>
      </c>
      <c r="G69" s="624">
        <f t="shared" si="0"/>
        <v>187</v>
      </c>
      <c r="H69" s="626">
        <f t="shared" si="1"/>
        <v>94</v>
      </c>
      <c r="I69" s="632">
        <f t="shared" si="2"/>
        <v>0.50267379679144386</v>
      </c>
    </row>
    <row r="70" spans="1:9">
      <c r="A70" s="397" t="s">
        <v>4130</v>
      </c>
      <c r="B70" s="416" t="s">
        <v>4131</v>
      </c>
      <c r="C70" s="624"/>
      <c r="D70" s="803">
        <v>2</v>
      </c>
      <c r="E70" s="628"/>
      <c r="F70" s="805"/>
      <c r="G70" s="624">
        <f t="shared" si="0"/>
        <v>0</v>
      </c>
      <c r="H70" s="626">
        <f t="shared" si="1"/>
        <v>2</v>
      </c>
      <c r="I70" s="632"/>
    </row>
    <row r="71" spans="1:9">
      <c r="A71" s="397" t="s">
        <v>4132</v>
      </c>
      <c r="B71" s="416" t="s">
        <v>4133</v>
      </c>
      <c r="C71" s="624">
        <v>12</v>
      </c>
      <c r="D71" s="807"/>
      <c r="E71" s="626"/>
      <c r="F71" s="808"/>
      <c r="G71" s="624">
        <f t="shared" si="0"/>
        <v>12</v>
      </c>
      <c r="H71" s="626">
        <f t="shared" si="1"/>
        <v>0</v>
      </c>
      <c r="I71" s="632">
        <f t="shared" si="2"/>
        <v>0</v>
      </c>
    </row>
    <row r="72" spans="1:9">
      <c r="A72" s="397" t="s">
        <v>4134</v>
      </c>
      <c r="B72" s="416" t="s">
        <v>3040</v>
      </c>
      <c r="C72" s="624">
        <v>152</v>
      </c>
      <c r="D72" s="807">
        <v>85</v>
      </c>
      <c r="E72" s="626"/>
      <c r="F72" s="808">
        <v>3</v>
      </c>
      <c r="G72" s="624">
        <f t="shared" si="0"/>
        <v>152</v>
      </c>
      <c r="H72" s="626">
        <f t="shared" si="1"/>
        <v>88</v>
      </c>
      <c r="I72" s="632">
        <f t="shared" si="2"/>
        <v>0.57894736842105265</v>
      </c>
    </row>
    <row r="73" spans="1:9">
      <c r="A73" s="397" t="s">
        <v>4135</v>
      </c>
      <c r="B73" s="416" t="s">
        <v>3042</v>
      </c>
      <c r="C73" s="624">
        <v>149</v>
      </c>
      <c r="D73" s="807">
        <v>83</v>
      </c>
      <c r="E73" s="626"/>
      <c r="F73" s="808">
        <v>3</v>
      </c>
      <c r="G73" s="624">
        <f t="shared" si="0"/>
        <v>149</v>
      </c>
      <c r="H73" s="626">
        <f t="shared" si="1"/>
        <v>86</v>
      </c>
      <c r="I73" s="632">
        <f t="shared" si="2"/>
        <v>0.57718120805369133</v>
      </c>
    </row>
    <row r="74" spans="1:9">
      <c r="A74" s="507" t="s">
        <v>4860</v>
      </c>
      <c r="B74" s="408" t="s">
        <v>4861</v>
      </c>
      <c r="C74" s="624">
        <v>148</v>
      </c>
      <c r="D74" s="807">
        <v>83</v>
      </c>
      <c r="E74" s="626"/>
      <c r="F74" s="808">
        <v>3</v>
      </c>
      <c r="G74" s="624">
        <f t="shared" si="0"/>
        <v>148</v>
      </c>
      <c r="H74" s="626">
        <f t="shared" si="1"/>
        <v>86</v>
      </c>
      <c r="I74" s="632">
        <f t="shared" si="2"/>
        <v>0.58108108108108103</v>
      </c>
    </row>
    <row r="75" spans="1:9">
      <c r="A75" s="397" t="s">
        <v>4862</v>
      </c>
      <c r="B75" s="416" t="s">
        <v>3044</v>
      </c>
      <c r="C75" s="624">
        <v>7</v>
      </c>
      <c r="D75" s="807">
        <v>2</v>
      </c>
      <c r="E75" s="626"/>
      <c r="F75" s="808"/>
      <c r="G75" s="624">
        <f t="shared" si="0"/>
        <v>7</v>
      </c>
      <c r="H75" s="626">
        <f t="shared" si="1"/>
        <v>2</v>
      </c>
      <c r="I75" s="632">
        <f t="shared" si="2"/>
        <v>0.2857142857142857</v>
      </c>
    </row>
    <row r="76" spans="1:9">
      <c r="A76" s="397" t="s">
        <v>4136</v>
      </c>
      <c r="B76" s="416" t="s">
        <v>3046</v>
      </c>
      <c r="C76" s="624"/>
      <c r="D76" s="803">
        <v>1</v>
      </c>
      <c r="E76" s="628"/>
      <c r="F76" s="805"/>
      <c r="G76" s="624">
        <f t="shared" si="0"/>
        <v>0</v>
      </c>
      <c r="H76" s="626">
        <f t="shared" ref="H76:H118" si="3">D76+F76</f>
        <v>1</v>
      </c>
      <c r="I76" s="632"/>
    </row>
    <row r="77" spans="1:9">
      <c r="A77" s="879" t="s">
        <v>5712</v>
      </c>
      <c r="B77" s="880" t="s">
        <v>5713</v>
      </c>
      <c r="C77" s="624"/>
      <c r="D77" s="803">
        <v>1</v>
      </c>
      <c r="E77" s="628"/>
      <c r="F77" s="805"/>
      <c r="G77" s="624"/>
      <c r="H77" s="626">
        <f t="shared" si="3"/>
        <v>1</v>
      </c>
      <c r="I77" s="632"/>
    </row>
    <row r="78" spans="1:9">
      <c r="A78" s="397" t="s">
        <v>4863</v>
      </c>
      <c r="B78" s="416" t="s">
        <v>3048</v>
      </c>
      <c r="C78" s="624">
        <v>3</v>
      </c>
      <c r="D78" s="803">
        <v>2</v>
      </c>
      <c r="E78" s="628"/>
      <c r="F78" s="805"/>
      <c r="G78" s="624">
        <f t="shared" si="0"/>
        <v>3</v>
      </c>
      <c r="H78" s="626">
        <f t="shared" si="3"/>
        <v>2</v>
      </c>
      <c r="I78" s="632">
        <f t="shared" si="2"/>
        <v>0.66666666666666663</v>
      </c>
    </row>
    <row r="79" spans="1:9">
      <c r="A79" s="397" t="s">
        <v>4864</v>
      </c>
      <c r="B79" s="416" t="s">
        <v>3050</v>
      </c>
      <c r="C79" s="624"/>
      <c r="D79" s="818">
        <v>1</v>
      </c>
      <c r="E79" s="629"/>
      <c r="F79" s="819"/>
      <c r="G79" s="624">
        <f t="shared" si="0"/>
        <v>0</v>
      </c>
      <c r="H79" s="626">
        <f t="shared" si="3"/>
        <v>1</v>
      </c>
      <c r="I79" s="632"/>
    </row>
    <row r="80" spans="1:9">
      <c r="A80" s="397" t="s">
        <v>4865</v>
      </c>
      <c r="B80" s="416" t="s">
        <v>3052</v>
      </c>
      <c r="C80" s="624">
        <v>3</v>
      </c>
      <c r="D80" s="803"/>
      <c r="E80" s="628"/>
      <c r="F80" s="805"/>
      <c r="G80" s="624">
        <f t="shared" si="0"/>
        <v>3</v>
      </c>
      <c r="H80" s="626">
        <f t="shared" si="3"/>
        <v>0</v>
      </c>
      <c r="I80" s="632">
        <f t="shared" ref="I80:I119" si="4">H80/G80</f>
        <v>0</v>
      </c>
    </row>
    <row r="81" spans="1:9">
      <c r="A81" s="397" t="s">
        <v>4260</v>
      </c>
      <c r="B81" s="416" t="s">
        <v>4261</v>
      </c>
      <c r="C81" s="637">
        <v>100</v>
      </c>
      <c r="D81" s="803"/>
      <c r="E81" s="628"/>
      <c r="F81" s="805"/>
      <c r="G81" s="637">
        <f t="shared" si="0"/>
        <v>100</v>
      </c>
      <c r="H81" s="626">
        <f t="shared" si="3"/>
        <v>0</v>
      </c>
      <c r="I81" s="632">
        <f t="shared" si="4"/>
        <v>0</v>
      </c>
    </row>
    <row r="82" spans="1:9">
      <c r="A82" s="546" t="s">
        <v>4866</v>
      </c>
      <c r="B82" s="524" t="s">
        <v>3054</v>
      </c>
      <c r="C82" s="624">
        <v>1</v>
      </c>
      <c r="D82" s="803"/>
      <c r="E82" s="628"/>
      <c r="F82" s="805"/>
      <c r="G82" s="624">
        <f t="shared" si="0"/>
        <v>1</v>
      </c>
      <c r="H82" s="626">
        <f t="shared" si="3"/>
        <v>0</v>
      </c>
      <c r="I82" s="632">
        <f t="shared" si="4"/>
        <v>0</v>
      </c>
    </row>
    <row r="83" spans="1:9">
      <c r="A83" s="397" t="s">
        <v>4137</v>
      </c>
      <c r="B83" s="416" t="s">
        <v>3056</v>
      </c>
      <c r="C83" s="624">
        <v>63</v>
      </c>
      <c r="D83" s="807"/>
      <c r="E83" s="626"/>
      <c r="F83" s="808"/>
      <c r="G83" s="624">
        <f t="shared" ref="G83:G118" si="5">C83+E83</f>
        <v>63</v>
      </c>
      <c r="H83" s="626">
        <f t="shared" si="3"/>
        <v>0</v>
      </c>
      <c r="I83" s="632">
        <f t="shared" si="4"/>
        <v>0</v>
      </c>
    </row>
    <row r="84" spans="1:9">
      <c r="A84" s="397" t="s">
        <v>4138</v>
      </c>
      <c r="B84" s="416" t="s">
        <v>3058</v>
      </c>
      <c r="C84" s="624">
        <v>5</v>
      </c>
      <c r="D84" s="817"/>
      <c r="E84" s="682"/>
      <c r="F84" s="817"/>
      <c r="G84" s="624">
        <f t="shared" si="5"/>
        <v>5</v>
      </c>
      <c r="H84" s="626">
        <f t="shared" si="3"/>
        <v>0</v>
      </c>
      <c r="I84" s="632">
        <f t="shared" si="4"/>
        <v>0</v>
      </c>
    </row>
    <row r="85" spans="1:9">
      <c r="A85" s="397" t="s">
        <v>4867</v>
      </c>
      <c r="B85" s="416" t="s">
        <v>3060</v>
      </c>
      <c r="C85" s="624">
        <v>3</v>
      </c>
      <c r="D85" s="817">
        <v>2</v>
      </c>
      <c r="E85" s="682"/>
      <c r="F85" s="817"/>
      <c r="G85" s="624">
        <f t="shared" si="5"/>
        <v>3</v>
      </c>
      <c r="H85" s="626">
        <f t="shared" si="3"/>
        <v>2</v>
      </c>
      <c r="I85" s="632">
        <f t="shared" si="4"/>
        <v>0.66666666666666663</v>
      </c>
    </row>
    <row r="86" spans="1:9">
      <c r="A86" s="397" t="s">
        <v>4868</v>
      </c>
      <c r="B86" s="416" t="s">
        <v>3062</v>
      </c>
      <c r="C86" s="624">
        <v>152</v>
      </c>
      <c r="D86" s="817">
        <v>83</v>
      </c>
      <c r="E86" s="682"/>
      <c r="F86" s="817">
        <v>3</v>
      </c>
      <c r="G86" s="624">
        <f t="shared" si="5"/>
        <v>152</v>
      </c>
      <c r="H86" s="626">
        <f t="shared" si="3"/>
        <v>86</v>
      </c>
      <c r="I86" s="632">
        <f t="shared" si="4"/>
        <v>0.56578947368421051</v>
      </c>
    </row>
    <row r="87" spans="1:9">
      <c r="A87" s="397" t="s">
        <v>4869</v>
      </c>
      <c r="B87" s="416" t="s">
        <v>3064</v>
      </c>
      <c r="C87" s="624"/>
      <c r="D87" s="817"/>
      <c r="E87" s="682"/>
      <c r="F87" s="817"/>
      <c r="G87" s="624">
        <f t="shared" si="5"/>
        <v>0</v>
      </c>
      <c r="H87" s="626">
        <f t="shared" si="3"/>
        <v>0</v>
      </c>
      <c r="I87" s="632"/>
    </row>
    <row r="88" spans="1:9">
      <c r="A88" s="397" t="s">
        <v>4139</v>
      </c>
      <c r="B88" s="416" t="s">
        <v>3066</v>
      </c>
      <c r="C88" s="624">
        <v>1</v>
      </c>
      <c r="D88" s="817">
        <v>5</v>
      </c>
      <c r="E88" s="682"/>
      <c r="F88" s="817"/>
      <c r="G88" s="624">
        <f t="shared" si="5"/>
        <v>1</v>
      </c>
      <c r="H88" s="626">
        <f t="shared" si="3"/>
        <v>5</v>
      </c>
      <c r="I88" s="632">
        <f t="shared" si="4"/>
        <v>5</v>
      </c>
    </row>
    <row r="89" spans="1:9">
      <c r="A89" s="397" t="s">
        <v>4870</v>
      </c>
      <c r="B89" s="416" t="s">
        <v>3068</v>
      </c>
      <c r="C89" s="624">
        <v>1</v>
      </c>
      <c r="D89" s="817">
        <v>2</v>
      </c>
      <c r="E89" s="682"/>
      <c r="F89" s="817"/>
      <c r="G89" s="624">
        <f t="shared" si="5"/>
        <v>1</v>
      </c>
      <c r="H89" s="626">
        <f t="shared" si="3"/>
        <v>2</v>
      </c>
      <c r="I89" s="632">
        <f t="shared" si="4"/>
        <v>2</v>
      </c>
    </row>
    <row r="90" spans="1:9">
      <c r="A90" s="397" t="s">
        <v>4871</v>
      </c>
      <c r="B90" s="416" t="s">
        <v>3070</v>
      </c>
      <c r="C90" s="624">
        <v>3</v>
      </c>
      <c r="D90" s="817">
        <v>1</v>
      </c>
      <c r="E90" s="682"/>
      <c r="F90" s="817"/>
      <c r="G90" s="624">
        <f t="shared" si="5"/>
        <v>3</v>
      </c>
      <c r="H90" s="626">
        <f t="shared" si="3"/>
        <v>1</v>
      </c>
      <c r="I90" s="632">
        <f t="shared" si="4"/>
        <v>0.33333333333333331</v>
      </c>
    </row>
    <row r="91" spans="1:9">
      <c r="A91" s="397" t="s">
        <v>4872</v>
      </c>
      <c r="B91" s="416" t="s">
        <v>3072</v>
      </c>
      <c r="C91" s="624"/>
      <c r="D91" s="817"/>
      <c r="E91" s="682"/>
      <c r="F91" s="817"/>
      <c r="G91" s="624">
        <f t="shared" si="5"/>
        <v>0</v>
      </c>
      <c r="H91" s="626">
        <f t="shared" si="3"/>
        <v>0</v>
      </c>
      <c r="I91" s="632"/>
    </row>
    <row r="92" spans="1:9">
      <c r="A92" s="546" t="s">
        <v>4873</v>
      </c>
      <c r="B92" s="524" t="s">
        <v>3074</v>
      </c>
      <c r="C92" s="624"/>
      <c r="D92" s="817"/>
      <c r="E92" s="682"/>
      <c r="F92" s="817"/>
      <c r="G92" s="624">
        <f t="shared" si="5"/>
        <v>0</v>
      </c>
      <c r="H92" s="626">
        <f t="shared" si="3"/>
        <v>0</v>
      </c>
      <c r="I92" s="632"/>
    </row>
    <row r="93" spans="1:9">
      <c r="A93" s="397" t="s">
        <v>4874</v>
      </c>
      <c r="B93" s="416" t="s">
        <v>3074</v>
      </c>
      <c r="C93" s="624"/>
      <c r="D93" s="817">
        <v>1</v>
      </c>
      <c r="E93" s="682"/>
      <c r="F93" s="817"/>
      <c r="G93" s="624">
        <f t="shared" si="5"/>
        <v>0</v>
      </c>
      <c r="H93" s="626">
        <f t="shared" si="3"/>
        <v>1</v>
      </c>
      <c r="I93" s="632"/>
    </row>
    <row r="94" spans="1:9">
      <c r="A94" s="397" t="s">
        <v>4140</v>
      </c>
      <c r="B94" s="416" t="s">
        <v>3076</v>
      </c>
      <c r="C94" s="624">
        <v>1</v>
      </c>
      <c r="D94" s="817"/>
      <c r="E94" s="682"/>
      <c r="F94" s="817"/>
      <c r="G94" s="624">
        <f t="shared" si="5"/>
        <v>1</v>
      </c>
      <c r="H94" s="626">
        <f t="shared" si="3"/>
        <v>0</v>
      </c>
      <c r="I94" s="632">
        <f t="shared" si="4"/>
        <v>0</v>
      </c>
    </row>
    <row r="95" spans="1:9">
      <c r="A95" s="397" t="s">
        <v>4141</v>
      </c>
      <c r="B95" s="416" t="s">
        <v>4142</v>
      </c>
      <c r="C95" s="624">
        <v>1</v>
      </c>
      <c r="D95" s="817"/>
      <c r="E95" s="682"/>
      <c r="F95" s="817"/>
      <c r="G95" s="624">
        <f t="shared" si="5"/>
        <v>1</v>
      </c>
      <c r="H95" s="626">
        <f t="shared" si="3"/>
        <v>0</v>
      </c>
      <c r="I95" s="632">
        <f t="shared" si="4"/>
        <v>0</v>
      </c>
    </row>
    <row r="96" spans="1:9">
      <c r="A96" s="397" t="s">
        <v>4143</v>
      </c>
      <c r="B96" s="416" t="s">
        <v>3080</v>
      </c>
      <c r="C96" s="624">
        <v>7</v>
      </c>
      <c r="D96" s="817">
        <v>35</v>
      </c>
      <c r="E96" s="682"/>
      <c r="F96" s="817"/>
      <c r="G96" s="624">
        <f t="shared" si="5"/>
        <v>7</v>
      </c>
      <c r="H96" s="626">
        <f t="shared" si="3"/>
        <v>35</v>
      </c>
      <c r="I96" s="632">
        <f t="shared" si="4"/>
        <v>5</v>
      </c>
    </row>
    <row r="97" spans="1:9">
      <c r="A97" s="546" t="s">
        <v>4875</v>
      </c>
      <c r="B97" s="524" t="s">
        <v>4876</v>
      </c>
      <c r="C97" s="624">
        <v>1</v>
      </c>
      <c r="D97" s="817"/>
      <c r="E97" s="682"/>
      <c r="F97" s="817"/>
      <c r="G97" s="624">
        <f t="shared" si="5"/>
        <v>1</v>
      </c>
      <c r="H97" s="626">
        <f t="shared" si="3"/>
        <v>0</v>
      </c>
      <c r="I97" s="632">
        <f t="shared" si="4"/>
        <v>0</v>
      </c>
    </row>
    <row r="98" spans="1:9">
      <c r="A98" s="397" t="s">
        <v>4144</v>
      </c>
      <c r="B98" s="416" t="s">
        <v>4145</v>
      </c>
      <c r="C98" s="624"/>
      <c r="D98" s="817"/>
      <c r="E98" s="682"/>
      <c r="F98" s="817"/>
      <c r="G98" s="624">
        <f t="shared" si="5"/>
        <v>0</v>
      </c>
      <c r="H98" s="626">
        <f t="shared" si="3"/>
        <v>0</v>
      </c>
      <c r="I98" s="632"/>
    </row>
    <row r="99" spans="1:9">
      <c r="A99" s="514" t="s">
        <v>4877</v>
      </c>
      <c r="B99" s="415" t="s">
        <v>4878</v>
      </c>
      <c r="C99" s="624">
        <v>8</v>
      </c>
      <c r="D99" s="817"/>
      <c r="E99" s="682"/>
      <c r="F99" s="817"/>
      <c r="G99" s="624">
        <f t="shared" si="5"/>
        <v>8</v>
      </c>
      <c r="H99" s="626">
        <f t="shared" si="3"/>
        <v>0</v>
      </c>
      <c r="I99" s="632">
        <f t="shared" si="4"/>
        <v>0</v>
      </c>
    </row>
    <row r="100" spans="1:9">
      <c r="A100" s="514" t="s">
        <v>4879</v>
      </c>
      <c r="B100" s="415" t="s">
        <v>4880</v>
      </c>
      <c r="C100" s="624">
        <v>4</v>
      </c>
      <c r="D100" s="817">
        <v>4</v>
      </c>
      <c r="E100" s="682"/>
      <c r="F100" s="817"/>
      <c r="G100" s="624">
        <f t="shared" si="5"/>
        <v>4</v>
      </c>
      <c r="H100" s="626">
        <f t="shared" si="3"/>
        <v>4</v>
      </c>
      <c r="I100" s="632">
        <f t="shared" si="4"/>
        <v>1</v>
      </c>
    </row>
    <row r="101" spans="1:9">
      <c r="A101" s="397" t="s">
        <v>4146</v>
      </c>
      <c r="B101" s="416" t="s">
        <v>3082</v>
      </c>
      <c r="C101" s="624"/>
      <c r="D101" s="817"/>
      <c r="E101" s="682"/>
      <c r="F101" s="817"/>
      <c r="G101" s="624">
        <f t="shared" si="5"/>
        <v>0</v>
      </c>
      <c r="H101" s="626">
        <f t="shared" si="3"/>
        <v>0</v>
      </c>
      <c r="I101" s="632"/>
    </row>
    <row r="102" spans="1:9">
      <c r="A102" s="397" t="s">
        <v>4147</v>
      </c>
      <c r="B102" s="416" t="s">
        <v>3084</v>
      </c>
      <c r="C102" s="624">
        <v>952</v>
      </c>
      <c r="D102" s="817">
        <v>1527</v>
      </c>
      <c r="E102" s="682"/>
      <c r="F102" s="817">
        <v>1</v>
      </c>
      <c r="G102" s="624">
        <f t="shared" si="5"/>
        <v>952</v>
      </c>
      <c r="H102" s="626">
        <f t="shared" si="3"/>
        <v>1528</v>
      </c>
      <c r="I102" s="632">
        <f t="shared" si="4"/>
        <v>1.6050420168067228</v>
      </c>
    </row>
    <row r="103" spans="1:9">
      <c r="A103" s="397" t="s">
        <v>4881</v>
      </c>
      <c r="B103" s="416" t="s">
        <v>3086</v>
      </c>
      <c r="C103" s="624"/>
      <c r="D103" s="817"/>
      <c r="E103" s="682"/>
      <c r="F103" s="817"/>
      <c r="G103" s="624">
        <f t="shared" si="5"/>
        <v>0</v>
      </c>
      <c r="H103" s="626">
        <f t="shared" si="3"/>
        <v>0</v>
      </c>
      <c r="I103" s="632"/>
    </row>
    <row r="104" spans="1:9">
      <c r="A104" s="397" t="s">
        <v>4882</v>
      </c>
      <c r="B104" s="416" t="s">
        <v>3088</v>
      </c>
      <c r="C104" s="624"/>
      <c r="D104" s="817">
        <v>1</v>
      </c>
      <c r="E104" s="682"/>
      <c r="F104" s="817"/>
      <c r="G104" s="624">
        <f t="shared" si="5"/>
        <v>0</v>
      </c>
      <c r="H104" s="626">
        <f t="shared" si="3"/>
        <v>1</v>
      </c>
      <c r="I104" s="632"/>
    </row>
    <row r="105" spans="1:9">
      <c r="A105" s="397" t="s">
        <v>4883</v>
      </c>
      <c r="B105" s="416" t="s">
        <v>3090</v>
      </c>
      <c r="C105" s="624"/>
      <c r="D105" s="817"/>
      <c r="E105" s="682"/>
      <c r="F105" s="817"/>
      <c r="G105" s="624">
        <f t="shared" si="5"/>
        <v>0</v>
      </c>
      <c r="H105" s="626">
        <f t="shared" si="3"/>
        <v>0</v>
      </c>
      <c r="I105" s="632"/>
    </row>
    <row r="106" spans="1:9">
      <c r="A106" s="514" t="s">
        <v>5487</v>
      </c>
      <c r="B106" s="407" t="s">
        <v>5488</v>
      </c>
      <c r="C106" s="624"/>
      <c r="D106" s="817">
        <v>1</v>
      </c>
      <c r="E106" s="682"/>
      <c r="F106" s="817"/>
      <c r="G106" s="624"/>
      <c r="H106" s="626">
        <f t="shared" si="3"/>
        <v>1</v>
      </c>
      <c r="I106" s="632"/>
    </row>
    <row r="107" spans="1:9">
      <c r="A107" s="397" t="s">
        <v>4148</v>
      </c>
      <c r="B107" s="416" t="s">
        <v>3092</v>
      </c>
      <c r="C107" s="624"/>
      <c r="D107" s="817"/>
      <c r="E107" s="682"/>
      <c r="F107" s="817"/>
      <c r="G107" s="624">
        <f t="shared" si="5"/>
        <v>0</v>
      </c>
      <c r="H107" s="626">
        <f t="shared" si="3"/>
        <v>0</v>
      </c>
      <c r="I107" s="632"/>
    </row>
    <row r="108" spans="1:9">
      <c r="A108" s="1081" t="s">
        <v>5807</v>
      </c>
      <c r="B108" s="1080" t="s">
        <v>5808</v>
      </c>
      <c r="C108" s="1074"/>
      <c r="D108" s="1094">
        <v>4</v>
      </c>
      <c r="E108" s="1095"/>
      <c r="F108" s="1094"/>
      <c r="G108" s="1074"/>
      <c r="H108" s="626">
        <f t="shared" si="3"/>
        <v>4</v>
      </c>
      <c r="I108" s="1079"/>
    </row>
    <row r="109" spans="1:9">
      <c r="A109" s="397" t="s">
        <v>4149</v>
      </c>
      <c r="B109" s="416" t="s">
        <v>3094</v>
      </c>
      <c r="C109" s="624">
        <v>1</v>
      </c>
      <c r="D109" s="817">
        <v>1</v>
      </c>
      <c r="E109" s="682"/>
      <c r="F109" s="817"/>
      <c r="G109" s="624">
        <f t="shared" si="5"/>
        <v>1</v>
      </c>
      <c r="H109" s="626">
        <f t="shared" si="3"/>
        <v>1</v>
      </c>
      <c r="I109" s="632">
        <f t="shared" si="4"/>
        <v>1</v>
      </c>
    </row>
    <row r="110" spans="1:9">
      <c r="A110" s="514" t="s">
        <v>4884</v>
      </c>
      <c r="B110" s="415" t="s">
        <v>4885</v>
      </c>
      <c r="C110" s="624">
        <v>1</v>
      </c>
      <c r="D110" s="817"/>
      <c r="E110" s="682"/>
      <c r="F110" s="817"/>
      <c r="G110" s="624">
        <f t="shared" si="5"/>
        <v>1</v>
      </c>
      <c r="H110" s="626">
        <f t="shared" si="3"/>
        <v>0</v>
      </c>
      <c r="I110" s="632">
        <f t="shared" si="4"/>
        <v>0</v>
      </c>
    </row>
    <row r="111" spans="1:9">
      <c r="A111" s="514" t="s">
        <v>5489</v>
      </c>
      <c r="B111" s="407" t="s">
        <v>5490</v>
      </c>
      <c r="C111" s="624"/>
      <c r="D111" s="817">
        <v>3</v>
      </c>
      <c r="E111" s="682"/>
      <c r="F111" s="817"/>
      <c r="G111" s="624"/>
      <c r="H111" s="626">
        <f t="shared" si="3"/>
        <v>3</v>
      </c>
      <c r="I111" s="632"/>
    </row>
    <row r="112" spans="1:9">
      <c r="A112" s="397" t="s">
        <v>4150</v>
      </c>
      <c r="B112" s="416" t="s">
        <v>3098</v>
      </c>
      <c r="C112" s="624">
        <v>8</v>
      </c>
      <c r="D112" s="817">
        <v>3</v>
      </c>
      <c r="E112" s="682"/>
      <c r="F112" s="817"/>
      <c r="G112" s="624">
        <f t="shared" si="5"/>
        <v>8</v>
      </c>
      <c r="H112" s="626">
        <f t="shared" si="3"/>
        <v>3</v>
      </c>
      <c r="I112" s="632">
        <f t="shared" si="4"/>
        <v>0.375</v>
      </c>
    </row>
    <row r="113" spans="1:17">
      <c r="A113" s="546" t="s">
        <v>4886</v>
      </c>
      <c r="B113" s="524" t="s">
        <v>4887</v>
      </c>
      <c r="C113" s="624"/>
      <c r="D113" s="817"/>
      <c r="E113" s="682"/>
      <c r="F113" s="817"/>
      <c r="G113" s="624">
        <f t="shared" si="5"/>
        <v>0</v>
      </c>
      <c r="H113" s="626">
        <f t="shared" si="3"/>
        <v>0</v>
      </c>
      <c r="I113" s="632"/>
    </row>
    <row r="114" spans="1:17">
      <c r="A114" s="397" t="s">
        <v>4888</v>
      </c>
      <c r="B114" s="416" t="s">
        <v>4889</v>
      </c>
      <c r="C114" s="624">
        <v>1</v>
      </c>
      <c r="D114" s="817">
        <v>1</v>
      </c>
      <c r="E114" s="682"/>
      <c r="F114" s="817"/>
      <c r="G114" s="624">
        <f t="shared" si="5"/>
        <v>1</v>
      </c>
      <c r="H114" s="626">
        <f t="shared" si="3"/>
        <v>1</v>
      </c>
      <c r="I114" s="632">
        <f t="shared" si="4"/>
        <v>1</v>
      </c>
    </row>
    <row r="115" spans="1:17">
      <c r="A115" s="397" t="s">
        <v>4151</v>
      </c>
      <c r="B115" s="416" t="s">
        <v>3100</v>
      </c>
      <c r="C115" s="624">
        <v>2903</v>
      </c>
      <c r="D115" s="817">
        <v>4003</v>
      </c>
      <c r="E115" s="682"/>
      <c r="F115" s="817">
        <v>9</v>
      </c>
      <c r="G115" s="624">
        <f t="shared" si="5"/>
        <v>2903</v>
      </c>
      <c r="H115" s="626">
        <f t="shared" si="3"/>
        <v>4012</v>
      </c>
      <c r="I115" s="632">
        <f t="shared" si="4"/>
        <v>1.3820186014467792</v>
      </c>
    </row>
    <row r="116" spans="1:17">
      <c r="A116" s="397" t="s">
        <v>4152</v>
      </c>
      <c r="B116" s="416" t="s">
        <v>3102</v>
      </c>
      <c r="C116" s="624">
        <v>8</v>
      </c>
      <c r="D116" s="817">
        <v>2</v>
      </c>
      <c r="E116" s="682"/>
      <c r="F116" s="817"/>
      <c r="G116" s="624">
        <f t="shared" si="5"/>
        <v>8</v>
      </c>
      <c r="H116" s="626">
        <f t="shared" si="3"/>
        <v>2</v>
      </c>
      <c r="I116" s="632">
        <f t="shared" si="4"/>
        <v>0.25</v>
      </c>
    </row>
    <row r="117" spans="1:17">
      <c r="A117" s="514" t="s">
        <v>4260</v>
      </c>
      <c r="B117" s="415" t="s">
        <v>4261</v>
      </c>
      <c r="C117" s="624">
        <v>3</v>
      </c>
      <c r="D117" s="817">
        <v>1830</v>
      </c>
      <c r="E117" s="682"/>
      <c r="F117" s="817">
        <v>2</v>
      </c>
      <c r="G117" s="624">
        <f t="shared" si="5"/>
        <v>3</v>
      </c>
      <c r="H117" s="626">
        <f t="shared" si="3"/>
        <v>1832</v>
      </c>
      <c r="I117" s="632">
        <f t="shared" si="4"/>
        <v>610.66666666666663</v>
      </c>
    </row>
    <row r="118" spans="1:17">
      <c r="A118" s="507" t="s">
        <v>4890</v>
      </c>
      <c r="B118" s="408" t="s">
        <v>4891</v>
      </c>
      <c r="C118" s="624">
        <v>4</v>
      </c>
      <c r="D118" s="817">
        <v>541</v>
      </c>
      <c r="E118" s="682"/>
      <c r="F118" s="817">
        <v>2</v>
      </c>
      <c r="G118" s="624">
        <f t="shared" si="5"/>
        <v>4</v>
      </c>
      <c r="H118" s="626">
        <f t="shared" si="3"/>
        <v>543</v>
      </c>
      <c r="I118" s="632">
        <f t="shared" si="4"/>
        <v>135.75</v>
      </c>
    </row>
    <row r="119" spans="1:17">
      <c r="A119" s="182"/>
      <c r="B119" s="512" t="s">
        <v>2</v>
      </c>
      <c r="C119" s="630">
        <f>SUM(C11:C118)</f>
        <v>29260</v>
      </c>
      <c r="D119" s="813">
        <f>SUM(D11:D118)</f>
        <v>44751</v>
      </c>
      <c r="E119" s="681">
        <f>SUM(E11:E118)</f>
        <v>0</v>
      </c>
      <c r="F119" s="813">
        <f>SUM(F11:F118)</f>
        <v>118</v>
      </c>
      <c r="G119" s="630">
        <f>SUM(G11:G118)</f>
        <v>29260</v>
      </c>
      <c r="H119" s="638">
        <f t="shared" ref="H119" si="6">D119+F119</f>
        <v>44869</v>
      </c>
      <c r="I119" s="633">
        <f t="shared" si="4"/>
        <v>1.5334586466165414</v>
      </c>
      <c r="Q119" s="333"/>
    </row>
    <row r="121" spans="1:17">
      <c r="A121" s="438" t="s">
        <v>5654</v>
      </c>
    </row>
  </sheetData>
  <mergeCells count="5">
    <mergeCell ref="A7:A8"/>
    <mergeCell ref="B7:B8"/>
    <mergeCell ref="C7:D7"/>
    <mergeCell ref="E7:F7"/>
    <mergeCell ref="G7:H7"/>
  </mergeCells>
  <pageMargins left="0" right="0" top="0" bottom="0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353"/>
  <sheetViews>
    <sheetView topLeftCell="A319" workbookViewId="0">
      <selection activeCell="H212" sqref="H212:H352"/>
    </sheetView>
  </sheetViews>
  <sheetFormatPr defaultRowHeight="13.2"/>
  <cols>
    <col min="1" max="1" width="8.21875" style="555" customWidth="1"/>
    <col min="2" max="2" width="41.21875" style="555" customWidth="1"/>
    <col min="3" max="3" width="6.6640625" style="555" customWidth="1"/>
    <col min="4" max="4" width="7.6640625" style="555" customWidth="1"/>
    <col min="5" max="5" width="6.6640625" style="555" customWidth="1"/>
    <col min="6" max="6" width="7.77734375" style="555" customWidth="1"/>
    <col min="7" max="7" width="6.6640625" style="555" customWidth="1"/>
    <col min="8" max="8" width="8.44140625" style="555" customWidth="1"/>
    <col min="9" max="9" width="7.109375" customWidth="1"/>
  </cols>
  <sheetData>
    <row r="1" spans="1:9">
      <c r="A1" s="909"/>
      <c r="B1" s="910" t="s">
        <v>165</v>
      </c>
      <c r="C1" s="236" t="str">
        <f>Kadar.ode.!C1</f>
        <v>ОПШТА БОЛНИЦА СЕНТА</v>
      </c>
      <c r="D1" s="357"/>
      <c r="E1" s="357"/>
      <c r="F1" s="357"/>
      <c r="G1" s="767"/>
      <c r="H1" s="73"/>
    </row>
    <row r="2" spans="1:9">
      <c r="A2" s="909"/>
      <c r="B2" s="910" t="s">
        <v>166</v>
      </c>
      <c r="C2" s="236" t="str">
        <f>Kadar.ode.!C2</f>
        <v>08923507</v>
      </c>
      <c r="D2" s="357"/>
      <c r="E2" s="357"/>
      <c r="F2" s="357"/>
      <c r="G2" s="767"/>
      <c r="H2" s="73"/>
    </row>
    <row r="3" spans="1:9" ht="13.8">
      <c r="A3" s="909"/>
      <c r="B3" s="910" t="s">
        <v>1797</v>
      </c>
      <c r="C3" s="911" t="s">
        <v>1756</v>
      </c>
      <c r="D3" s="680"/>
      <c r="E3" s="680"/>
      <c r="F3" s="680"/>
      <c r="G3" s="768"/>
      <c r="H3" s="73"/>
    </row>
    <row r="4" spans="1:9" ht="13.8">
      <c r="A4" s="909"/>
      <c r="B4" s="910" t="s">
        <v>207</v>
      </c>
      <c r="C4" s="911" t="s">
        <v>1866</v>
      </c>
      <c r="D4" s="680"/>
      <c r="E4" s="680"/>
      <c r="F4" s="680"/>
      <c r="G4" s="768"/>
      <c r="H4" s="73"/>
    </row>
    <row r="5" spans="1:9">
      <c r="A5" s="1189" t="s">
        <v>118</v>
      </c>
      <c r="B5" s="1189" t="s">
        <v>209</v>
      </c>
      <c r="C5" s="1181" t="s">
        <v>1755</v>
      </c>
      <c r="D5" s="1181"/>
      <c r="E5" s="1180" t="s">
        <v>1754</v>
      </c>
      <c r="F5" s="1180"/>
      <c r="G5" s="1180" t="s">
        <v>86</v>
      </c>
      <c r="H5" s="1183"/>
      <c r="I5" s="220"/>
    </row>
    <row r="6" spans="1:9" ht="21" thickBot="1">
      <c r="A6" s="1190"/>
      <c r="B6" s="1190"/>
      <c r="C6" s="332" t="s">
        <v>1834</v>
      </c>
      <c r="D6" s="332" t="s">
        <v>5786</v>
      </c>
      <c r="E6" s="332" t="s">
        <v>1834</v>
      </c>
      <c r="F6" s="332" t="s">
        <v>5786</v>
      </c>
      <c r="G6" s="332" t="s">
        <v>1834</v>
      </c>
      <c r="H6" s="332" t="s">
        <v>5786</v>
      </c>
      <c r="I6" s="175" t="s">
        <v>1891</v>
      </c>
    </row>
    <row r="7" spans="1:9" ht="14.4" thickTop="1">
      <c r="A7" s="206"/>
      <c r="B7" s="292" t="s">
        <v>208</v>
      </c>
      <c r="C7" s="292"/>
      <c r="D7" s="292"/>
      <c r="E7" s="292"/>
      <c r="F7" s="292"/>
      <c r="G7" s="292"/>
      <c r="H7" s="292"/>
      <c r="I7" s="220"/>
    </row>
    <row r="8" spans="1:9" ht="12" customHeight="1">
      <c r="A8" s="104" t="s">
        <v>4175</v>
      </c>
      <c r="B8" s="548" t="s">
        <v>4176</v>
      </c>
      <c r="C8" s="184"/>
      <c r="D8" s="625"/>
      <c r="E8" s="637">
        <v>1</v>
      </c>
      <c r="F8" s="626"/>
      <c r="G8" s="637">
        <f>C8+E8</f>
        <v>1</v>
      </c>
      <c r="H8" s="674"/>
      <c r="I8" s="682"/>
    </row>
    <row r="9" spans="1:9" ht="12" customHeight="1">
      <c r="A9" s="104" t="s">
        <v>4177</v>
      </c>
      <c r="B9" s="548" t="s">
        <v>4178</v>
      </c>
      <c r="C9" s="184"/>
      <c r="D9" s="625"/>
      <c r="E9" s="637">
        <v>3</v>
      </c>
      <c r="F9" s="626"/>
      <c r="G9" s="637">
        <f t="shared" ref="G9:G73" si="0">C9+E9</f>
        <v>3</v>
      </c>
      <c r="H9" s="674"/>
      <c r="I9" s="682"/>
    </row>
    <row r="10" spans="1:9" ht="12" customHeight="1">
      <c r="A10" s="104" t="s">
        <v>4181</v>
      </c>
      <c r="B10" s="548" t="s">
        <v>4182</v>
      </c>
      <c r="C10" s="184"/>
      <c r="D10" s="625"/>
      <c r="E10" s="637"/>
      <c r="F10" s="626">
        <v>1</v>
      </c>
      <c r="G10" s="637">
        <f t="shared" si="0"/>
        <v>0</v>
      </c>
      <c r="H10" s="674">
        <v>1</v>
      </c>
      <c r="I10" s="682"/>
    </row>
    <row r="11" spans="1:9" ht="12" customHeight="1">
      <c r="A11" s="104" t="s">
        <v>4183</v>
      </c>
      <c r="B11" s="548" t="s">
        <v>4184</v>
      </c>
      <c r="C11" s="184"/>
      <c r="D11" s="625"/>
      <c r="E11" s="637"/>
      <c r="F11" s="626"/>
      <c r="G11" s="637">
        <f t="shared" si="0"/>
        <v>0</v>
      </c>
      <c r="H11" s="674"/>
      <c r="I11" s="682"/>
    </row>
    <row r="12" spans="1:9" ht="12" customHeight="1">
      <c r="A12" s="507" t="s">
        <v>2203</v>
      </c>
      <c r="B12" s="408" t="s">
        <v>2204</v>
      </c>
      <c r="C12" s="184"/>
      <c r="D12" s="625"/>
      <c r="E12" s="637">
        <v>23</v>
      </c>
      <c r="F12" s="626">
        <v>24</v>
      </c>
      <c r="G12" s="637">
        <f t="shared" si="0"/>
        <v>23</v>
      </c>
      <c r="H12" s="674">
        <f>D12+F12</f>
        <v>24</v>
      </c>
      <c r="I12" s="756">
        <f>H12/G12</f>
        <v>1.0434782608695652</v>
      </c>
    </row>
    <row r="13" spans="1:9" ht="12" customHeight="1">
      <c r="A13" s="507" t="s">
        <v>2205</v>
      </c>
      <c r="B13" s="408" t="s">
        <v>2206</v>
      </c>
      <c r="C13" s="184"/>
      <c r="D13" s="625"/>
      <c r="E13" s="637">
        <v>1</v>
      </c>
      <c r="F13" s="626">
        <v>3</v>
      </c>
      <c r="G13" s="637">
        <f t="shared" si="0"/>
        <v>1</v>
      </c>
      <c r="H13" s="674">
        <f t="shared" ref="H13:H76" si="1">D13+F13</f>
        <v>3</v>
      </c>
      <c r="I13" s="756"/>
    </row>
    <row r="14" spans="1:9" ht="12" customHeight="1">
      <c r="A14" s="397" t="s">
        <v>2207</v>
      </c>
      <c r="B14" s="416" t="s">
        <v>2208</v>
      </c>
      <c r="C14" s="184"/>
      <c r="D14" s="625"/>
      <c r="E14" s="637">
        <v>1</v>
      </c>
      <c r="F14" s="626"/>
      <c r="G14" s="637">
        <f t="shared" si="0"/>
        <v>1</v>
      </c>
      <c r="H14" s="674">
        <f t="shared" si="1"/>
        <v>0</v>
      </c>
      <c r="I14" s="756">
        <f t="shared" ref="I14:I77" si="2">H14/G14</f>
        <v>0</v>
      </c>
    </row>
    <row r="15" spans="1:9" ht="12" customHeight="1">
      <c r="A15" s="507" t="s">
        <v>4892</v>
      </c>
      <c r="B15" s="408" t="s">
        <v>4893</v>
      </c>
      <c r="C15" s="184"/>
      <c r="D15" s="625"/>
      <c r="E15" s="637">
        <v>15</v>
      </c>
      <c r="F15" s="626">
        <v>6</v>
      </c>
      <c r="G15" s="637">
        <f t="shared" si="0"/>
        <v>15</v>
      </c>
      <c r="H15" s="674">
        <f t="shared" si="1"/>
        <v>6</v>
      </c>
      <c r="I15" s="756">
        <f t="shared" si="2"/>
        <v>0.4</v>
      </c>
    </row>
    <row r="16" spans="1:9" ht="12" customHeight="1">
      <c r="A16" s="507" t="s">
        <v>4894</v>
      </c>
      <c r="B16" s="408" t="s">
        <v>4895</v>
      </c>
      <c r="C16" s="184"/>
      <c r="D16" s="625"/>
      <c r="E16" s="637"/>
      <c r="F16" s="626"/>
      <c r="G16" s="637">
        <f t="shared" si="0"/>
        <v>0</v>
      </c>
      <c r="H16" s="674">
        <f t="shared" si="1"/>
        <v>0</v>
      </c>
      <c r="I16" s="756"/>
    </row>
    <row r="17" spans="1:9" ht="12" customHeight="1">
      <c r="A17" s="507" t="s">
        <v>2209</v>
      </c>
      <c r="B17" s="408" t="s">
        <v>2210</v>
      </c>
      <c r="C17" s="184"/>
      <c r="D17" s="1107"/>
      <c r="E17" s="637">
        <v>4</v>
      </c>
      <c r="F17" s="628">
        <v>12</v>
      </c>
      <c r="G17" s="637">
        <f t="shared" si="0"/>
        <v>4</v>
      </c>
      <c r="H17" s="674">
        <f t="shared" si="1"/>
        <v>12</v>
      </c>
      <c r="I17" s="756">
        <f t="shared" si="2"/>
        <v>3</v>
      </c>
    </row>
    <row r="18" spans="1:9" ht="12" customHeight="1">
      <c r="A18" s="507" t="s">
        <v>2211</v>
      </c>
      <c r="B18" s="408" t="s">
        <v>2212</v>
      </c>
      <c r="C18" s="184"/>
      <c r="D18" s="1107"/>
      <c r="E18" s="637">
        <v>15</v>
      </c>
      <c r="F18" s="628">
        <v>10</v>
      </c>
      <c r="G18" s="637">
        <f t="shared" si="0"/>
        <v>15</v>
      </c>
      <c r="H18" s="674">
        <f t="shared" si="1"/>
        <v>10</v>
      </c>
      <c r="I18" s="756">
        <f t="shared" si="2"/>
        <v>0.66666666666666663</v>
      </c>
    </row>
    <row r="19" spans="1:9" ht="12" customHeight="1">
      <c r="A19" s="507" t="s">
        <v>4187</v>
      </c>
      <c r="B19" s="408" t="s">
        <v>4188</v>
      </c>
      <c r="C19" s="184"/>
      <c r="D19" s="1108"/>
      <c r="E19" s="637"/>
      <c r="F19" s="629"/>
      <c r="G19" s="637">
        <f t="shared" si="0"/>
        <v>0</v>
      </c>
      <c r="H19" s="674">
        <f t="shared" si="1"/>
        <v>0</v>
      </c>
      <c r="I19" s="756"/>
    </row>
    <row r="20" spans="1:9" ht="12" customHeight="1">
      <c r="A20" s="507" t="s">
        <v>4189</v>
      </c>
      <c r="B20" s="408" t="s">
        <v>4190</v>
      </c>
      <c r="C20" s="184"/>
      <c r="D20" s="1107"/>
      <c r="E20" s="637"/>
      <c r="F20" s="628"/>
      <c r="G20" s="637">
        <f t="shared" si="0"/>
        <v>0</v>
      </c>
      <c r="H20" s="674">
        <f t="shared" si="1"/>
        <v>0</v>
      </c>
      <c r="I20" s="756"/>
    </row>
    <row r="21" spans="1:9" ht="12" customHeight="1">
      <c r="A21" s="397" t="s">
        <v>2213</v>
      </c>
      <c r="B21" s="416" t="s">
        <v>2214</v>
      </c>
      <c r="C21" s="184"/>
      <c r="D21" s="1107"/>
      <c r="E21" s="637"/>
      <c r="F21" s="628">
        <v>1</v>
      </c>
      <c r="G21" s="637">
        <f t="shared" si="0"/>
        <v>0</v>
      </c>
      <c r="H21" s="674">
        <f t="shared" si="1"/>
        <v>1</v>
      </c>
      <c r="I21" s="756"/>
    </row>
    <row r="22" spans="1:9" ht="12" customHeight="1">
      <c r="A22" s="397" t="s">
        <v>2215</v>
      </c>
      <c r="B22" s="416" t="s">
        <v>2216</v>
      </c>
      <c r="C22" s="184"/>
      <c r="D22" s="1107"/>
      <c r="E22" s="637"/>
      <c r="F22" s="628"/>
      <c r="G22" s="637">
        <f t="shared" si="0"/>
        <v>0</v>
      </c>
      <c r="H22" s="674">
        <f t="shared" si="1"/>
        <v>0</v>
      </c>
      <c r="I22" s="756"/>
    </row>
    <row r="23" spans="1:9" ht="12" customHeight="1">
      <c r="A23" s="507" t="s">
        <v>4896</v>
      </c>
      <c r="B23" s="408" t="s">
        <v>4897</v>
      </c>
      <c r="C23" s="184"/>
      <c r="D23" s="625"/>
      <c r="E23" s="637">
        <v>1</v>
      </c>
      <c r="F23" s="626"/>
      <c r="G23" s="637">
        <f t="shared" si="0"/>
        <v>1</v>
      </c>
      <c r="H23" s="674">
        <f t="shared" si="1"/>
        <v>0</v>
      </c>
      <c r="I23" s="756">
        <f t="shared" si="2"/>
        <v>0</v>
      </c>
    </row>
    <row r="24" spans="1:9" ht="12" customHeight="1">
      <c r="A24" s="507" t="s">
        <v>2219</v>
      </c>
      <c r="B24" s="408" t="s">
        <v>2220</v>
      </c>
      <c r="C24" s="184"/>
      <c r="D24" s="625"/>
      <c r="E24" s="637">
        <v>4</v>
      </c>
      <c r="F24" s="626">
        <v>5</v>
      </c>
      <c r="G24" s="637">
        <f t="shared" si="0"/>
        <v>4</v>
      </c>
      <c r="H24" s="674">
        <f t="shared" si="1"/>
        <v>5</v>
      </c>
      <c r="I24" s="756">
        <f t="shared" si="2"/>
        <v>1.25</v>
      </c>
    </row>
    <row r="25" spans="1:9" ht="12" customHeight="1">
      <c r="A25" s="507" t="s">
        <v>4898</v>
      </c>
      <c r="B25" s="408" t="s">
        <v>4899</v>
      </c>
      <c r="C25" s="184"/>
      <c r="D25" s="625"/>
      <c r="E25" s="637">
        <v>1</v>
      </c>
      <c r="F25" s="626"/>
      <c r="G25" s="637">
        <f t="shared" si="0"/>
        <v>1</v>
      </c>
      <c r="H25" s="674">
        <f t="shared" si="1"/>
        <v>0</v>
      </c>
      <c r="I25" s="756">
        <f t="shared" si="2"/>
        <v>0</v>
      </c>
    </row>
    <row r="26" spans="1:9" ht="12" customHeight="1">
      <c r="A26" s="507" t="s">
        <v>2221</v>
      </c>
      <c r="B26" s="408" t="s">
        <v>2222</v>
      </c>
      <c r="C26" s="184"/>
      <c r="D26" s="625"/>
      <c r="E26" s="637">
        <v>7</v>
      </c>
      <c r="F26" s="626">
        <v>9</v>
      </c>
      <c r="G26" s="637">
        <f t="shared" si="0"/>
        <v>7</v>
      </c>
      <c r="H26" s="674">
        <f t="shared" si="1"/>
        <v>9</v>
      </c>
      <c r="I26" s="756">
        <f t="shared" si="2"/>
        <v>1.2857142857142858</v>
      </c>
    </row>
    <row r="27" spans="1:9" ht="12" customHeight="1">
      <c r="A27" s="507" t="s">
        <v>2223</v>
      </c>
      <c r="B27" s="408" t="s">
        <v>2224</v>
      </c>
      <c r="C27" s="184"/>
      <c r="D27" s="625"/>
      <c r="E27" s="637">
        <v>9</v>
      </c>
      <c r="F27" s="626">
        <v>8</v>
      </c>
      <c r="G27" s="637">
        <f t="shared" si="0"/>
        <v>9</v>
      </c>
      <c r="H27" s="674">
        <f t="shared" si="1"/>
        <v>8</v>
      </c>
      <c r="I27" s="756">
        <f t="shared" si="2"/>
        <v>0.88888888888888884</v>
      </c>
    </row>
    <row r="28" spans="1:9" ht="12" customHeight="1">
      <c r="A28" s="397" t="s">
        <v>2225</v>
      </c>
      <c r="B28" s="416" t="s">
        <v>2226</v>
      </c>
      <c r="C28" s="184"/>
      <c r="D28" s="1107"/>
      <c r="E28" s="637">
        <v>17</v>
      </c>
      <c r="F28" s="628">
        <v>12</v>
      </c>
      <c r="G28" s="637">
        <f t="shared" si="0"/>
        <v>17</v>
      </c>
      <c r="H28" s="674">
        <f t="shared" si="1"/>
        <v>12</v>
      </c>
      <c r="I28" s="756">
        <f t="shared" si="2"/>
        <v>0.70588235294117652</v>
      </c>
    </row>
    <row r="29" spans="1:9" ht="12" customHeight="1">
      <c r="A29" s="507" t="s">
        <v>5553</v>
      </c>
      <c r="B29" s="409" t="s">
        <v>5554</v>
      </c>
      <c r="C29" s="184"/>
      <c r="D29" s="1108"/>
      <c r="E29" s="637">
        <v>1</v>
      </c>
      <c r="F29" s="629">
        <v>1</v>
      </c>
      <c r="G29" s="637">
        <f t="shared" si="0"/>
        <v>1</v>
      </c>
      <c r="H29" s="674">
        <f t="shared" si="1"/>
        <v>1</v>
      </c>
      <c r="I29" s="756">
        <f t="shared" si="2"/>
        <v>1</v>
      </c>
    </row>
    <row r="30" spans="1:9" ht="12" customHeight="1">
      <c r="A30" s="507" t="s">
        <v>2227</v>
      </c>
      <c r="B30" s="408" t="s">
        <v>4900</v>
      </c>
      <c r="C30" s="184"/>
      <c r="D30" s="1108"/>
      <c r="E30" s="637">
        <v>5</v>
      </c>
      <c r="F30" s="629">
        <v>3</v>
      </c>
      <c r="G30" s="637">
        <f t="shared" si="0"/>
        <v>5</v>
      </c>
      <c r="H30" s="674">
        <f t="shared" si="1"/>
        <v>3</v>
      </c>
      <c r="I30" s="756">
        <f t="shared" si="2"/>
        <v>0.6</v>
      </c>
    </row>
    <row r="31" spans="1:9" ht="12" customHeight="1">
      <c r="A31" s="397" t="s">
        <v>2229</v>
      </c>
      <c r="B31" s="416" t="s">
        <v>2230</v>
      </c>
      <c r="C31" s="184"/>
      <c r="D31" s="1107"/>
      <c r="E31" s="637">
        <v>61</v>
      </c>
      <c r="F31" s="628">
        <v>102</v>
      </c>
      <c r="G31" s="637">
        <f t="shared" si="0"/>
        <v>61</v>
      </c>
      <c r="H31" s="674">
        <f t="shared" si="1"/>
        <v>102</v>
      </c>
      <c r="I31" s="756">
        <f t="shared" si="2"/>
        <v>1.6721311475409837</v>
      </c>
    </row>
    <row r="32" spans="1:9" ht="12" customHeight="1">
      <c r="A32" s="397" t="s">
        <v>2231</v>
      </c>
      <c r="B32" s="416" t="s">
        <v>2232</v>
      </c>
      <c r="C32" s="184"/>
      <c r="D32" s="1107"/>
      <c r="E32" s="637">
        <v>20</v>
      </c>
      <c r="F32" s="628">
        <v>22</v>
      </c>
      <c r="G32" s="637">
        <f t="shared" si="0"/>
        <v>20</v>
      </c>
      <c r="H32" s="674">
        <f t="shared" si="1"/>
        <v>22</v>
      </c>
      <c r="I32" s="756">
        <f t="shared" si="2"/>
        <v>1.1000000000000001</v>
      </c>
    </row>
    <row r="33" spans="1:9" ht="12" customHeight="1">
      <c r="A33" s="397" t="s">
        <v>2233</v>
      </c>
      <c r="B33" s="416" t="s">
        <v>2234</v>
      </c>
      <c r="C33" s="184"/>
      <c r="D33" s="1107"/>
      <c r="E33" s="637">
        <v>7</v>
      </c>
      <c r="F33" s="628">
        <v>3</v>
      </c>
      <c r="G33" s="637">
        <f t="shared" si="0"/>
        <v>7</v>
      </c>
      <c r="H33" s="674">
        <f t="shared" si="1"/>
        <v>3</v>
      </c>
      <c r="I33" s="756">
        <f t="shared" si="2"/>
        <v>0.42857142857142855</v>
      </c>
    </row>
    <row r="34" spans="1:9" ht="12" customHeight="1">
      <c r="A34" s="397" t="s">
        <v>2235</v>
      </c>
      <c r="B34" s="416" t="s">
        <v>2236</v>
      </c>
      <c r="C34" s="184"/>
      <c r="D34" s="625"/>
      <c r="E34" s="637">
        <v>4</v>
      </c>
      <c r="F34" s="626">
        <v>2</v>
      </c>
      <c r="G34" s="637">
        <f t="shared" si="0"/>
        <v>4</v>
      </c>
      <c r="H34" s="674">
        <f t="shared" si="1"/>
        <v>2</v>
      </c>
      <c r="I34" s="756">
        <f t="shared" si="2"/>
        <v>0.5</v>
      </c>
    </row>
    <row r="35" spans="1:9" ht="12" customHeight="1">
      <c r="A35" s="397" t="s">
        <v>2237</v>
      </c>
      <c r="B35" s="416" t="s">
        <v>2238</v>
      </c>
      <c r="C35" s="184"/>
      <c r="D35" s="625"/>
      <c r="E35" s="637">
        <v>35</v>
      </c>
      <c r="F35" s="626">
        <v>29</v>
      </c>
      <c r="G35" s="637">
        <f t="shared" si="0"/>
        <v>35</v>
      </c>
      <c r="H35" s="674">
        <f t="shared" si="1"/>
        <v>29</v>
      </c>
      <c r="I35" s="756">
        <f t="shared" si="2"/>
        <v>0.82857142857142863</v>
      </c>
    </row>
    <row r="36" spans="1:9" ht="12" customHeight="1">
      <c r="A36" s="507" t="s">
        <v>4191</v>
      </c>
      <c r="B36" s="408" t="s">
        <v>4192</v>
      </c>
      <c r="C36" s="184"/>
      <c r="D36" s="625"/>
      <c r="E36" s="637">
        <v>1</v>
      </c>
      <c r="F36" s="626"/>
      <c r="G36" s="637">
        <f t="shared" si="0"/>
        <v>1</v>
      </c>
      <c r="H36" s="674">
        <f t="shared" si="1"/>
        <v>0</v>
      </c>
      <c r="I36" s="756">
        <f t="shared" si="2"/>
        <v>0</v>
      </c>
    </row>
    <row r="37" spans="1:9" ht="12" customHeight="1">
      <c r="A37" s="507" t="s">
        <v>2239</v>
      </c>
      <c r="B37" s="408" t="s">
        <v>2240</v>
      </c>
      <c r="C37" s="184"/>
      <c r="D37" s="625"/>
      <c r="E37" s="637">
        <v>9</v>
      </c>
      <c r="F37" s="626">
        <v>5</v>
      </c>
      <c r="G37" s="637">
        <f t="shared" si="0"/>
        <v>9</v>
      </c>
      <c r="H37" s="674">
        <f t="shared" si="1"/>
        <v>5</v>
      </c>
      <c r="I37" s="756">
        <f t="shared" si="2"/>
        <v>0.55555555555555558</v>
      </c>
    </row>
    <row r="38" spans="1:9" ht="12" customHeight="1">
      <c r="A38" s="507" t="s">
        <v>2241</v>
      </c>
      <c r="B38" s="408" t="s">
        <v>2242</v>
      </c>
      <c r="C38" s="184"/>
      <c r="D38" s="625"/>
      <c r="E38" s="637">
        <v>18</v>
      </c>
      <c r="F38" s="626">
        <v>18</v>
      </c>
      <c r="G38" s="637">
        <f t="shared" si="0"/>
        <v>18</v>
      </c>
      <c r="H38" s="674">
        <f t="shared" si="1"/>
        <v>18</v>
      </c>
      <c r="I38" s="756">
        <f t="shared" si="2"/>
        <v>1</v>
      </c>
    </row>
    <row r="39" spans="1:9" ht="12" customHeight="1">
      <c r="A39" s="507" t="s">
        <v>2243</v>
      </c>
      <c r="B39" s="408" t="s">
        <v>2244</v>
      </c>
      <c r="C39" s="184"/>
      <c r="D39" s="1107"/>
      <c r="E39" s="637">
        <v>4</v>
      </c>
      <c r="F39" s="628">
        <v>7</v>
      </c>
      <c r="G39" s="637">
        <f t="shared" si="0"/>
        <v>4</v>
      </c>
      <c r="H39" s="674">
        <f t="shared" si="1"/>
        <v>7</v>
      </c>
      <c r="I39" s="756"/>
    </row>
    <row r="40" spans="1:9" ht="12" customHeight="1">
      <c r="A40" s="507" t="s">
        <v>2245</v>
      </c>
      <c r="B40" s="408" t="s">
        <v>2246</v>
      </c>
      <c r="C40" s="184"/>
      <c r="D40" s="1107"/>
      <c r="E40" s="637"/>
      <c r="F40" s="628"/>
      <c r="G40" s="637">
        <f t="shared" si="0"/>
        <v>0</v>
      </c>
      <c r="H40" s="674">
        <f t="shared" si="1"/>
        <v>0</v>
      </c>
      <c r="I40" s="756"/>
    </row>
    <row r="41" spans="1:9" ht="12" customHeight="1">
      <c r="A41" s="397" t="s">
        <v>2249</v>
      </c>
      <c r="B41" s="416" t="s">
        <v>2250</v>
      </c>
      <c r="C41" s="184"/>
      <c r="D41" s="1108"/>
      <c r="E41" s="637">
        <v>4</v>
      </c>
      <c r="F41" s="629">
        <v>2</v>
      </c>
      <c r="G41" s="637">
        <f t="shared" si="0"/>
        <v>4</v>
      </c>
      <c r="H41" s="674">
        <f t="shared" si="1"/>
        <v>2</v>
      </c>
      <c r="I41" s="756">
        <f t="shared" si="2"/>
        <v>0.5</v>
      </c>
    </row>
    <row r="42" spans="1:9" ht="12" customHeight="1">
      <c r="A42" s="397" t="s">
        <v>2251</v>
      </c>
      <c r="B42" s="416" t="s">
        <v>4901</v>
      </c>
      <c r="C42" s="184"/>
      <c r="D42" s="1107"/>
      <c r="E42" s="637">
        <v>23</v>
      </c>
      <c r="F42" s="628">
        <v>18</v>
      </c>
      <c r="G42" s="637">
        <f t="shared" si="0"/>
        <v>23</v>
      </c>
      <c r="H42" s="674">
        <f t="shared" si="1"/>
        <v>18</v>
      </c>
      <c r="I42" s="756">
        <f t="shared" si="2"/>
        <v>0.78260869565217395</v>
      </c>
    </row>
    <row r="43" spans="1:9" ht="12" customHeight="1">
      <c r="A43" s="397" t="s">
        <v>2253</v>
      </c>
      <c r="B43" s="416" t="s">
        <v>2254</v>
      </c>
      <c r="C43" s="184"/>
      <c r="D43" s="1107"/>
      <c r="E43" s="637"/>
      <c r="F43" s="628">
        <v>1</v>
      </c>
      <c r="G43" s="637">
        <f t="shared" si="0"/>
        <v>0</v>
      </c>
      <c r="H43" s="674">
        <f t="shared" si="1"/>
        <v>1</v>
      </c>
      <c r="I43" s="756"/>
    </row>
    <row r="44" spans="1:9" ht="12" customHeight="1">
      <c r="A44" s="507" t="s">
        <v>5555</v>
      </c>
      <c r="B44" s="409" t="s">
        <v>5556</v>
      </c>
      <c r="C44" s="184"/>
      <c r="D44" s="1107"/>
      <c r="E44" s="637">
        <v>1</v>
      </c>
      <c r="F44" s="628">
        <v>1</v>
      </c>
      <c r="G44" s="637">
        <f t="shared" si="0"/>
        <v>1</v>
      </c>
      <c r="H44" s="674">
        <f t="shared" si="1"/>
        <v>1</v>
      </c>
      <c r="I44" s="756"/>
    </row>
    <row r="45" spans="1:9" ht="12" customHeight="1">
      <c r="A45" s="507" t="s">
        <v>5557</v>
      </c>
      <c r="B45" s="409" t="s">
        <v>5558</v>
      </c>
      <c r="C45" s="184"/>
      <c r="D45" s="1107"/>
      <c r="E45" s="637">
        <v>5</v>
      </c>
      <c r="F45" s="628">
        <v>10</v>
      </c>
      <c r="G45" s="637">
        <f t="shared" si="0"/>
        <v>5</v>
      </c>
      <c r="H45" s="674">
        <f t="shared" si="1"/>
        <v>10</v>
      </c>
      <c r="I45" s="756"/>
    </row>
    <row r="46" spans="1:9" ht="12" customHeight="1">
      <c r="A46" s="397" t="s">
        <v>4193</v>
      </c>
      <c r="B46" s="416" t="s">
        <v>4194</v>
      </c>
      <c r="C46" s="184"/>
      <c r="D46" s="1107"/>
      <c r="E46" s="637"/>
      <c r="F46" s="628"/>
      <c r="G46" s="637">
        <f t="shared" si="0"/>
        <v>0</v>
      </c>
      <c r="H46" s="674">
        <f t="shared" si="1"/>
        <v>0</v>
      </c>
      <c r="I46" s="756"/>
    </row>
    <row r="47" spans="1:9" ht="12" customHeight="1">
      <c r="A47" s="397" t="s">
        <v>2255</v>
      </c>
      <c r="B47" s="416" t="s">
        <v>2256</v>
      </c>
      <c r="C47" s="184"/>
      <c r="D47" s="625"/>
      <c r="E47" s="637"/>
      <c r="F47" s="626"/>
      <c r="G47" s="637">
        <f t="shared" si="0"/>
        <v>0</v>
      </c>
      <c r="H47" s="674">
        <f t="shared" si="1"/>
        <v>0</v>
      </c>
      <c r="I47" s="756"/>
    </row>
    <row r="48" spans="1:9" ht="12" customHeight="1">
      <c r="A48" s="397" t="s">
        <v>2257</v>
      </c>
      <c r="B48" s="416" t="s">
        <v>2258</v>
      </c>
      <c r="C48" s="184"/>
      <c r="D48" s="625"/>
      <c r="E48" s="637">
        <v>4</v>
      </c>
      <c r="F48" s="626">
        <v>6</v>
      </c>
      <c r="G48" s="637">
        <f t="shared" si="0"/>
        <v>4</v>
      </c>
      <c r="H48" s="674">
        <f t="shared" si="1"/>
        <v>6</v>
      </c>
      <c r="I48" s="756">
        <f t="shared" si="2"/>
        <v>1.5</v>
      </c>
    </row>
    <row r="49" spans="1:9" ht="12" customHeight="1">
      <c r="A49" s="397" t="s">
        <v>2259</v>
      </c>
      <c r="B49" s="416" t="s">
        <v>2260</v>
      </c>
      <c r="C49" s="184"/>
      <c r="D49" s="625"/>
      <c r="E49" s="637"/>
      <c r="F49" s="626"/>
      <c r="G49" s="637">
        <f t="shared" si="0"/>
        <v>0</v>
      </c>
      <c r="H49" s="674">
        <f t="shared" si="1"/>
        <v>0</v>
      </c>
      <c r="I49" s="756"/>
    </row>
    <row r="50" spans="1:9" ht="12" customHeight="1">
      <c r="A50" s="397" t="s">
        <v>2261</v>
      </c>
      <c r="B50" s="416" t="s">
        <v>2262</v>
      </c>
      <c r="C50" s="184"/>
      <c r="D50" s="625"/>
      <c r="E50" s="637"/>
      <c r="F50" s="626"/>
      <c r="G50" s="637">
        <f t="shared" si="0"/>
        <v>0</v>
      </c>
      <c r="H50" s="674">
        <f t="shared" si="1"/>
        <v>0</v>
      </c>
      <c r="I50" s="756"/>
    </row>
    <row r="51" spans="1:9" ht="12" customHeight="1">
      <c r="A51" s="397" t="s">
        <v>2263</v>
      </c>
      <c r="B51" s="416" t="s">
        <v>2264</v>
      </c>
      <c r="C51" s="184"/>
      <c r="D51" s="625"/>
      <c r="E51" s="637">
        <v>1</v>
      </c>
      <c r="F51" s="626">
        <v>1</v>
      </c>
      <c r="G51" s="637">
        <f t="shared" si="0"/>
        <v>1</v>
      </c>
      <c r="H51" s="674">
        <f t="shared" si="1"/>
        <v>1</v>
      </c>
      <c r="I51" s="756"/>
    </row>
    <row r="52" spans="1:9" ht="12" customHeight="1">
      <c r="A52" s="397" t="s">
        <v>4902</v>
      </c>
      <c r="B52" s="416" t="s">
        <v>4903</v>
      </c>
      <c r="C52" s="184"/>
      <c r="D52" s="1107"/>
      <c r="E52" s="637"/>
      <c r="F52" s="628"/>
      <c r="G52" s="637">
        <f t="shared" si="0"/>
        <v>0</v>
      </c>
      <c r="H52" s="674">
        <f t="shared" si="1"/>
        <v>0</v>
      </c>
      <c r="I52" s="756"/>
    </row>
    <row r="53" spans="1:9" ht="12" customHeight="1">
      <c r="A53" s="397" t="s">
        <v>4904</v>
      </c>
      <c r="B53" s="755" t="s">
        <v>4905</v>
      </c>
      <c r="C53" s="184"/>
      <c r="D53" s="1107"/>
      <c r="E53" s="637">
        <v>1</v>
      </c>
      <c r="F53" s="628">
        <v>2</v>
      </c>
      <c r="G53" s="637">
        <f t="shared" si="0"/>
        <v>1</v>
      </c>
      <c r="H53" s="674">
        <f t="shared" si="1"/>
        <v>2</v>
      </c>
      <c r="I53" s="756"/>
    </row>
    <row r="54" spans="1:9" ht="12" customHeight="1">
      <c r="A54" s="397" t="s">
        <v>2265</v>
      </c>
      <c r="B54" s="416" t="s">
        <v>2266</v>
      </c>
      <c r="C54" s="184"/>
      <c r="D54" s="1108"/>
      <c r="E54" s="637">
        <v>1</v>
      </c>
      <c r="F54" s="629">
        <v>3</v>
      </c>
      <c r="G54" s="637">
        <f t="shared" si="0"/>
        <v>1</v>
      </c>
      <c r="H54" s="674">
        <f t="shared" si="1"/>
        <v>3</v>
      </c>
      <c r="I54" s="756">
        <f t="shared" si="2"/>
        <v>3</v>
      </c>
    </row>
    <row r="55" spans="1:9" ht="12" customHeight="1">
      <c r="A55" s="397" t="s">
        <v>2267</v>
      </c>
      <c r="B55" s="416" t="s">
        <v>2268</v>
      </c>
      <c r="C55" s="184"/>
      <c r="D55" s="1107"/>
      <c r="E55" s="637">
        <v>7</v>
      </c>
      <c r="F55" s="628">
        <v>3</v>
      </c>
      <c r="G55" s="637">
        <f t="shared" si="0"/>
        <v>7</v>
      </c>
      <c r="H55" s="674">
        <f t="shared" si="1"/>
        <v>3</v>
      </c>
      <c r="I55" s="756">
        <f t="shared" si="2"/>
        <v>0.42857142857142855</v>
      </c>
    </row>
    <row r="56" spans="1:9" ht="12" customHeight="1">
      <c r="A56" s="397" t="s">
        <v>2269</v>
      </c>
      <c r="B56" s="416" t="s">
        <v>2270</v>
      </c>
      <c r="C56" s="184"/>
      <c r="D56" s="1107"/>
      <c r="E56" s="637">
        <v>230</v>
      </c>
      <c r="F56" s="628">
        <v>227</v>
      </c>
      <c r="G56" s="637">
        <f t="shared" si="0"/>
        <v>230</v>
      </c>
      <c r="H56" s="674">
        <f t="shared" si="1"/>
        <v>227</v>
      </c>
      <c r="I56" s="756">
        <f t="shared" si="2"/>
        <v>0.9869565217391304</v>
      </c>
    </row>
    <row r="57" spans="1:9" ht="12" customHeight="1">
      <c r="A57" s="397" t="s">
        <v>4906</v>
      </c>
      <c r="B57" s="755" t="s">
        <v>4907</v>
      </c>
      <c r="C57" s="184"/>
      <c r="D57" s="1107"/>
      <c r="E57" s="637"/>
      <c r="F57" s="628"/>
      <c r="G57" s="637">
        <f t="shared" si="0"/>
        <v>0</v>
      </c>
      <c r="H57" s="674">
        <f t="shared" si="1"/>
        <v>0</v>
      </c>
      <c r="I57" s="756"/>
    </row>
    <row r="58" spans="1:9" ht="12" customHeight="1">
      <c r="A58" s="397" t="s">
        <v>4908</v>
      </c>
      <c r="B58" s="416" t="s">
        <v>4909</v>
      </c>
      <c r="C58" s="184"/>
      <c r="D58" s="625"/>
      <c r="E58" s="637"/>
      <c r="F58" s="626"/>
      <c r="G58" s="637">
        <f t="shared" si="0"/>
        <v>0</v>
      </c>
      <c r="H58" s="674">
        <f t="shared" si="1"/>
        <v>0</v>
      </c>
      <c r="I58" s="756"/>
    </row>
    <row r="59" spans="1:9" ht="12" customHeight="1">
      <c r="A59" s="507" t="s">
        <v>4910</v>
      </c>
      <c r="B59" s="408" t="s">
        <v>4911</v>
      </c>
      <c r="C59" s="184"/>
      <c r="D59" s="625"/>
      <c r="E59" s="637">
        <v>1</v>
      </c>
      <c r="F59" s="626"/>
      <c r="G59" s="637">
        <f t="shared" si="0"/>
        <v>1</v>
      </c>
      <c r="H59" s="674">
        <f t="shared" si="1"/>
        <v>0</v>
      </c>
      <c r="I59" s="756">
        <f t="shared" si="2"/>
        <v>0</v>
      </c>
    </row>
    <row r="60" spans="1:9" ht="12" customHeight="1">
      <c r="A60" s="507" t="s">
        <v>4912</v>
      </c>
      <c r="B60" s="408" t="s">
        <v>4913</v>
      </c>
      <c r="C60" s="184"/>
      <c r="D60" s="625"/>
      <c r="E60" s="637">
        <v>1</v>
      </c>
      <c r="F60" s="626">
        <v>2</v>
      </c>
      <c r="G60" s="637">
        <f t="shared" si="0"/>
        <v>1</v>
      </c>
      <c r="H60" s="674">
        <f t="shared" si="1"/>
        <v>2</v>
      </c>
      <c r="I60" s="756">
        <f t="shared" si="2"/>
        <v>2</v>
      </c>
    </row>
    <row r="61" spans="1:9" ht="12" customHeight="1">
      <c r="A61" s="397" t="s">
        <v>2271</v>
      </c>
      <c r="B61" s="416" t="s">
        <v>2272</v>
      </c>
      <c r="C61" s="184"/>
      <c r="D61" s="625"/>
      <c r="E61" s="637">
        <v>5</v>
      </c>
      <c r="F61" s="626">
        <v>4</v>
      </c>
      <c r="G61" s="637">
        <f t="shared" si="0"/>
        <v>5</v>
      </c>
      <c r="H61" s="674">
        <f t="shared" si="1"/>
        <v>4</v>
      </c>
      <c r="I61" s="756">
        <f t="shared" si="2"/>
        <v>0.8</v>
      </c>
    </row>
    <row r="62" spans="1:9" ht="12" customHeight="1">
      <c r="A62" s="397" t="s">
        <v>4914</v>
      </c>
      <c r="B62" s="416" t="s">
        <v>4915</v>
      </c>
      <c r="C62" s="184"/>
      <c r="D62" s="625"/>
      <c r="E62" s="637"/>
      <c r="F62" s="626"/>
      <c r="G62" s="637">
        <f t="shared" si="0"/>
        <v>0</v>
      </c>
      <c r="H62" s="674">
        <f t="shared" si="1"/>
        <v>0</v>
      </c>
      <c r="I62" s="756"/>
    </row>
    <row r="63" spans="1:9" s="555" customFormat="1" ht="12" customHeight="1">
      <c r="A63" s="397" t="s">
        <v>4916</v>
      </c>
      <c r="B63" s="755" t="s">
        <v>4917</v>
      </c>
      <c r="C63" s="184"/>
      <c r="D63" s="1107"/>
      <c r="E63" s="637">
        <v>1</v>
      </c>
      <c r="F63" s="628">
        <v>4</v>
      </c>
      <c r="G63" s="637">
        <f t="shared" si="0"/>
        <v>1</v>
      </c>
      <c r="H63" s="674">
        <f t="shared" si="1"/>
        <v>4</v>
      </c>
      <c r="I63" s="756">
        <f t="shared" si="2"/>
        <v>4</v>
      </c>
    </row>
    <row r="64" spans="1:9" s="555" customFormat="1" ht="12" customHeight="1">
      <c r="A64" s="896" t="s">
        <v>5716</v>
      </c>
      <c r="B64" s="895" t="s">
        <v>5717</v>
      </c>
      <c r="C64" s="184"/>
      <c r="D64" s="1107"/>
      <c r="E64" s="637"/>
      <c r="F64" s="628">
        <v>1</v>
      </c>
      <c r="G64" s="637"/>
      <c r="H64" s="674">
        <f t="shared" si="1"/>
        <v>1</v>
      </c>
      <c r="I64" s="756"/>
    </row>
    <row r="65" spans="1:9" s="555" customFormat="1" ht="12" customHeight="1">
      <c r="A65" s="397" t="s">
        <v>5618</v>
      </c>
      <c r="B65" s="398" t="s">
        <v>5619</v>
      </c>
      <c r="C65" s="184"/>
      <c r="D65" s="1107"/>
      <c r="E65" s="637">
        <v>1</v>
      </c>
      <c r="F65" s="628">
        <v>1</v>
      </c>
      <c r="G65" s="637">
        <f t="shared" si="0"/>
        <v>1</v>
      </c>
      <c r="H65" s="674">
        <f t="shared" si="1"/>
        <v>1</v>
      </c>
      <c r="I65" s="756">
        <f t="shared" si="2"/>
        <v>1</v>
      </c>
    </row>
    <row r="66" spans="1:9" ht="12" customHeight="1">
      <c r="A66" s="507" t="s">
        <v>4918</v>
      </c>
      <c r="B66" s="408" t="s">
        <v>4919</v>
      </c>
      <c r="C66" s="184"/>
      <c r="D66" s="1107"/>
      <c r="E66" s="637">
        <v>1</v>
      </c>
      <c r="F66" s="628"/>
      <c r="G66" s="637">
        <f t="shared" si="0"/>
        <v>1</v>
      </c>
      <c r="H66" s="674">
        <f t="shared" si="1"/>
        <v>0</v>
      </c>
      <c r="I66" s="756">
        <f t="shared" si="2"/>
        <v>0</v>
      </c>
    </row>
    <row r="67" spans="1:9" ht="12" customHeight="1">
      <c r="A67" s="397" t="s">
        <v>2279</v>
      </c>
      <c r="B67" s="416" t="s">
        <v>2280</v>
      </c>
      <c r="C67" s="184"/>
      <c r="D67" s="1108"/>
      <c r="E67" s="637">
        <v>4</v>
      </c>
      <c r="F67" s="629">
        <v>1</v>
      </c>
      <c r="G67" s="637">
        <f t="shared" si="0"/>
        <v>4</v>
      </c>
      <c r="H67" s="674">
        <f t="shared" si="1"/>
        <v>1</v>
      </c>
      <c r="I67" s="756">
        <f t="shared" si="2"/>
        <v>0.25</v>
      </c>
    </row>
    <row r="68" spans="1:9" ht="12" customHeight="1">
      <c r="A68" s="397" t="s">
        <v>2281</v>
      </c>
      <c r="B68" s="416" t="s">
        <v>2282</v>
      </c>
      <c r="C68" s="184"/>
      <c r="D68" s="1107"/>
      <c r="E68" s="637">
        <v>1</v>
      </c>
      <c r="F68" s="628"/>
      <c r="G68" s="637">
        <f t="shared" si="0"/>
        <v>1</v>
      </c>
      <c r="H68" s="674">
        <f t="shared" si="1"/>
        <v>0</v>
      </c>
      <c r="I68" s="756">
        <f t="shared" si="2"/>
        <v>0</v>
      </c>
    </row>
    <row r="69" spans="1:9" ht="12" customHeight="1">
      <c r="A69" s="397" t="s">
        <v>4920</v>
      </c>
      <c r="B69" s="416" t="s">
        <v>4921</v>
      </c>
      <c r="C69" s="184"/>
      <c r="D69" s="1107"/>
      <c r="E69" s="637">
        <v>1</v>
      </c>
      <c r="F69" s="628"/>
      <c r="G69" s="637">
        <f t="shared" si="0"/>
        <v>1</v>
      </c>
      <c r="H69" s="674">
        <f t="shared" si="1"/>
        <v>0</v>
      </c>
      <c r="I69" s="756">
        <f t="shared" si="2"/>
        <v>0</v>
      </c>
    </row>
    <row r="70" spans="1:9" ht="12" customHeight="1">
      <c r="A70" s="507" t="s">
        <v>4922</v>
      </c>
      <c r="B70" s="408" t="s">
        <v>4923</v>
      </c>
      <c r="C70" s="184"/>
      <c r="D70" s="1107"/>
      <c r="E70" s="637"/>
      <c r="F70" s="628"/>
      <c r="G70" s="637">
        <f t="shared" si="0"/>
        <v>0</v>
      </c>
      <c r="H70" s="674">
        <f t="shared" si="1"/>
        <v>0</v>
      </c>
      <c r="I70" s="756"/>
    </row>
    <row r="71" spans="1:9" ht="12" customHeight="1">
      <c r="A71" s="397" t="s">
        <v>2283</v>
      </c>
      <c r="B71" s="416" t="s">
        <v>2284</v>
      </c>
      <c r="C71" s="184"/>
      <c r="D71" s="625"/>
      <c r="E71" s="637">
        <v>1</v>
      </c>
      <c r="F71" s="626"/>
      <c r="G71" s="637">
        <f t="shared" si="0"/>
        <v>1</v>
      </c>
      <c r="H71" s="674">
        <f t="shared" si="1"/>
        <v>0</v>
      </c>
      <c r="I71" s="756">
        <f t="shared" si="2"/>
        <v>0</v>
      </c>
    </row>
    <row r="72" spans="1:9" ht="12" customHeight="1">
      <c r="A72" s="507" t="s">
        <v>4924</v>
      </c>
      <c r="B72" s="408" t="s">
        <v>4925</v>
      </c>
      <c r="C72" s="184"/>
      <c r="D72" s="625"/>
      <c r="E72" s="637">
        <v>1</v>
      </c>
      <c r="F72" s="626">
        <v>1</v>
      </c>
      <c r="G72" s="637">
        <f t="shared" si="0"/>
        <v>1</v>
      </c>
      <c r="H72" s="674">
        <f t="shared" si="1"/>
        <v>1</v>
      </c>
      <c r="I72" s="756"/>
    </row>
    <row r="73" spans="1:9" ht="12" customHeight="1">
      <c r="A73" s="397" t="s">
        <v>4926</v>
      </c>
      <c r="B73" s="416" t="s">
        <v>4927</v>
      </c>
      <c r="C73" s="184"/>
      <c r="D73" s="625"/>
      <c r="E73" s="637">
        <v>5</v>
      </c>
      <c r="F73" s="626">
        <v>2</v>
      </c>
      <c r="G73" s="637">
        <f t="shared" si="0"/>
        <v>5</v>
      </c>
      <c r="H73" s="674">
        <f t="shared" si="1"/>
        <v>2</v>
      </c>
      <c r="I73" s="756">
        <f t="shared" si="2"/>
        <v>0.4</v>
      </c>
    </row>
    <row r="74" spans="1:9" ht="12" customHeight="1">
      <c r="A74" s="397" t="s">
        <v>4928</v>
      </c>
      <c r="B74" s="416" t="s">
        <v>4929</v>
      </c>
      <c r="C74" s="184"/>
      <c r="D74" s="625"/>
      <c r="E74" s="637">
        <v>1</v>
      </c>
      <c r="F74" s="626"/>
      <c r="G74" s="637">
        <f t="shared" ref="G74:G140" si="3">C74+E74</f>
        <v>1</v>
      </c>
      <c r="H74" s="674">
        <f t="shared" si="1"/>
        <v>0</v>
      </c>
      <c r="I74" s="756">
        <f t="shared" si="2"/>
        <v>0</v>
      </c>
    </row>
    <row r="75" spans="1:9" ht="12" customHeight="1">
      <c r="A75" s="507" t="s">
        <v>4930</v>
      </c>
      <c r="B75" s="408" t="s">
        <v>4931</v>
      </c>
      <c r="C75" s="184"/>
      <c r="D75" s="625"/>
      <c r="E75" s="637">
        <v>1</v>
      </c>
      <c r="F75" s="626">
        <v>2</v>
      </c>
      <c r="G75" s="637">
        <f t="shared" si="3"/>
        <v>1</v>
      </c>
      <c r="H75" s="674">
        <f t="shared" si="1"/>
        <v>2</v>
      </c>
      <c r="I75" s="756">
        <f t="shared" si="2"/>
        <v>2</v>
      </c>
    </row>
    <row r="76" spans="1:9" ht="12" customHeight="1">
      <c r="A76" s="397" t="s">
        <v>2285</v>
      </c>
      <c r="B76" s="416" t="s">
        <v>2286</v>
      </c>
      <c r="C76" s="184"/>
      <c r="D76" s="1107"/>
      <c r="E76" s="637"/>
      <c r="F76" s="628"/>
      <c r="G76" s="637">
        <f t="shared" si="3"/>
        <v>0</v>
      </c>
      <c r="H76" s="674">
        <f t="shared" si="1"/>
        <v>0</v>
      </c>
      <c r="I76" s="756"/>
    </row>
    <row r="77" spans="1:9" ht="12" customHeight="1">
      <c r="A77" s="507" t="s">
        <v>4932</v>
      </c>
      <c r="B77" s="408" t="s">
        <v>4933</v>
      </c>
      <c r="C77" s="184"/>
      <c r="D77" s="1107"/>
      <c r="E77" s="637">
        <v>1</v>
      </c>
      <c r="F77" s="628"/>
      <c r="G77" s="637">
        <f t="shared" si="3"/>
        <v>1</v>
      </c>
      <c r="H77" s="674">
        <f t="shared" ref="H77:H140" si="4">D77+F77</f>
        <v>0</v>
      </c>
      <c r="I77" s="756">
        <f t="shared" si="2"/>
        <v>0</v>
      </c>
    </row>
    <row r="78" spans="1:9" ht="12" customHeight="1">
      <c r="A78" s="507" t="s">
        <v>4934</v>
      </c>
      <c r="B78" s="408" t="s">
        <v>4935</v>
      </c>
      <c r="C78" s="184"/>
      <c r="D78" s="1108"/>
      <c r="E78" s="637">
        <v>1</v>
      </c>
      <c r="F78" s="629"/>
      <c r="G78" s="637">
        <f t="shared" si="3"/>
        <v>1</v>
      </c>
      <c r="H78" s="674">
        <f t="shared" si="4"/>
        <v>0</v>
      </c>
      <c r="I78" s="756">
        <f t="shared" ref="I78:I144" si="5">H78/G78</f>
        <v>0</v>
      </c>
    </row>
    <row r="79" spans="1:9" ht="12" customHeight="1">
      <c r="A79" s="397" t="s">
        <v>2287</v>
      </c>
      <c r="B79" s="416" t="s">
        <v>2288</v>
      </c>
      <c r="C79" s="184"/>
      <c r="D79" s="1107"/>
      <c r="E79" s="637"/>
      <c r="F79" s="628">
        <v>1</v>
      </c>
      <c r="G79" s="637">
        <f t="shared" si="3"/>
        <v>0</v>
      </c>
      <c r="H79" s="674">
        <f t="shared" si="4"/>
        <v>1</v>
      </c>
      <c r="I79" s="756"/>
    </row>
    <row r="80" spans="1:9" ht="12" customHeight="1">
      <c r="A80" s="397" t="s">
        <v>2289</v>
      </c>
      <c r="B80" s="755" t="s">
        <v>4936</v>
      </c>
      <c r="C80" s="184"/>
      <c r="D80" s="1107"/>
      <c r="E80" s="637">
        <v>9</v>
      </c>
      <c r="F80" s="628">
        <v>13</v>
      </c>
      <c r="G80" s="637">
        <f t="shared" si="3"/>
        <v>9</v>
      </c>
      <c r="H80" s="674">
        <f t="shared" si="4"/>
        <v>13</v>
      </c>
      <c r="I80" s="756">
        <f t="shared" si="5"/>
        <v>1.4444444444444444</v>
      </c>
    </row>
    <row r="81" spans="1:9" ht="12" customHeight="1">
      <c r="A81" s="397" t="s">
        <v>2291</v>
      </c>
      <c r="B81" s="416" t="s">
        <v>4937</v>
      </c>
      <c r="C81" s="184"/>
      <c r="D81" s="1107"/>
      <c r="E81" s="637">
        <v>9</v>
      </c>
      <c r="F81" s="628">
        <v>6</v>
      </c>
      <c r="G81" s="637">
        <f t="shared" si="3"/>
        <v>9</v>
      </c>
      <c r="H81" s="674">
        <f t="shared" si="4"/>
        <v>6</v>
      </c>
      <c r="I81" s="756">
        <f t="shared" si="5"/>
        <v>0.66666666666666663</v>
      </c>
    </row>
    <row r="82" spans="1:9" ht="12" customHeight="1">
      <c r="A82" s="397" t="s">
        <v>2293</v>
      </c>
      <c r="B82" s="416" t="s">
        <v>2294</v>
      </c>
      <c r="C82" s="184"/>
      <c r="D82" s="625"/>
      <c r="E82" s="637">
        <v>71</v>
      </c>
      <c r="F82" s="626">
        <v>95</v>
      </c>
      <c r="G82" s="637">
        <f t="shared" si="3"/>
        <v>71</v>
      </c>
      <c r="H82" s="674">
        <f t="shared" si="4"/>
        <v>95</v>
      </c>
      <c r="I82" s="756">
        <f t="shared" si="5"/>
        <v>1.3380281690140845</v>
      </c>
    </row>
    <row r="83" spans="1:9" ht="12" customHeight="1">
      <c r="A83" s="397" t="s">
        <v>4938</v>
      </c>
      <c r="B83" s="416" t="s">
        <v>4939</v>
      </c>
      <c r="C83" s="755"/>
      <c r="D83" s="682"/>
      <c r="E83" s="637"/>
      <c r="F83" s="682"/>
      <c r="G83" s="637">
        <f t="shared" si="3"/>
        <v>0</v>
      </c>
      <c r="H83" s="674">
        <f t="shared" si="4"/>
        <v>0</v>
      </c>
      <c r="I83" s="756"/>
    </row>
    <row r="84" spans="1:9" ht="12" customHeight="1">
      <c r="A84" s="1081" t="s">
        <v>5813</v>
      </c>
      <c r="B84" s="1080" t="s">
        <v>5814</v>
      </c>
      <c r="C84" s="1101"/>
      <c r="D84" s="1095"/>
      <c r="E84" s="1076"/>
      <c r="F84" s="1095">
        <v>1</v>
      </c>
      <c r="G84" s="1076"/>
      <c r="H84" s="674">
        <f t="shared" si="4"/>
        <v>1</v>
      </c>
      <c r="I84" s="1102"/>
    </row>
    <row r="85" spans="1:9" ht="12" customHeight="1">
      <c r="A85" s="397" t="s">
        <v>4940</v>
      </c>
      <c r="B85" s="416" t="s">
        <v>4941</v>
      </c>
      <c r="C85" s="755"/>
      <c r="D85" s="682"/>
      <c r="E85" s="637">
        <v>1</v>
      </c>
      <c r="F85" s="682">
        <v>2</v>
      </c>
      <c r="G85" s="637">
        <f t="shared" si="3"/>
        <v>1</v>
      </c>
      <c r="H85" s="674">
        <f t="shared" si="4"/>
        <v>2</v>
      </c>
      <c r="I85" s="756">
        <f t="shared" si="5"/>
        <v>2</v>
      </c>
    </row>
    <row r="86" spans="1:9" ht="12" customHeight="1">
      <c r="A86" s="397" t="s">
        <v>2295</v>
      </c>
      <c r="B86" s="416" t="s">
        <v>2296</v>
      </c>
      <c r="C86" s="755"/>
      <c r="D86" s="682"/>
      <c r="E86" s="637">
        <v>2</v>
      </c>
      <c r="F86" s="682">
        <v>3</v>
      </c>
      <c r="G86" s="637">
        <f t="shared" si="3"/>
        <v>2</v>
      </c>
      <c r="H86" s="674">
        <f t="shared" si="4"/>
        <v>3</v>
      </c>
      <c r="I86" s="756"/>
    </row>
    <row r="87" spans="1:9" ht="12" customHeight="1">
      <c r="A87" s="397" t="s">
        <v>2297</v>
      </c>
      <c r="B87" s="416" t="s">
        <v>2298</v>
      </c>
      <c r="C87" s="755"/>
      <c r="D87" s="682"/>
      <c r="E87" s="637">
        <v>122</v>
      </c>
      <c r="F87" s="682">
        <v>122</v>
      </c>
      <c r="G87" s="637">
        <f t="shared" si="3"/>
        <v>122</v>
      </c>
      <c r="H87" s="674">
        <f t="shared" si="4"/>
        <v>122</v>
      </c>
      <c r="I87" s="756">
        <f t="shared" si="5"/>
        <v>1</v>
      </c>
    </row>
    <row r="88" spans="1:9" ht="12" customHeight="1">
      <c r="A88" s="397" t="s">
        <v>2299</v>
      </c>
      <c r="B88" s="416" t="s">
        <v>2300</v>
      </c>
      <c r="C88" s="755"/>
      <c r="D88" s="682"/>
      <c r="E88" s="637">
        <v>24</v>
      </c>
      <c r="F88" s="682">
        <v>18</v>
      </c>
      <c r="G88" s="637">
        <f t="shared" si="3"/>
        <v>24</v>
      </c>
      <c r="H88" s="674">
        <f t="shared" si="4"/>
        <v>18</v>
      </c>
      <c r="I88" s="756">
        <f t="shared" si="5"/>
        <v>0.75</v>
      </c>
    </row>
    <row r="89" spans="1:9" ht="12" customHeight="1">
      <c r="A89" s="397" t="s">
        <v>2301</v>
      </c>
      <c r="B89" s="416" t="s">
        <v>2302</v>
      </c>
      <c r="C89" s="755"/>
      <c r="D89" s="682"/>
      <c r="E89" s="637">
        <v>4</v>
      </c>
      <c r="F89" s="682">
        <v>3</v>
      </c>
      <c r="G89" s="637">
        <f t="shared" si="3"/>
        <v>4</v>
      </c>
      <c r="H89" s="674">
        <f t="shared" si="4"/>
        <v>3</v>
      </c>
      <c r="I89" s="756">
        <f t="shared" si="5"/>
        <v>0.75</v>
      </c>
    </row>
    <row r="90" spans="1:9" ht="12" customHeight="1">
      <c r="A90" s="397" t="s">
        <v>4942</v>
      </c>
      <c r="B90" s="416" t="s">
        <v>4943</v>
      </c>
      <c r="C90" s="755"/>
      <c r="D90" s="682"/>
      <c r="E90" s="637">
        <v>2</v>
      </c>
      <c r="F90" s="682">
        <v>1</v>
      </c>
      <c r="G90" s="637">
        <f t="shared" si="3"/>
        <v>2</v>
      </c>
      <c r="H90" s="674">
        <f t="shared" si="4"/>
        <v>1</v>
      </c>
      <c r="I90" s="756"/>
    </row>
    <row r="91" spans="1:9" ht="12" customHeight="1">
      <c r="A91" s="397" t="s">
        <v>2303</v>
      </c>
      <c r="B91" s="416" t="s">
        <v>2304</v>
      </c>
      <c r="C91" s="755"/>
      <c r="D91" s="682"/>
      <c r="E91" s="637">
        <v>75</v>
      </c>
      <c r="F91" s="682">
        <v>73</v>
      </c>
      <c r="G91" s="637">
        <f t="shared" si="3"/>
        <v>75</v>
      </c>
      <c r="H91" s="674">
        <f t="shared" si="4"/>
        <v>73</v>
      </c>
      <c r="I91" s="756">
        <f t="shared" si="5"/>
        <v>0.97333333333333338</v>
      </c>
    </row>
    <row r="92" spans="1:9" ht="12" customHeight="1">
      <c r="A92" s="397" t="s">
        <v>2305</v>
      </c>
      <c r="B92" s="416" t="s">
        <v>2306</v>
      </c>
      <c r="C92" s="755"/>
      <c r="D92" s="682"/>
      <c r="E92" s="1103">
        <v>8</v>
      </c>
      <c r="F92" s="682">
        <v>8</v>
      </c>
      <c r="G92" s="637">
        <f t="shared" si="3"/>
        <v>8</v>
      </c>
      <c r="H92" s="674">
        <f t="shared" si="4"/>
        <v>8</v>
      </c>
      <c r="I92" s="756">
        <f t="shared" si="5"/>
        <v>1</v>
      </c>
    </row>
    <row r="93" spans="1:9" ht="12" customHeight="1">
      <c r="A93" s="397" t="s">
        <v>2307</v>
      </c>
      <c r="B93" s="416" t="s">
        <v>2308</v>
      </c>
      <c r="C93" s="755"/>
      <c r="D93" s="682"/>
      <c r="E93" s="881">
        <v>3</v>
      </c>
      <c r="F93" s="682">
        <v>2</v>
      </c>
      <c r="G93" s="637">
        <f t="shared" si="3"/>
        <v>3</v>
      </c>
      <c r="H93" s="674">
        <f t="shared" si="4"/>
        <v>2</v>
      </c>
      <c r="I93" s="756">
        <f t="shared" si="5"/>
        <v>0.66666666666666663</v>
      </c>
    </row>
    <row r="94" spans="1:9" ht="12" customHeight="1">
      <c r="A94" s="397" t="s">
        <v>2309</v>
      </c>
      <c r="B94" s="416" t="s">
        <v>2310</v>
      </c>
      <c r="C94" s="755"/>
      <c r="D94" s="682"/>
      <c r="E94" s="637">
        <v>40</v>
      </c>
      <c r="F94" s="682">
        <v>38</v>
      </c>
      <c r="G94" s="637">
        <f t="shared" si="3"/>
        <v>40</v>
      </c>
      <c r="H94" s="674">
        <f t="shared" si="4"/>
        <v>38</v>
      </c>
      <c r="I94" s="756">
        <f t="shared" si="5"/>
        <v>0.95</v>
      </c>
    </row>
    <row r="95" spans="1:9" ht="12" customHeight="1">
      <c r="A95" s="397" t="s">
        <v>2311</v>
      </c>
      <c r="B95" s="416" t="s">
        <v>4944</v>
      </c>
      <c r="C95" s="755"/>
      <c r="D95" s="682"/>
      <c r="E95" s="637">
        <v>11</v>
      </c>
      <c r="F95" s="682">
        <v>8</v>
      </c>
      <c r="G95" s="637">
        <f t="shared" si="3"/>
        <v>11</v>
      </c>
      <c r="H95" s="674">
        <f t="shared" si="4"/>
        <v>8</v>
      </c>
      <c r="I95" s="756">
        <f t="shared" si="5"/>
        <v>0.72727272727272729</v>
      </c>
    </row>
    <row r="96" spans="1:9" ht="12" customHeight="1">
      <c r="A96" s="397" t="s">
        <v>2313</v>
      </c>
      <c r="B96" s="416" t="s">
        <v>2314</v>
      </c>
      <c r="C96" s="755"/>
      <c r="D96" s="682"/>
      <c r="E96" s="637">
        <v>7</v>
      </c>
      <c r="F96" s="682">
        <v>6</v>
      </c>
      <c r="G96" s="637">
        <f t="shared" si="3"/>
        <v>7</v>
      </c>
      <c r="H96" s="674">
        <f t="shared" si="4"/>
        <v>6</v>
      </c>
      <c r="I96" s="756">
        <f t="shared" si="5"/>
        <v>0.8571428571428571</v>
      </c>
    </row>
    <row r="97" spans="1:9" ht="12" customHeight="1">
      <c r="A97" s="397" t="s">
        <v>2315</v>
      </c>
      <c r="B97" s="416" t="s">
        <v>2316</v>
      </c>
      <c r="C97" s="755"/>
      <c r="D97" s="682"/>
      <c r="E97" s="637">
        <v>4</v>
      </c>
      <c r="F97" s="682">
        <v>5</v>
      </c>
      <c r="G97" s="637">
        <f t="shared" si="3"/>
        <v>4</v>
      </c>
      <c r="H97" s="674">
        <f t="shared" si="4"/>
        <v>5</v>
      </c>
      <c r="I97" s="756">
        <f t="shared" si="5"/>
        <v>1.25</v>
      </c>
    </row>
    <row r="98" spans="1:9" ht="12" customHeight="1">
      <c r="A98" s="896" t="s">
        <v>2325</v>
      </c>
      <c r="B98" s="895" t="s">
        <v>2326</v>
      </c>
      <c r="C98" s="755"/>
      <c r="D98" s="682"/>
      <c r="E98" s="637"/>
      <c r="F98" s="682">
        <v>1</v>
      </c>
      <c r="G98" s="637"/>
      <c r="H98" s="674">
        <f t="shared" si="4"/>
        <v>1</v>
      </c>
      <c r="I98" s="756"/>
    </row>
    <row r="99" spans="1:9" ht="12" customHeight="1">
      <c r="A99" s="397" t="s">
        <v>4195</v>
      </c>
      <c r="B99" s="416" t="s">
        <v>4196</v>
      </c>
      <c r="C99" s="755"/>
      <c r="D99" s="682"/>
      <c r="E99" s="637"/>
      <c r="F99" s="682"/>
      <c r="G99" s="637">
        <f t="shared" si="3"/>
        <v>0</v>
      </c>
      <c r="H99" s="674">
        <f t="shared" si="4"/>
        <v>0</v>
      </c>
      <c r="I99" s="756"/>
    </row>
    <row r="100" spans="1:9" ht="12" customHeight="1">
      <c r="A100" s="507" t="s">
        <v>4197</v>
      </c>
      <c r="B100" s="408" t="s">
        <v>4198</v>
      </c>
      <c r="C100" s="755"/>
      <c r="D100" s="682"/>
      <c r="E100" s="637">
        <v>4</v>
      </c>
      <c r="F100" s="682">
        <v>2</v>
      </c>
      <c r="G100" s="637">
        <f t="shared" si="3"/>
        <v>4</v>
      </c>
      <c r="H100" s="674">
        <f t="shared" si="4"/>
        <v>2</v>
      </c>
      <c r="I100" s="756">
        <f t="shared" si="5"/>
        <v>0.5</v>
      </c>
    </row>
    <row r="101" spans="1:9" ht="12" customHeight="1">
      <c r="A101" s="397" t="s">
        <v>2327</v>
      </c>
      <c r="B101" s="416" t="s">
        <v>2328</v>
      </c>
      <c r="C101" s="755"/>
      <c r="D101" s="682"/>
      <c r="E101" s="637">
        <v>11</v>
      </c>
      <c r="F101" s="682">
        <v>5</v>
      </c>
      <c r="G101" s="637">
        <f t="shared" si="3"/>
        <v>11</v>
      </c>
      <c r="H101" s="674">
        <f t="shared" si="4"/>
        <v>5</v>
      </c>
      <c r="I101" s="756">
        <f t="shared" si="5"/>
        <v>0.45454545454545453</v>
      </c>
    </row>
    <row r="102" spans="1:9" ht="12" customHeight="1">
      <c r="A102" s="397" t="s">
        <v>2329</v>
      </c>
      <c r="B102" s="416" t="s">
        <v>2330</v>
      </c>
      <c r="C102" s="755"/>
      <c r="D102" s="682"/>
      <c r="E102" s="637">
        <v>116</v>
      </c>
      <c r="F102" s="682">
        <v>181</v>
      </c>
      <c r="G102" s="637">
        <f t="shared" si="3"/>
        <v>116</v>
      </c>
      <c r="H102" s="674">
        <f t="shared" si="4"/>
        <v>181</v>
      </c>
      <c r="I102" s="756">
        <f t="shared" si="5"/>
        <v>1.5603448275862069</v>
      </c>
    </row>
    <row r="103" spans="1:9" ht="12" customHeight="1">
      <c r="A103" s="397" t="s">
        <v>2331</v>
      </c>
      <c r="B103" s="398" t="s">
        <v>2332</v>
      </c>
      <c r="C103" s="755"/>
      <c r="D103" s="682"/>
      <c r="E103" s="637">
        <v>3</v>
      </c>
      <c r="F103" s="682">
        <v>5</v>
      </c>
      <c r="G103" s="637">
        <f t="shared" si="3"/>
        <v>3</v>
      </c>
      <c r="H103" s="674">
        <f t="shared" si="4"/>
        <v>5</v>
      </c>
      <c r="I103" s="756">
        <f t="shared" si="5"/>
        <v>1.6666666666666667</v>
      </c>
    </row>
    <row r="104" spans="1:9" ht="12" customHeight="1">
      <c r="A104" s="397" t="s">
        <v>2341</v>
      </c>
      <c r="B104" s="416" t="s">
        <v>2342</v>
      </c>
      <c r="C104" s="755"/>
      <c r="D104" s="682"/>
      <c r="E104" s="637"/>
      <c r="F104" s="682"/>
      <c r="G104" s="637">
        <f t="shared" si="3"/>
        <v>0</v>
      </c>
      <c r="H104" s="674">
        <f t="shared" si="4"/>
        <v>0</v>
      </c>
      <c r="I104" s="756"/>
    </row>
    <row r="105" spans="1:9" ht="12" customHeight="1">
      <c r="A105" s="397" t="s">
        <v>2343</v>
      </c>
      <c r="B105" s="416" t="s">
        <v>2344</v>
      </c>
      <c r="C105" s="755"/>
      <c r="D105" s="682"/>
      <c r="E105" s="637">
        <v>1</v>
      </c>
      <c r="F105" s="682"/>
      <c r="G105" s="637">
        <f t="shared" si="3"/>
        <v>1</v>
      </c>
      <c r="H105" s="674">
        <f t="shared" si="4"/>
        <v>0</v>
      </c>
      <c r="I105" s="756">
        <f t="shared" si="5"/>
        <v>0</v>
      </c>
    </row>
    <row r="106" spans="1:9" ht="12" customHeight="1">
      <c r="A106" s="397" t="s">
        <v>2345</v>
      </c>
      <c r="B106" s="416" t="s">
        <v>2346</v>
      </c>
      <c r="C106" s="755"/>
      <c r="D106" s="682"/>
      <c r="E106" s="637">
        <v>3</v>
      </c>
      <c r="F106" s="682"/>
      <c r="G106" s="637">
        <f t="shared" si="3"/>
        <v>3</v>
      </c>
      <c r="H106" s="674">
        <f t="shared" si="4"/>
        <v>0</v>
      </c>
      <c r="I106" s="756">
        <f t="shared" si="5"/>
        <v>0</v>
      </c>
    </row>
    <row r="107" spans="1:9" ht="12" customHeight="1">
      <c r="A107" s="397" t="s">
        <v>4201</v>
      </c>
      <c r="B107" s="416" t="s">
        <v>4202</v>
      </c>
      <c r="C107" s="755"/>
      <c r="D107" s="682"/>
      <c r="E107" s="637">
        <v>3</v>
      </c>
      <c r="F107" s="682"/>
      <c r="G107" s="637">
        <f t="shared" si="3"/>
        <v>3</v>
      </c>
      <c r="H107" s="674">
        <f t="shared" si="4"/>
        <v>0</v>
      </c>
      <c r="I107" s="756">
        <f t="shared" si="5"/>
        <v>0</v>
      </c>
    </row>
    <row r="108" spans="1:9" ht="12" customHeight="1">
      <c r="A108" s="397" t="s">
        <v>4203</v>
      </c>
      <c r="B108" s="416" t="s">
        <v>4204</v>
      </c>
      <c r="C108" s="755"/>
      <c r="D108" s="682"/>
      <c r="E108" s="637"/>
      <c r="F108" s="682"/>
      <c r="G108" s="637">
        <f t="shared" si="3"/>
        <v>0</v>
      </c>
      <c r="H108" s="674">
        <f t="shared" si="4"/>
        <v>0</v>
      </c>
      <c r="I108" s="756"/>
    </row>
    <row r="109" spans="1:9" ht="12" customHeight="1">
      <c r="A109" s="507" t="s">
        <v>2347</v>
      </c>
      <c r="B109" s="408" t="s">
        <v>2348</v>
      </c>
      <c r="C109" s="755"/>
      <c r="D109" s="682"/>
      <c r="E109" s="637">
        <v>29</v>
      </c>
      <c r="F109" s="682">
        <v>3</v>
      </c>
      <c r="G109" s="637">
        <f t="shared" si="3"/>
        <v>29</v>
      </c>
      <c r="H109" s="674">
        <f t="shared" si="4"/>
        <v>3</v>
      </c>
      <c r="I109" s="756">
        <f t="shared" si="5"/>
        <v>0.10344827586206896</v>
      </c>
    </row>
    <row r="110" spans="1:9" ht="12" customHeight="1">
      <c r="A110" s="507" t="s">
        <v>4945</v>
      </c>
      <c r="B110" s="408" t="s">
        <v>4946</v>
      </c>
      <c r="C110" s="755"/>
      <c r="D110" s="682"/>
      <c r="E110" s="637">
        <v>1</v>
      </c>
      <c r="F110" s="682">
        <v>1</v>
      </c>
      <c r="G110" s="637">
        <f t="shared" si="3"/>
        <v>1</v>
      </c>
      <c r="H110" s="674">
        <f t="shared" si="4"/>
        <v>1</v>
      </c>
      <c r="I110" s="756">
        <f t="shared" si="5"/>
        <v>1</v>
      </c>
    </row>
    <row r="111" spans="1:9" ht="12" customHeight="1">
      <c r="A111" s="397" t="s">
        <v>2351</v>
      </c>
      <c r="B111" s="416" t="s">
        <v>2352</v>
      </c>
      <c r="C111" s="755"/>
      <c r="D111" s="682"/>
      <c r="E111" s="637">
        <v>20</v>
      </c>
      <c r="F111" s="682">
        <v>31</v>
      </c>
      <c r="G111" s="637">
        <f t="shared" si="3"/>
        <v>20</v>
      </c>
      <c r="H111" s="674">
        <f t="shared" si="4"/>
        <v>31</v>
      </c>
      <c r="I111" s="756">
        <f t="shared" si="5"/>
        <v>1.55</v>
      </c>
    </row>
    <row r="112" spans="1:9" ht="12" customHeight="1">
      <c r="A112" s="397" t="s">
        <v>143</v>
      </c>
      <c r="B112" s="416" t="s">
        <v>2353</v>
      </c>
      <c r="C112" s="755"/>
      <c r="D112" s="682"/>
      <c r="E112" s="637">
        <v>1</v>
      </c>
      <c r="F112" s="682">
        <v>1</v>
      </c>
      <c r="G112" s="637">
        <f t="shared" si="3"/>
        <v>1</v>
      </c>
      <c r="H112" s="674">
        <f t="shared" si="4"/>
        <v>1</v>
      </c>
      <c r="I112" s="756">
        <f t="shared" si="5"/>
        <v>1</v>
      </c>
    </row>
    <row r="113" spans="1:9" s="555" customFormat="1" ht="12" customHeight="1">
      <c r="A113" s="507" t="s">
        <v>2354</v>
      </c>
      <c r="B113" s="408" t="s">
        <v>2355</v>
      </c>
      <c r="C113" s="755"/>
      <c r="D113" s="682"/>
      <c r="E113" s="637">
        <v>3</v>
      </c>
      <c r="F113" s="682">
        <v>5</v>
      </c>
      <c r="G113" s="637">
        <f t="shared" si="3"/>
        <v>3</v>
      </c>
      <c r="H113" s="674">
        <f t="shared" si="4"/>
        <v>5</v>
      </c>
      <c r="I113" s="756">
        <f t="shared" si="5"/>
        <v>1.6666666666666667</v>
      </c>
    </row>
    <row r="114" spans="1:9" ht="12" customHeight="1">
      <c r="A114" s="507" t="s">
        <v>4205</v>
      </c>
      <c r="B114" s="408" t="s">
        <v>4206</v>
      </c>
      <c r="C114" s="755"/>
      <c r="D114" s="682"/>
      <c r="E114" s="637"/>
      <c r="F114" s="682"/>
      <c r="G114" s="637">
        <f t="shared" si="3"/>
        <v>0</v>
      </c>
      <c r="H114" s="674">
        <f t="shared" si="4"/>
        <v>0</v>
      </c>
      <c r="I114" s="756"/>
    </row>
    <row r="115" spans="1:9" ht="12" customHeight="1">
      <c r="A115" s="507" t="s">
        <v>4947</v>
      </c>
      <c r="B115" s="408" t="s">
        <v>4948</v>
      </c>
      <c r="C115" s="755"/>
      <c r="D115" s="682"/>
      <c r="E115" s="637"/>
      <c r="F115" s="682"/>
      <c r="G115" s="637">
        <f t="shared" si="3"/>
        <v>0</v>
      </c>
      <c r="H115" s="674">
        <f t="shared" si="4"/>
        <v>0</v>
      </c>
      <c r="I115" s="756"/>
    </row>
    <row r="116" spans="1:9" ht="12" customHeight="1">
      <c r="A116" s="507" t="s">
        <v>5559</v>
      </c>
      <c r="B116" s="409" t="s">
        <v>5560</v>
      </c>
      <c r="C116" s="755"/>
      <c r="D116" s="682"/>
      <c r="E116" s="637">
        <v>2</v>
      </c>
      <c r="F116" s="682">
        <v>2</v>
      </c>
      <c r="G116" s="637">
        <f t="shared" si="3"/>
        <v>2</v>
      </c>
      <c r="H116" s="674">
        <f t="shared" si="4"/>
        <v>2</v>
      </c>
      <c r="I116" s="756"/>
    </row>
    <row r="117" spans="1:9" ht="12" customHeight="1">
      <c r="A117" s="397" t="s">
        <v>2359</v>
      </c>
      <c r="B117" s="416" t="s">
        <v>2360</v>
      </c>
      <c r="C117" s="755"/>
      <c r="D117" s="682"/>
      <c r="E117" s="637">
        <v>5</v>
      </c>
      <c r="F117" s="682">
        <v>4</v>
      </c>
      <c r="G117" s="637">
        <f t="shared" si="3"/>
        <v>5</v>
      </c>
      <c r="H117" s="674">
        <f t="shared" si="4"/>
        <v>4</v>
      </c>
      <c r="I117" s="756">
        <f t="shared" si="5"/>
        <v>0.8</v>
      </c>
    </row>
    <row r="118" spans="1:9" ht="12" customHeight="1">
      <c r="A118" s="507" t="s">
        <v>4949</v>
      </c>
      <c r="B118" s="408" t="s">
        <v>4950</v>
      </c>
      <c r="C118" s="755"/>
      <c r="D118" s="682"/>
      <c r="E118" s="637">
        <v>1</v>
      </c>
      <c r="F118" s="682">
        <v>1</v>
      </c>
      <c r="G118" s="637">
        <f t="shared" si="3"/>
        <v>1</v>
      </c>
      <c r="H118" s="674">
        <f t="shared" si="4"/>
        <v>1</v>
      </c>
      <c r="I118" s="756">
        <f t="shared" si="5"/>
        <v>1</v>
      </c>
    </row>
    <row r="119" spans="1:9" ht="12" customHeight="1">
      <c r="A119" s="397" t="s">
        <v>2361</v>
      </c>
      <c r="B119" s="416" t="s">
        <v>4951</v>
      </c>
      <c r="C119" s="755"/>
      <c r="D119" s="682"/>
      <c r="E119" s="637">
        <v>9</v>
      </c>
      <c r="F119" s="682">
        <v>9</v>
      </c>
      <c r="G119" s="637">
        <f t="shared" si="3"/>
        <v>9</v>
      </c>
      <c r="H119" s="674">
        <f t="shared" si="4"/>
        <v>9</v>
      </c>
      <c r="I119" s="756">
        <f t="shared" si="5"/>
        <v>1</v>
      </c>
    </row>
    <row r="120" spans="1:9" ht="12" customHeight="1">
      <c r="A120" s="397" t="s">
        <v>2363</v>
      </c>
      <c r="B120" s="416" t="s">
        <v>2364</v>
      </c>
      <c r="C120" s="755"/>
      <c r="D120" s="682"/>
      <c r="E120" s="637">
        <v>40</v>
      </c>
      <c r="F120" s="682">
        <v>28</v>
      </c>
      <c r="G120" s="637">
        <f t="shared" si="3"/>
        <v>40</v>
      </c>
      <c r="H120" s="674">
        <f t="shared" si="4"/>
        <v>28</v>
      </c>
      <c r="I120" s="756">
        <f t="shared" si="5"/>
        <v>0.7</v>
      </c>
    </row>
    <row r="121" spans="1:9" ht="12" customHeight="1">
      <c r="A121" s="397" t="s">
        <v>4952</v>
      </c>
      <c r="B121" s="416" t="s">
        <v>4953</v>
      </c>
      <c r="C121" s="755"/>
      <c r="D121" s="682"/>
      <c r="E121" s="637">
        <v>4</v>
      </c>
      <c r="F121" s="682">
        <v>4</v>
      </c>
      <c r="G121" s="637">
        <f t="shared" si="3"/>
        <v>4</v>
      </c>
      <c r="H121" s="674">
        <f t="shared" si="4"/>
        <v>4</v>
      </c>
      <c r="I121" s="756"/>
    </row>
    <row r="122" spans="1:9" ht="12" customHeight="1">
      <c r="A122" s="397" t="s">
        <v>2365</v>
      </c>
      <c r="B122" s="416" t="s">
        <v>2366</v>
      </c>
      <c r="C122" s="755"/>
      <c r="D122" s="682"/>
      <c r="E122" s="637"/>
      <c r="F122" s="682">
        <v>1</v>
      </c>
      <c r="G122" s="637">
        <f t="shared" si="3"/>
        <v>0</v>
      </c>
      <c r="H122" s="674">
        <f t="shared" si="4"/>
        <v>1</v>
      </c>
      <c r="I122" s="756"/>
    </row>
    <row r="123" spans="1:9" ht="12" customHeight="1">
      <c r="A123" s="397" t="s">
        <v>2367</v>
      </c>
      <c r="B123" s="416" t="s">
        <v>2368</v>
      </c>
      <c r="C123" s="755"/>
      <c r="D123" s="682"/>
      <c r="E123" s="637">
        <v>5</v>
      </c>
      <c r="F123" s="682">
        <v>1</v>
      </c>
      <c r="G123" s="637">
        <f t="shared" si="3"/>
        <v>5</v>
      </c>
      <c r="H123" s="674">
        <f t="shared" si="4"/>
        <v>1</v>
      </c>
      <c r="I123" s="756">
        <f t="shared" si="5"/>
        <v>0.2</v>
      </c>
    </row>
    <row r="124" spans="1:9" ht="12" customHeight="1">
      <c r="A124" s="397" t="s">
        <v>2369</v>
      </c>
      <c r="B124" s="416" t="s">
        <v>2370</v>
      </c>
      <c r="C124" s="755"/>
      <c r="D124" s="682"/>
      <c r="E124" s="637">
        <v>1</v>
      </c>
      <c r="F124" s="682"/>
      <c r="G124" s="637">
        <f t="shared" si="3"/>
        <v>1</v>
      </c>
      <c r="H124" s="674">
        <f t="shared" si="4"/>
        <v>0</v>
      </c>
      <c r="I124" s="756">
        <f t="shared" si="5"/>
        <v>0</v>
      </c>
    </row>
    <row r="125" spans="1:9" ht="12" customHeight="1">
      <c r="A125" s="397" t="s">
        <v>2371</v>
      </c>
      <c r="B125" s="416" t="s">
        <v>2372</v>
      </c>
      <c r="C125" s="755"/>
      <c r="D125" s="682"/>
      <c r="E125" s="637">
        <v>2</v>
      </c>
      <c r="F125" s="682">
        <v>4</v>
      </c>
      <c r="G125" s="637">
        <f t="shared" si="3"/>
        <v>2</v>
      </c>
      <c r="H125" s="674">
        <f t="shared" si="4"/>
        <v>4</v>
      </c>
      <c r="I125" s="756"/>
    </row>
    <row r="126" spans="1:9" ht="12" customHeight="1">
      <c r="A126" s="397" t="s">
        <v>4954</v>
      </c>
      <c r="B126" s="416" t="s">
        <v>4955</v>
      </c>
      <c r="C126" s="755"/>
      <c r="D126" s="682"/>
      <c r="E126" s="637">
        <v>3</v>
      </c>
      <c r="F126" s="682"/>
      <c r="G126" s="637">
        <f t="shared" si="3"/>
        <v>3</v>
      </c>
      <c r="H126" s="674">
        <f t="shared" si="4"/>
        <v>0</v>
      </c>
      <c r="I126" s="756">
        <f t="shared" si="5"/>
        <v>0</v>
      </c>
    </row>
    <row r="127" spans="1:9" ht="12" customHeight="1">
      <c r="A127" s="397" t="s">
        <v>4956</v>
      </c>
      <c r="B127" s="416" t="s">
        <v>4957</v>
      </c>
      <c r="C127" s="755"/>
      <c r="D127" s="682"/>
      <c r="E127" s="637"/>
      <c r="F127" s="682"/>
      <c r="G127" s="637">
        <f t="shared" si="3"/>
        <v>0</v>
      </c>
      <c r="H127" s="674">
        <f t="shared" si="4"/>
        <v>0</v>
      </c>
      <c r="I127" s="756"/>
    </row>
    <row r="128" spans="1:9" ht="12" customHeight="1">
      <c r="A128" s="397" t="s">
        <v>2373</v>
      </c>
      <c r="B128" s="416" t="s">
        <v>2374</v>
      </c>
      <c r="C128" s="755"/>
      <c r="D128" s="682"/>
      <c r="E128" s="637">
        <v>1</v>
      </c>
      <c r="F128" s="682">
        <v>2</v>
      </c>
      <c r="G128" s="637">
        <f t="shared" si="3"/>
        <v>1</v>
      </c>
      <c r="H128" s="674">
        <f t="shared" si="4"/>
        <v>2</v>
      </c>
      <c r="I128" s="756"/>
    </row>
    <row r="129" spans="1:9" ht="12" customHeight="1">
      <c r="A129" s="397" t="s">
        <v>2375</v>
      </c>
      <c r="B129" s="416" t="s">
        <v>4958</v>
      </c>
      <c r="C129" s="755"/>
      <c r="D129" s="682"/>
      <c r="E129" s="637">
        <v>7</v>
      </c>
      <c r="F129" s="682">
        <v>6</v>
      </c>
      <c r="G129" s="637">
        <f t="shared" si="3"/>
        <v>7</v>
      </c>
      <c r="H129" s="674">
        <f t="shared" si="4"/>
        <v>6</v>
      </c>
      <c r="I129" s="756">
        <f t="shared" si="5"/>
        <v>0.8571428571428571</v>
      </c>
    </row>
    <row r="130" spans="1:9" ht="12" customHeight="1">
      <c r="A130" s="397" t="s">
        <v>2377</v>
      </c>
      <c r="B130" s="416" t="s">
        <v>4959</v>
      </c>
      <c r="C130" s="755"/>
      <c r="D130" s="682"/>
      <c r="E130" s="637">
        <v>3</v>
      </c>
      <c r="F130" s="682"/>
      <c r="G130" s="637">
        <f t="shared" si="3"/>
        <v>3</v>
      </c>
      <c r="H130" s="674">
        <f t="shared" si="4"/>
        <v>0</v>
      </c>
      <c r="I130" s="756">
        <f t="shared" si="5"/>
        <v>0</v>
      </c>
    </row>
    <row r="131" spans="1:9" ht="12" customHeight="1">
      <c r="A131" s="397" t="s">
        <v>2379</v>
      </c>
      <c r="B131" s="416" t="s">
        <v>4960</v>
      </c>
      <c r="C131" s="755"/>
      <c r="D131" s="682"/>
      <c r="E131" s="637"/>
      <c r="F131" s="682">
        <v>2</v>
      </c>
      <c r="G131" s="637">
        <f t="shared" si="3"/>
        <v>0</v>
      </c>
      <c r="H131" s="674">
        <f t="shared" si="4"/>
        <v>2</v>
      </c>
      <c r="I131" s="756"/>
    </row>
    <row r="132" spans="1:9" s="555" customFormat="1" ht="12" customHeight="1">
      <c r="A132" s="397" t="s">
        <v>2381</v>
      </c>
      <c r="B132" s="416" t="s">
        <v>2382</v>
      </c>
      <c r="C132" s="755"/>
      <c r="D132" s="682"/>
      <c r="E132" s="637"/>
      <c r="F132" s="682">
        <v>1</v>
      </c>
      <c r="G132" s="637">
        <f t="shared" si="3"/>
        <v>0</v>
      </c>
      <c r="H132" s="674">
        <f t="shared" si="4"/>
        <v>1</v>
      </c>
      <c r="I132" s="756"/>
    </row>
    <row r="133" spans="1:9" ht="12" customHeight="1">
      <c r="A133" s="397" t="s">
        <v>2383</v>
      </c>
      <c r="B133" s="416" t="s">
        <v>2384</v>
      </c>
      <c r="C133" s="755"/>
      <c r="D133" s="682"/>
      <c r="E133" s="637">
        <v>1</v>
      </c>
      <c r="F133" s="682"/>
      <c r="G133" s="637">
        <f t="shared" si="3"/>
        <v>1</v>
      </c>
      <c r="H133" s="674">
        <f t="shared" si="4"/>
        <v>0</v>
      </c>
      <c r="I133" s="756">
        <f t="shared" si="5"/>
        <v>0</v>
      </c>
    </row>
    <row r="134" spans="1:9" ht="12" customHeight="1">
      <c r="A134" s="397" t="s">
        <v>4961</v>
      </c>
      <c r="B134" s="416" t="s">
        <v>4962</v>
      </c>
      <c r="C134" s="755"/>
      <c r="D134" s="682"/>
      <c r="E134" s="637"/>
      <c r="F134" s="682"/>
      <c r="G134" s="637">
        <f t="shared" si="3"/>
        <v>0</v>
      </c>
      <c r="H134" s="674">
        <f t="shared" si="4"/>
        <v>0</v>
      </c>
      <c r="I134" s="756"/>
    </row>
    <row r="135" spans="1:9" ht="12" customHeight="1">
      <c r="A135" s="507" t="s">
        <v>4963</v>
      </c>
      <c r="B135" s="408" t="s">
        <v>4964</v>
      </c>
      <c r="C135" s="755"/>
      <c r="D135" s="682"/>
      <c r="E135" s="637">
        <v>1</v>
      </c>
      <c r="F135" s="682"/>
      <c r="G135" s="637">
        <f t="shared" si="3"/>
        <v>1</v>
      </c>
      <c r="H135" s="674">
        <f t="shared" si="4"/>
        <v>0</v>
      </c>
      <c r="I135" s="756">
        <f t="shared" si="5"/>
        <v>0</v>
      </c>
    </row>
    <row r="136" spans="1:9" ht="12" customHeight="1">
      <c r="A136" s="397" t="s">
        <v>2385</v>
      </c>
      <c r="B136" s="416" t="s">
        <v>2386</v>
      </c>
      <c r="C136" s="755"/>
      <c r="D136" s="682"/>
      <c r="E136" s="637"/>
      <c r="F136" s="682"/>
      <c r="G136" s="637">
        <f t="shared" si="3"/>
        <v>0</v>
      </c>
      <c r="H136" s="674">
        <f t="shared" si="4"/>
        <v>0</v>
      </c>
      <c r="I136" s="756"/>
    </row>
    <row r="137" spans="1:9" ht="12" customHeight="1">
      <c r="A137" s="1081" t="s">
        <v>2389</v>
      </c>
      <c r="B137" s="1080" t="s">
        <v>2390</v>
      </c>
      <c r="C137" s="1101"/>
      <c r="D137" s="1095"/>
      <c r="E137" s="1076"/>
      <c r="F137" s="1095">
        <v>2</v>
      </c>
      <c r="G137" s="1076"/>
      <c r="H137" s="674">
        <f t="shared" si="4"/>
        <v>2</v>
      </c>
      <c r="I137" s="1102"/>
    </row>
    <row r="138" spans="1:9" ht="12" customHeight="1">
      <c r="A138" s="397" t="s">
        <v>4965</v>
      </c>
      <c r="B138" s="755" t="s">
        <v>4966</v>
      </c>
      <c r="C138" s="755"/>
      <c r="D138" s="682"/>
      <c r="E138" s="637"/>
      <c r="F138" s="682"/>
      <c r="G138" s="637">
        <f t="shared" si="3"/>
        <v>0</v>
      </c>
      <c r="H138" s="674">
        <f t="shared" si="4"/>
        <v>0</v>
      </c>
      <c r="I138" s="756"/>
    </row>
    <row r="139" spans="1:9" ht="12" customHeight="1">
      <c r="A139" s="397" t="s">
        <v>2395</v>
      </c>
      <c r="B139" s="416" t="s">
        <v>2396</v>
      </c>
      <c r="C139" s="755"/>
      <c r="D139" s="682"/>
      <c r="E139" s="637"/>
      <c r="F139" s="682">
        <v>2</v>
      </c>
      <c r="G139" s="637">
        <f t="shared" si="3"/>
        <v>0</v>
      </c>
      <c r="H139" s="674">
        <f t="shared" si="4"/>
        <v>2</v>
      </c>
      <c r="I139" s="756"/>
    </row>
    <row r="140" spans="1:9" ht="12" customHeight="1">
      <c r="A140" s="397" t="s">
        <v>4967</v>
      </c>
      <c r="B140" s="755" t="s">
        <v>4968</v>
      </c>
      <c r="C140" s="755"/>
      <c r="D140" s="682"/>
      <c r="E140" s="637"/>
      <c r="F140" s="682"/>
      <c r="G140" s="637">
        <f t="shared" si="3"/>
        <v>0</v>
      </c>
      <c r="H140" s="674">
        <f t="shared" si="4"/>
        <v>0</v>
      </c>
      <c r="I140" s="756"/>
    </row>
    <row r="141" spans="1:9" ht="12" customHeight="1">
      <c r="A141" s="397" t="s">
        <v>4212</v>
      </c>
      <c r="B141" s="416" t="s">
        <v>4213</v>
      </c>
      <c r="C141" s="755"/>
      <c r="D141" s="682"/>
      <c r="E141" s="637"/>
      <c r="F141" s="682"/>
      <c r="G141" s="637">
        <f t="shared" ref="G141:G208" si="6">C141+E141</f>
        <v>0</v>
      </c>
      <c r="H141" s="674">
        <f t="shared" ref="H141:H204" si="7">D141+F141</f>
        <v>0</v>
      </c>
      <c r="I141" s="756"/>
    </row>
    <row r="142" spans="1:9" ht="12" customHeight="1">
      <c r="A142" s="397" t="s">
        <v>2397</v>
      </c>
      <c r="B142" s="416" t="s">
        <v>2398</v>
      </c>
      <c r="C142" s="755"/>
      <c r="D142" s="682"/>
      <c r="E142" s="637"/>
      <c r="F142" s="682"/>
      <c r="G142" s="637">
        <f t="shared" si="6"/>
        <v>0</v>
      </c>
      <c r="H142" s="674">
        <f t="shared" si="7"/>
        <v>0</v>
      </c>
      <c r="I142" s="756"/>
    </row>
    <row r="143" spans="1:9" ht="12" customHeight="1">
      <c r="A143" s="397" t="s">
        <v>2399</v>
      </c>
      <c r="B143" s="416" t="s">
        <v>2400</v>
      </c>
      <c r="C143" s="755"/>
      <c r="D143" s="682"/>
      <c r="E143" s="637">
        <v>3</v>
      </c>
      <c r="F143" s="682"/>
      <c r="G143" s="637">
        <f t="shared" si="6"/>
        <v>3</v>
      </c>
      <c r="H143" s="674">
        <f t="shared" si="7"/>
        <v>0</v>
      </c>
      <c r="I143" s="756">
        <f t="shared" si="5"/>
        <v>0</v>
      </c>
    </row>
    <row r="144" spans="1:9" ht="12" customHeight="1">
      <c r="A144" s="397" t="s">
        <v>2401</v>
      </c>
      <c r="B144" s="416" t="s">
        <v>2402</v>
      </c>
      <c r="C144" s="755"/>
      <c r="D144" s="682"/>
      <c r="E144" s="637">
        <v>9</v>
      </c>
      <c r="F144" s="682">
        <v>19</v>
      </c>
      <c r="G144" s="637">
        <f t="shared" si="6"/>
        <v>9</v>
      </c>
      <c r="H144" s="674">
        <f t="shared" si="7"/>
        <v>19</v>
      </c>
      <c r="I144" s="756">
        <f t="shared" si="5"/>
        <v>2.1111111111111112</v>
      </c>
    </row>
    <row r="145" spans="1:9" ht="12" customHeight="1">
      <c r="A145" s="397" t="s">
        <v>2403</v>
      </c>
      <c r="B145" s="416" t="s">
        <v>2404</v>
      </c>
      <c r="C145" s="755"/>
      <c r="D145" s="682"/>
      <c r="E145" s="637"/>
      <c r="F145" s="682"/>
      <c r="G145" s="637">
        <f t="shared" si="6"/>
        <v>0</v>
      </c>
      <c r="H145" s="674">
        <f t="shared" si="7"/>
        <v>0</v>
      </c>
      <c r="I145" s="756"/>
    </row>
    <row r="146" spans="1:9" ht="12" customHeight="1">
      <c r="A146" s="397" t="s">
        <v>2405</v>
      </c>
      <c r="B146" s="416" t="s">
        <v>2406</v>
      </c>
      <c r="C146" s="755"/>
      <c r="D146" s="682"/>
      <c r="E146" s="637">
        <v>1</v>
      </c>
      <c r="F146" s="682">
        <v>1</v>
      </c>
      <c r="G146" s="637">
        <f t="shared" si="6"/>
        <v>1</v>
      </c>
      <c r="H146" s="674">
        <f t="shared" si="7"/>
        <v>1</v>
      </c>
      <c r="I146" s="756">
        <f t="shared" ref="I146:I209" si="8">H146/G146</f>
        <v>1</v>
      </c>
    </row>
    <row r="147" spans="1:9" ht="12" customHeight="1">
      <c r="A147" s="397" t="s">
        <v>2407</v>
      </c>
      <c r="B147" s="416" t="s">
        <v>2408</v>
      </c>
      <c r="C147" s="755"/>
      <c r="D147" s="682"/>
      <c r="E147" s="637"/>
      <c r="F147" s="682">
        <v>1</v>
      </c>
      <c r="G147" s="637">
        <f t="shared" si="6"/>
        <v>0</v>
      </c>
      <c r="H147" s="674">
        <f t="shared" si="7"/>
        <v>1</v>
      </c>
      <c r="I147" s="756"/>
    </row>
    <row r="148" spans="1:9" ht="12" customHeight="1">
      <c r="A148" s="397" t="s">
        <v>2409</v>
      </c>
      <c r="B148" s="416" t="s">
        <v>2410</v>
      </c>
      <c r="C148" s="755"/>
      <c r="D148" s="682"/>
      <c r="E148" s="637"/>
      <c r="F148" s="682"/>
      <c r="G148" s="637">
        <f t="shared" si="6"/>
        <v>0</v>
      </c>
      <c r="H148" s="674">
        <f t="shared" si="7"/>
        <v>0</v>
      </c>
      <c r="I148" s="756"/>
    </row>
    <row r="149" spans="1:9" ht="12" customHeight="1">
      <c r="A149" s="397" t="s">
        <v>2411</v>
      </c>
      <c r="B149" s="416" t="s">
        <v>2412</v>
      </c>
      <c r="C149" s="755"/>
      <c r="D149" s="682"/>
      <c r="E149" s="637">
        <v>1</v>
      </c>
      <c r="F149" s="682"/>
      <c r="G149" s="637">
        <f t="shared" si="6"/>
        <v>1</v>
      </c>
      <c r="H149" s="674">
        <f t="shared" si="7"/>
        <v>0</v>
      </c>
      <c r="I149" s="756">
        <f t="shared" si="8"/>
        <v>0</v>
      </c>
    </row>
    <row r="150" spans="1:9" ht="12" customHeight="1">
      <c r="A150" s="397" t="s">
        <v>4969</v>
      </c>
      <c r="B150" s="755" t="s">
        <v>4970</v>
      </c>
      <c r="C150" s="755"/>
      <c r="D150" s="682"/>
      <c r="E150" s="637">
        <v>3</v>
      </c>
      <c r="F150" s="682">
        <v>3</v>
      </c>
      <c r="G150" s="637">
        <f t="shared" si="6"/>
        <v>3</v>
      </c>
      <c r="H150" s="674">
        <f t="shared" si="7"/>
        <v>3</v>
      </c>
      <c r="I150" s="756">
        <f t="shared" si="8"/>
        <v>1</v>
      </c>
    </row>
    <row r="151" spans="1:9" ht="12" customHeight="1">
      <c r="A151" s="507" t="s">
        <v>4971</v>
      </c>
      <c r="B151" s="408" t="s">
        <v>4972</v>
      </c>
      <c r="C151" s="755"/>
      <c r="D151" s="682"/>
      <c r="E151" s="637">
        <v>1</v>
      </c>
      <c r="F151" s="682">
        <v>2</v>
      </c>
      <c r="G151" s="637">
        <f t="shared" si="6"/>
        <v>1</v>
      </c>
      <c r="H151" s="674">
        <f t="shared" si="7"/>
        <v>2</v>
      </c>
      <c r="I151" s="756">
        <f t="shared" si="8"/>
        <v>2</v>
      </c>
    </row>
    <row r="152" spans="1:9" ht="12" customHeight="1">
      <c r="A152" s="397" t="s">
        <v>2414</v>
      </c>
      <c r="B152" s="416" t="s">
        <v>2415</v>
      </c>
      <c r="C152" s="755"/>
      <c r="D152" s="682"/>
      <c r="E152" s="637">
        <v>1</v>
      </c>
      <c r="F152" s="682"/>
      <c r="G152" s="637">
        <f t="shared" si="6"/>
        <v>1</v>
      </c>
      <c r="H152" s="674">
        <f t="shared" si="7"/>
        <v>0</v>
      </c>
      <c r="I152" s="756">
        <f t="shared" si="8"/>
        <v>0</v>
      </c>
    </row>
    <row r="153" spans="1:9" ht="12" customHeight="1">
      <c r="A153" s="397" t="s">
        <v>4973</v>
      </c>
      <c r="B153" s="755" t="s">
        <v>4974</v>
      </c>
      <c r="C153" s="755"/>
      <c r="D153" s="682"/>
      <c r="E153" s="637">
        <v>1</v>
      </c>
      <c r="F153" s="682">
        <v>1</v>
      </c>
      <c r="G153" s="637">
        <f t="shared" si="6"/>
        <v>1</v>
      </c>
      <c r="H153" s="674">
        <f t="shared" si="7"/>
        <v>1</v>
      </c>
      <c r="I153" s="756"/>
    </row>
    <row r="154" spans="1:9" ht="12" customHeight="1">
      <c r="A154" s="397" t="s">
        <v>2417</v>
      </c>
      <c r="B154" s="416" t="s">
        <v>2418</v>
      </c>
      <c r="C154" s="755"/>
      <c r="D154" s="682"/>
      <c r="E154" s="637"/>
      <c r="F154" s="682">
        <v>1</v>
      </c>
      <c r="G154" s="637">
        <f t="shared" si="6"/>
        <v>0</v>
      </c>
      <c r="H154" s="674">
        <f t="shared" si="7"/>
        <v>1</v>
      </c>
      <c r="I154" s="756"/>
    </row>
    <row r="155" spans="1:9" ht="12" customHeight="1">
      <c r="A155" s="507" t="s">
        <v>4975</v>
      </c>
      <c r="B155" s="408" t="s">
        <v>4976</v>
      </c>
      <c r="C155" s="755"/>
      <c r="D155" s="682"/>
      <c r="E155" s="637">
        <v>1</v>
      </c>
      <c r="F155" s="682"/>
      <c r="G155" s="637">
        <f t="shared" si="6"/>
        <v>1</v>
      </c>
      <c r="H155" s="674">
        <f t="shared" si="7"/>
        <v>0</v>
      </c>
      <c r="I155" s="756">
        <f t="shared" si="8"/>
        <v>0</v>
      </c>
    </row>
    <row r="156" spans="1:9" ht="12" customHeight="1">
      <c r="A156" s="397" t="s">
        <v>2419</v>
      </c>
      <c r="B156" s="416" t="s">
        <v>2420</v>
      </c>
      <c r="C156" s="755"/>
      <c r="D156" s="682"/>
      <c r="E156" s="637"/>
      <c r="F156" s="682"/>
      <c r="G156" s="637">
        <f t="shared" si="6"/>
        <v>0</v>
      </c>
      <c r="H156" s="674">
        <f t="shared" si="7"/>
        <v>0</v>
      </c>
      <c r="I156" s="756"/>
    </row>
    <row r="157" spans="1:9" ht="12" customHeight="1">
      <c r="A157" s="397" t="s">
        <v>4977</v>
      </c>
      <c r="B157" s="755" t="s">
        <v>4978</v>
      </c>
      <c r="C157" s="755"/>
      <c r="D157" s="682"/>
      <c r="E157" s="637"/>
      <c r="F157" s="682"/>
      <c r="G157" s="637">
        <f t="shared" si="6"/>
        <v>0</v>
      </c>
      <c r="H157" s="674">
        <f t="shared" si="7"/>
        <v>0</v>
      </c>
      <c r="I157" s="756"/>
    </row>
    <row r="158" spans="1:9" ht="12" customHeight="1">
      <c r="A158" s="397" t="s">
        <v>4979</v>
      </c>
      <c r="B158" s="755" t="s">
        <v>4980</v>
      </c>
      <c r="C158" s="755"/>
      <c r="D158" s="682"/>
      <c r="E158" s="637"/>
      <c r="F158" s="682"/>
      <c r="G158" s="637">
        <f t="shared" si="6"/>
        <v>0</v>
      </c>
      <c r="H158" s="674">
        <f t="shared" si="7"/>
        <v>0</v>
      </c>
      <c r="I158" s="756"/>
    </row>
    <row r="159" spans="1:9" ht="12" customHeight="1">
      <c r="A159" s="397" t="s">
        <v>4214</v>
      </c>
      <c r="B159" s="416" t="s">
        <v>4215</v>
      </c>
      <c r="C159" s="755"/>
      <c r="D159" s="682"/>
      <c r="E159" s="637">
        <v>1</v>
      </c>
      <c r="F159" s="682">
        <v>2</v>
      </c>
      <c r="G159" s="637">
        <f t="shared" si="6"/>
        <v>1</v>
      </c>
      <c r="H159" s="674">
        <f t="shared" si="7"/>
        <v>2</v>
      </c>
      <c r="I159" s="756"/>
    </row>
    <row r="160" spans="1:9" ht="12" customHeight="1">
      <c r="A160" s="397" t="s">
        <v>2421</v>
      </c>
      <c r="B160" s="416" t="s">
        <v>2422</v>
      </c>
      <c r="C160" s="755"/>
      <c r="D160" s="682"/>
      <c r="E160" s="637"/>
      <c r="F160" s="682"/>
      <c r="G160" s="637">
        <f t="shared" si="6"/>
        <v>0</v>
      </c>
      <c r="H160" s="674">
        <f t="shared" si="7"/>
        <v>0</v>
      </c>
      <c r="I160" s="756"/>
    </row>
    <row r="161" spans="1:9" s="555" customFormat="1" ht="12" customHeight="1">
      <c r="A161" s="1105" t="s">
        <v>5815</v>
      </c>
      <c r="B161" s="1106" t="s">
        <v>5816</v>
      </c>
      <c r="C161" s="1101"/>
      <c r="D161" s="1095"/>
      <c r="E161" s="1076"/>
      <c r="F161" s="1095">
        <v>1</v>
      </c>
      <c r="G161" s="1076"/>
      <c r="H161" s="674">
        <f t="shared" si="7"/>
        <v>1</v>
      </c>
      <c r="I161" s="1102"/>
    </row>
    <row r="162" spans="1:9" ht="12" customHeight="1">
      <c r="A162" s="507" t="s">
        <v>4981</v>
      </c>
      <c r="B162" s="408" t="s">
        <v>4982</v>
      </c>
      <c r="C162" s="755"/>
      <c r="D162" s="682"/>
      <c r="E162" s="637">
        <v>1</v>
      </c>
      <c r="F162" s="682"/>
      <c r="G162" s="637">
        <f t="shared" si="6"/>
        <v>1</v>
      </c>
      <c r="H162" s="674">
        <f t="shared" si="7"/>
        <v>0</v>
      </c>
      <c r="I162" s="756">
        <f t="shared" si="8"/>
        <v>0</v>
      </c>
    </row>
    <row r="163" spans="1:9" ht="12" customHeight="1">
      <c r="A163" s="507" t="s">
        <v>4983</v>
      </c>
      <c r="B163" s="408" t="s">
        <v>4984</v>
      </c>
      <c r="C163" s="755"/>
      <c r="D163" s="682"/>
      <c r="E163" s="637">
        <v>1</v>
      </c>
      <c r="F163" s="682"/>
      <c r="G163" s="637">
        <f t="shared" si="6"/>
        <v>1</v>
      </c>
      <c r="H163" s="674">
        <f t="shared" si="7"/>
        <v>0</v>
      </c>
      <c r="I163" s="756">
        <f t="shared" si="8"/>
        <v>0</v>
      </c>
    </row>
    <row r="164" spans="1:9" ht="12" customHeight="1">
      <c r="A164" s="507" t="s">
        <v>4985</v>
      </c>
      <c r="B164" s="408" t="s">
        <v>4986</v>
      </c>
      <c r="C164" s="755"/>
      <c r="D164" s="682"/>
      <c r="E164" s="637">
        <v>1</v>
      </c>
      <c r="F164" s="682"/>
      <c r="G164" s="637">
        <f t="shared" si="6"/>
        <v>1</v>
      </c>
      <c r="H164" s="674">
        <f t="shared" si="7"/>
        <v>0</v>
      </c>
      <c r="I164" s="756">
        <f t="shared" si="8"/>
        <v>0</v>
      </c>
    </row>
    <row r="165" spans="1:9" ht="12" customHeight="1">
      <c r="A165" s="1081" t="s">
        <v>2443</v>
      </c>
      <c r="B165" s="1080" t="s">
        <v>2444</v>
      </c>
      <c r="C165" s="1101"/>
      <c r="D165" s="1095"/>
      <c r="E165" s="1076"/>
      <c r="F165" s="1095">
        <v>1</v>
      </c>
      <c r="G165" s="1076"/>
      <c r="H165" s="674">
        <f t="shared" si="7"/>
        <v>1</v>
      </c>
      <c r="I165" s="1102"/>
    </row>
    <row r="166" spans="1:9" ht="12" customHeight="1">
      <c r="A166" s="397" t="s">
        <v>4987</v>
      </c>
      <c r="B166" s="755" t="s">
        <v>4988</v>
      </c>
      <c r="C166" s="755"/>
      <c r="D166" s="682"/>
      <c r="E166" s="637"/>
      <c r="F166" s="682"/>
      <c r="G166" s="637">
        <f t="shared" si="6"/>
        <v>0</v>
      </c>
      <c r="H166" s="674">
        <f t="shared" si="7"/>
        <v>0</v>
      </c>
      <c r="I166" s="756"/>
    </row>
    <row r="167" spans="1:9" ht="12" customHeight="1">
      <c r="A167" s="397" t="s">
        <v>2471</v>
      </c>
      <c r="B167" s="416" t="s">
        <v>2472</v>
      </c>
      <c r="C167" s="755"/>
      <c r="D167" s="682"/>
      <c r="E167" s="637"/>
      <c r="F167" s="682"/>
      <c r="G167" s="637">
        <f t="shared" si="6"/>
        <v>0</v>
      </c>
      <c r="H167" s="674">
        <f t="shared" si="7"/>
        <v>0</v>
      </c>
      <c r="I167" s="756"/>
    </row>
    <row r="168" spans="1:9" ht="12" customHeight="1">
      <c r="A168" s="897" t="s">
        <v>5261</v>
      </c>
      <c r="B168" s="898" t="s">
        <v>5262</v>
      </c>
      <c r="C168" s="755"/>
      <c r="D168" s="682"/>
      <c r="E168" s="637"/>
      <c r="F168" s="682">
        <v>1</v>
      </c>
      <c r="G168" s="637"/>
      <c r="H168" s="674">
        <f t="shared" si="7"/>
        <v>1</v>
      </c>
      <c r="I168" s="756"/>
    </row>
    <row r="169" spans="1:9" ht="12" customHeight="1">
      <c r="A169" s="1081" t="s">
        <v>2508</v>
      </c>
      <c r="B169" s="1080" t="s">
        <v>2509</v>
      </c>
      <c r="C169" s="1101"/>
      <c r="D169" s="1095"/>
      <c r="E169" s="1076"/>
      <c r="F169" s="1095">
        <v>1</v>
      </c>
      <c r="G169" s="1076"/>
      <c r="H169" s="674">
        <f t="shared" si="7"/>
        <v>1</v>
      </c>
      <c r="I169" s="1102"/>
    </row>
    <row r="170" spans="1:9" ht="12" customHeight="1">
      <c r="A170" s="397" t="s">
        <v>2477</v>
      </c>
      <c r="B170" s="755" t="s">
        <v>4989</v>
      </c>
      <c r="C170" s="755"/>
      <c r="D170" s="682"/>
      <c r="E170" s="637"/>
      <c r="F170" s="682"/>
      <c r="G170" s="637">
        <f t="shared" si="6"/>
        <v>0</v>
      </c>
      <c r="H170" s="674">
        <f t="shared" si="7"/>
        <v>0</v>
      </c>
      <c r="I170" s="756"/>
    </row>
    <row r="171" spans="1:9" ht="12" customHeight="1">
      <c r="A171" s="507" t="s">
        <v>2511</v>
      </c>
      <c r="B171" s="409" t="s">
        <v>2512</v>
      </c>
      <c r="C171" s="755"/>
      <c r="D171" s="682"/>
      <c r="E171" s="637">
        <v>1</v>
      </c>
      <c r="F171" s="682">
        <v>1</v>
      </c>
      <c r="G171" s="637">
        <f t="shared" si="6"/>
        <v>1</v>
      </c>
      <c r="H171" s="674">
        <f t="shared" si="7"/>
        <v>1</v>
      </c>
      <c r="I171" s="756"/>
    </row>
    <row r="172" spans="1:9" ht="12" customHeight="1">
      <c r="A172" s="397" t="s">
        <v>2531</v>
      </c>
      <c r="B172" s="755" t="s">
        <v>2532</v>
      </c>
      <c r="C172" s="755"/>
      <c r="D172" s="682"/>
      <c r="E172" s="637"/>
      <c r="F172" s="682"/>
      <c r="G172" s="637">
        <f t="shared" si="6"/>
        <v>0</v>
      </c>
      <c r="H172" s="674">
        <f t="shared" si="7"/>
        <v>0</v>
      </c>
      <c r="I172" s="756"/>
    </row>
    <row r="173" spans="1:9" ht="12" customHeight="1">
      <c r="A173" s="397" t="s">
        <v>2533</v>
      </c>
      <c r="B173" s="755" t="s">
        <v>4990</v>
      </c>
      <c r="C173" s="755"/>
      <c r="D173" s="682"/>
      <c r="E173" s="637"/>
      <c r="F173" s="682"/>
      <c r="G173" s="637">
        <f t="shared" si="6"/>
        <v>0</v>
      </c>
      <c r="H173" s="674">
        <f t="shared" si="7"/>
        <v>0</v>
      </c>
      <c r="I173" s="756"/>
    </row>
    <row r="174" spans="1:9" ht="12" customHeight="1">
      <c r="A174" s="397" t="s">
        <v>2535</v>
      </c>
      <c r="B174" s="416" t="s">
        <v>2536</v>
      </c>
      <c r="C174" s="755"/>
      <c r="D174" s="682"/>
      <c r="E174" s="637">
        <v>1</v>
      </c>
      <c r="F174" s="682"/>
      <c r="G174" s="637">
        <f t="shared" si="6"/>
        <v>1</v>
      </c>
      <c r="H174" s="674">
        <f t="shared" si="7"/>
        <v>0</v>
      </c>
      <c r="I174" s="756">
        <f t="shared" si="8"/>
        <v>0</v>
      </c>
    </row>
    <row r="175" spans="1:9" ht="12" customHeight="1">
      <c r="A175" s="397" t="s">
        <v>2539</v>
      </c>
      <c r="B175" s="416" t="s">
        <v>2540</v>
      </c>
      <c r="C175" s="755"/>
      <c r="D175" s="682"/>
      <c r="E175" s="637"/>
      <c r="F175" s="682"/>
      <c r="G175" s="637">
        <f t="shared" si="6"/>
        <v>0</v>
      </c>
      <c r="H175" s="674">
        <f t="shared" si="7"/>
        <v>0</v>
      </c>
      <c r="I175" s="756"/>
    </row>
    <row r="176" spans="1:9" s="555" customFormat="1" ht="12" customHeight="1">
      <c r="A176" s="1105" t="s">
        <v>5817</v>
      </c>
      <c r="B176" s="1106" t="s">
        <v>5818</v>
      </c>
      <c r="C176" s="1101"/>
      <c r="D176" s="1095"/>
      <c r="E176" s="1076"/>
      <c r="F176" s="1095">
        <v>1</v>
      </c>
      <c r="G176" s="1076"/>
      <c r="H176" s="674">
        <f t="shared" si="7"/>
        <v>1</v>
      </c>
      <c r="I176" s="1102"/>
    </row>
    <row r="177" spans="1:9" ht="12" customHeight="1">
      <c r="A177" s="397" t="s">
        <v>2549</v>
      </c>
      <c r="B177" s="416" t="s">
        <v>2550</v>
      </c>
      <c r="C177" s="755"/>
      <c r="D177" s="682"/>
      <c r="E177" s="637"/>
      <c r="F177" s="682"/>
      <c r="G177" s="637">
        <f t="shared" si="6"/>
        <v>0</v>
      </c>
      <c r="H177" s="674">
        <f t="shared" si="7"/>
        <v>0</v>
      </c>
      <c r="I177" s="756"/>
    </row>
    <row r="178" spans="1:9" ht="12" customHeight="1">
      <c r="A178" s="1081" t="s">
        <v>2561</v>
      </c>
      <c r="B178" s="1080" t="s">
        <v>2563</v>
      </c>
      <c r="C178" s="1101"/>
      <c r="D178" s="1095"/>
      <c r="E178" s="1076"/>
      <c r="F178" s="1095">
        <v>2</v>
      </c>
      <c r="G178" s="1076"/>
      <c r="H178" s="674">
        <f t="shared" si="7"/>
        <v>2</v>
      </c>
      <c r="I178" s="1102"/>
    </row>
    <row r="179" spans="1:9" ht="12" customHeight="1">
      <c r="A179" s="397" t="s">
        <v>2578</v>
      </c>
      <c r="B179" s="755" t="s">
        <v>4991</v>
      </c>
      <c r="C179" s="755"/>
      <c r="D179" s="682"/>
      <c r="E179" s="637"/>
      <c r="F179" s="682"/>
      <c r="G179" s="637">
        <f t="shared" si="6"/>
        <v>0</v>
      </c>
      <c r="H179" s="674">
        <f t="shared" si="7"/>
        <v>0</v>
      </c>
      <c r="I179" s="756"/>
    </row>
    <row r="180" spans="1:9" ht="12" customHeight="1">
      <c r="A180" s="397" t="s">
        <v>2601</v>
      </c>
      <c r="B180" s="416" t="s">
        <v>2602</v>
      </c>
      <c r="C180" s="755"/>
      <c r="D180" s="682"/>
      <c r="E180" s="637"/>
      <c r="F180" s="682"/>
      <c r="G180" s="637">
        <f t="shared" si="6"/>
        <v>0</v>
      </c>
      <c r="H180" s="674">
        <f t="shared" si="7"/>
        <v>0</v>
      </c>
      <c r="I180" s="756"/>
    </row>
    <row r="181" spans="1:9" ht="12" customHeight="1">
      <c r="A181" s="507" t="s">
        <v>4992</v>
      </c>
      <c r="B181" s="408" t="s">
        <v>4993</v>
      </c>
      <c r="C181" s="755"/>
      <c r="D181" s="682"/>
      <c r="E181" s="637">
        <v>1</v>
      </c>
      <c r="F181" s="682"/>
      <c r="G181" s="637">
        <f t="shared" si="6"/>
        <v>1</v>
      </c>
      <c r="H181" s="674">
        <f t="shared" si="7"/>
        <v>0</v>
      </c>
      <c r="I181" s="756">
        <f t="shared" si="8"/>
        <v>0</v>
      </c>
    </row>
    <row r="182" spans="1:9" ht="12" customHeight="1">
      <c r="A182" s="397" t="s">
        <v>2605</v>
      </c>
      <c r="B182" s="416" t="s">
        <v>2606</v>
      </c>
      <c r="C182" s="755"/>
      <c r="D182" s="682"/>
      <c r="E182" s="637"/>
      <c r="F182" s="682"/>
      <c r="G182" s="637">
        <f t="shared" si="6"/>
        <v>0</v>
      </c>
      <c r="H182" s="674">
        <f t="shared" si="7"/>
        <v>0</v>
      </c>
      <c r="I182" s="756"/>
    </row>
    <row r="183" spans="1:9" ht="12" customHeight="1">
      <c r="A183" s="397" t="s">
        <v>2607</v>
      </c>
      <c r="B183" s="416" t="s">
        <v>2608</v>
      </c>
      <c r="C183" s="755"/>
      <c r="D183" s="682"/>
      <c r="E183" s="637">
        <v>4</v>
      </c>
      <c r="F183" s="682">
        <v>8</v>
      </c>
      <c r="G183" s="637">
        <f t="shared" si="6"/>
        <v>4</v>
      </c>
      <c r="H183" s="674">
        <f t="shared" si="7"/>
        <v>8</v>
      </c>
      <c r="I183" s="756">
        <f t="shared" si="8"/>
        <v>2</v>
      </c>
    </row>
    <row r="184" spans="1:9" ht="12" customHeight="1">
      <c r="A184" s="397" t="s">
        <v>4994</v>
      </c>
      <c r="B184" s="416" t="s">
        <v>4995</v>
      </c>
      <c r="C184" s="755"/>
      <c r="D184" s="682"/>
      <c r="E184" s="637">
        <v>15</v>
      </c>
      <c r="F184" s="682"/>
      <c r="G184" s="637">
        <f t="shared" si="6"/>
        <v>15</v>
      </c>
      <c r="H184" s="674">
        <f t="shared" si="7"/>
        <v>0</v>
      </c>
      <c r="I184" s="756">
        <f t="shared" si="8"/>
        <v>0</v>
      </c>
    </row>
    <row r="185" spans="1:9" ht="12" customHeight="1">
      <c r="A185" s="507" t="s">
        <v>4996</v>
      </c>
      <c r="B185" s="408" t="s">
        <v>4997</v>
      </c>
      <c r="C185" s="755"/>
      <c r="D185" s="682"/>
      <c r="E185" s="637">
        <v>3</v>
      </c>
      <c r="F185" s="682"/>
      <c r="G185" s="637">
        <f t="shared" si="6"/>
        <v>3</v>
      </c>
      <c r="H185" s="674">
        <f t="shared" si="7"/>
        <v>0</v>
      </c>
      <c r="I185" s="756">
        <f t="shared" si="8"/>
        <v>0</v>
      </c>
    </row>
    <row r="186" spans="1:9" ht="12" customHeight="1">
      <c r="A186" s="507" t="s">
        <v>4998</v>
      </c>
      <c r="B186" s="408" t="s">
        <v>4999</v>
      </c>
      <c r="C186" s="755"/>
      <c r="D186" s="682"/>
      <c r="E186" s="637">
        <v>7</v>
      </c>
      <c r="F186" s="682"/>
      <c r="G186" s="637">
        <f t="shared" si="6"/>
        <v>7</v>
      </c>
      <c r="H186" s="674">
        <f t="shared" si="7"/>
        <v>0</v>
      </c>
      <c r="I186" s="756">
        <f t="shared" si="8"/>
        <v>0</v>
      </c>
    </row>
    <row r="187" spans="1:9" ht="12" customHeight="1">
      <c r="A187" s="896" t="s">
        <v>5718</v>
      </c>
      <c r="B187" s="895" t="s">
        <v>5719</v>
      </c>
      <c r="C187" s="755"/>
      <c r="D187" s="682"/>
      <c r="E187" s="637"/>
      <c r="F187" s="682">
        <v>1</v>
      </c>
      <c r="G187" s="637"/>
      <c r="H187" s="674">
        <f t="shared" si="7"/>
        <v>1</v>
      </c>
      <c r="I187" s="756"/>
    </row>
    <row r="188" spans="1:9" ht="12" customHeight="1">
      <c r="A188" s="507" t="s">
        <v>5000</v>
      </c>
      <c r="B188" s="408" t="s">
        <v>5001</v>
      </c>
      <c r="C188" s="755"/>
      <c r="D188" s="682"/>
      <c r="E188" s="637">
        <v>1</v>
      </c>
      <c r="F188" s="682"/>
      <c r="G188" s="637">
        <f t="shared" si="6"/>
        <v>1</v>
      </c>
      <c r="H188" s="674">
        <f t="shared" si="7"/>
        <v>0</v>
      </c>
      <c r="I188" s="756">
        <f t="shared" si="8"/>
        <v>0</v>
      </c>
    </row>
    <row r="189" spans="1:9" ht="12" customHeight="1">
      <c r="A189" s="397" t="s">
        <v>2680</v>
      </c>
      <c r="B189" s="416" t="s">
        <v>2681</v>
      </c>
      <c r="C189" s="755"/>
      <c r="D189" s="682"/>
      <c r="E189" s="637">
        <v>19</v>
      </c>
      <c r="F189" s="682">
        <v>6</v>
      </c>
      <c r="G189" s="637">
        <f t="shared" si="6"/>
        <v>19</v>
      </c>
      <c r="H189" s="674">
        <f t="shared" si="7"/>
        <v>6</v>
      </c>
      <c r="I189" s="756">
        <f t="shared" si="8"/>
        <v>0.31578947368421051</v>
      </c>
    </row>
    <row r="190" spans="1:9" ht="12" customHeight="1">
      <c r="A190" s="397" t="s">
        <v>2682</v>
      </c>
      <c r="B190" s="416" t="s">
        <v>2683</v>
      </c>
      <c r="C190" s="755"/>
      <c r="D190" s="682"/>
      <c r="E190" s="637">
        <v>3</v>
      </c>
      <c r="F190" s="682">
        <v>2</v>
      </c>
      <c r="G190" s="637">
        <f t="shared" si="6"/>
        <v>3</v>
      </c>
      <c r="H190" s="674">
        <f t="shared" si="7"/>
        <v>2</v>
      </c>
      <c r="I190" s="756">
        <f t="shared" si="8"/>
        <v>0.66666666666666663</v>
      </c>
    </row>
    <row r="191" spans="1:9" ht="12" customHeight="1">
      <c r="A191" s="397" t="s">
        <v>2684</v>
      </c>
      <c r="B191" s="416" t="s">
        <v>2685</v>
      </c>
      <c r="C191" s="755"/>
      <c r="D191" s="682"/>
      <c r="E191" s="637">
        <v>1</v>
      </c>
      <c r="F191" s="682"/>
      <c r="G191" s="637">
        <f t="shared" si="6"/>
        <v>1</v>
      </c>
      <c r="H191" s="674">
        <f t="shared" si="7"/>
        <v>0</v>
      </c>
      <c r="I191" s="756">
        <f t="shared" si="8"/>
        <v>0</v>
      </c>
    </row>
    <row r="192" spans="1:9" ht="12" customHeight="1">
      <c r="A192" s="397" t="s">
        <v>2686</v>
      </c>
      <c r="B192" s="416" t="s">
        <v>2687</v>
      </c>
      <c r="C192" s="755"/>
      <c r="D192" s="682"/>
      <c r="E192" s="637">
        <v>1</v>
      </c>
      <c r="F192" s="682"/>
      <c r="G192" s="637">
        <f t="shared" si="6"/>
        <v>1</v>
      </c>
      <c r="H192" s="674">
        <f t="shared" si="7"/>
        <v>0</v>
      </c>
      <c r="I192" s="756">
        <f t="shared" si="8"/>
        <v>0</v>
      </c>
    </row>
    <row r="193" spans="1:11" ht="12" customHeight="1">
      <c r="A193" s="397" t="s">
        <v>2688</v>
      </c>
      <c r="B193" s="416" t="s">
        <v>2689</v>
      </c>
      <c r="C193" s="755"/>
      <c r="D193" s="682"/>
      <c r="E193" s="637">
        <v>21</v>
      </c>
      <c r="F193" s="682">
        <v>9</v>
      </c>
      <c r="G193" s="637">
        <f t="shared" si="6"/>
        <v>21</v>
      </c>
      <c r="H193" s="674">
        <f t="shared" si="7"/>
        <v>9</v>
      </c>
      <c r="I193" s="756">
        <f t="shared" si="8"/>
        <v>0.42857142857142855</v>
      </c>
    </row>
    <row r="194" spans="1:11" ht="12" customHeight="1">
      <c r="A194" s="397" t="s">
        <v>2690</v>
      </c>
      <c r="B194" s="416" t="s">
        <v>2691</v>
      </c>
      <c r="C194" s="755"/>
      <c r="D194" s="682"/>
      <c r="E194" s="637">
        <v>3</v>
      </c>
      <c r="F194" s="682"/>
      <c r="G194" s="637">
        <f t="shared" si="6"/>
        <v>3</v>
      </c>
      <c r="H194" s="674">
        <f t="shared" si="7"/>
        <v>0</v>
      </c>
      <c r="I194" s="756">
        <f t="shared" si="8"/>
        <v>0</v>
      </c>
    </row>
    <row r="195" spans="1:11" ht="12" customHeight="1">
      <c r="A195" s="397" t="s">
        <v>2692</v>
      </c>
      <c r="B195" s="416" t="s">
        <v>2693</v>
      </c>
      <c r="C195" s="755"/>
      <c r="D195" s="682"/>
      <c r="E195" s="637"/>
      <c r="F195" s="682"/>
      <c r="G195" s="637">
        <f t="shared" si="6"/>
        <v>0</v>
      </c>
      <c r="H195" s="674">
        <f t="shared" si="7"/>
        <v>0</v>
      </c>
      <c r="I195" s="756"/>
    </row>
    <row r="196" spans="1:11" ht="12" customHeight="1">
      <c r="A196" s="896" t="s">
        <v>5720</v>
      </c>
      <c r="B196" s="895" t="s">
        <v>5721</v>
      </c>
      <c r="C196" s="755"/>
      <c r="D196" s="682"/>
      <c r="E196" s="637"/>
      <c r="F196" s="682">
        <v>1</v>
      </c>
      <c r="G196" s="637"/>
      <c r="H196" s="674">
        <f t="shared" si="7"/>
        <v>1</v>
      </c>
      <c r="I196" s="756"/>
    </row>
    <row r="197" spans="1:11" ht="12" customHeight="1">
      <c r="A197" s="896" t="s">
        <v>5722</v>
      </c>
      <c r="B197" s="895" t="s">
        <v>5723</v>
      </c>
      <c r="C197" s="755"/>
      <c r="D197" s="682"/>
      <c r="E197" s="637"/>
      <c r="F197" s="682">
        <v>1</v>
      </c>
      <c r="G197" s="637"/>
      <c r="H197" s="674">
        <f t="shared" si="7"/>
        <v>1</v>
      </c>
      <c r="I197" s="756"/>
    </row>
    <row r="198" spans="1:11" ht="12" customHeight="1">
      <c r="A198" s="507" t="s">
        <v>5002</v>
      </c>
      <c r="B198" s="408" t="s">
        <v>5003</v>
      </c>
      <c r="C198" s="755"/>
      <c r="D198" s="682"/>
      <c r="E198" s="637">
        <v>3</v>
      </c>
      <c r="F198" s="682">
        <v>2</v>
      </c>
      <c r="G198" s="637">
        <f t="shared" si="6"/>
        <v>3</v>
      </c>
      <c r="H198" s="674">
        <f t="shared" si="7"/>
        <v>2</v>
      </c>
      <c r="I198" s="756">
        <f t="shared" si="8"/>
        <v>0.66666666666666663</v>
      </c>
    </row>
    <row r="199" spans="1:11" ht="12" customHeight="1">
      <c r="A199" s="397" t="s">
        <v>5004</v>
      </c>
      <c r="B199" s="755" t="s">
        <v>5005</v>
      </c>
      <c r="C199" s="755"/>
      <c r="D199" s="682"/>
      <c r="E199" s="637">
        <v>1</v>
      </c>
      <c r="F199" s="682">
        <v>7</v>
      </c>
      <c r="G199" s="637">
        <f t="shared" si="6"/>
        <v>1</v>
      </c>
      <c r="H199" s="674">
        <f t="shared" si="7"/>
        <v>7</v>
      </c>
      <c r="I199" s="756">
        <f t="shared" si="8"/>
        <v>7</v>
      </c>
      <c r="K199" s="333"/>
    </row>
    <row r="200" spans="1:11" ht="12" customHeight="1">
      <c r="A200" s="397" t="s">
        <v>2702</v>
      </c>
      <c r="B200" s="416" t="s">
        <v>2703</v>
      </c>
      <c r="C200" s="755"/>
      <c r="D200" s="682"/>
      <c r="E200" s="637"/>
      <c r="F200" s="682"/>
      <c r="G200" s="637">
        <f t="shared" si="6"/>
        <v>0</v>
      </c>
      <c r="H200" s="674">
        <f t="shared" si="7"/>
        <v>0</v>
      </c>
      <c r="I200" s="756"/>
    </row>
    <row r="201" spans="1:11" ht="12" customHeight="1">
      <c r="A201" s="397" t="s">
        <v>5006</v>
      </c>
      <c r="B201" s="416" t="s">
        <v>5007</v>
      </c>
      <c r="C201" s="755"/>
      <c r="D201" s="682"/>
      <c r="E201" s="637">
        <v>7</v>
      </c>
      <c r="F201" s="682"/>
      <c r="G201" s="637">
        <f t="shared" si="6"/>
        <v>7</v>
      </c>
      <c r="H201" s="674">
        <f t="shared" si="7"/>
        <v>0</v>
      </c>
      <c r="I201" s="756">
        <f t="shared" si="8"/>
        <v>0</v>
      </c>
    </row>
    <row r="202" spans="1:11" ht="12" customHeight="1">
      <c r="A202" s="397" t="s">
        <v>2710</v>
      </c>
      <c r="B202" s="416" t="s">
        <v>2711</v>
      </c>
      <c r="C202" s="755"/>
      <c r="D202" s="682"/>
      <c r="E202" s="637"/>
      <c r="F202" s="682"/>
      <c r="G202" s="637">
        <f t="shared" si="6"/>
        <v>0</v>
      </c>
      <c r="H202" s="674">
        <f t="shared" si="7"/>
        <v>0</v>
      </c>
      <c r="I202" s="756"/>
    </row>
    <row r="203" spans="1:11" ht="12" customHeight="1">
      <c r="A203" s="507" t="s">
        <v>2752</v>
      </c>
      <c r="B203" s="408" t="s">
        <v>2754</v>
      </c>
      <c r="C203" s="755"/>
      <c r="D203" s="682"/>
      <c r="E203" s="637">
        <v>1</v>
      </c>
      <c r="F203" s="682"/>
      <c r="G203" s="637">
        <f t="shared" si="6"/>
        <v>1</v>
      </c>
      <c r="H203" s="674">
        <f t="shared" si="7"/>
        <v>0</v>
      </c>
      <c r="I203" s="756">
        <f t="shared" si="8"/>
        <v>0</v>
      </c>
    </row>
    <row r="204" spans="1:11" ht="12" customHeight="1">
      <c r="A204" s="507" t="s">
        <v>5008</v>
      </c>
      <c r="B204" s="408" t="s">
        <v>5009</v>
      </c>
      <c r="C204" s="755"/>
      <c r="D204" s="682"/>
      <c r="E204" s="637">
        <v>1</v>
      </c>
      <c r="F204" s="682"/>
      <c r="G204" s="637">
        <f t="shared" si="6"/>
        <v>1</v>
      </c>
      <c r="H204" s="674">
        <f t="shared" si="7"/>
        <v>0</v>
      </c>
      <c r="I204" s="756">
        <f t="shared" si="8"/>
        <v>0</v>
      </c>
    </row>
    <row r="205" spans="1:11" ht="12" customHeight="1">
      <c r="A205" s="507" t="s">
        <v>5010</v>
      </c>
      <c r="B205" s="408" t="s">
        <v>5011</v>
      </c>
      <c r="C205" s="755"/>
      <c r="D205" s="682"/>
      <c r="E205" s="637">
        <v>1</v>
      </c>
      <c r="F205" s="682"/>
      <c r="G205" s="637">
        <f t="shared" si="6"/>
        <v>1</v>
      </c>
      <c r="H205" s="674">
        <f t="shared" ref="H205:H208" si="9">D205+F205</f>
        <v>0</v>
      </c>
      <c r="I205" s="756">
        <f t="shared" si="8"/>
        <v>0</v>
      </c>
    </row>
    <row r="206" spans="1:11" ht="12" customHeight="1">
      <c r="A206" s="507" t="s">
        <v>5012</v>
      </c>
      <c r="B206" s="408" t="s">
        <v>5013</v>
      </c>
      <c r="C206" s="755"/>
      <c r="D206" s="682"/>
      <c r="E206" s="637">
        <v>1</v>
      </c>
      <c r="F206" s="682"/>
      <c r="G206" s="637">
        <f t="shared" si="6"/>
        <v>1</v>
      </c>
      <c r="H206" s="674">
        <f t="shared" si="9"/>
        <v>0</v>
      </c>
      <c r="I206" s="756">
        <f t="shared" si="8"/>
        <v>0</v>
      </c>
    </row>
    <row r="207" spans="1:11" ht="12" customHeight="1">
      <c r="A207" s="507" t="s">
        <v>5014</v>
      </c>
      <c r="B207" s="408" t="s">
        <v>5015</v>
      </c>
      <c r="C207" s="755"/>
      <c r="D207" s="682"/>
      <c r="E207" s="637">
        <v>3</v>
      </c>
      <c r="F207" s="682">
        <v>1</v>
      </c>
      <c r="G207" s="637">
        <f t="shared" si="6"/>
        <v>3</v>
      </c>
      <c r="H207" s="674">
        <f t="shared" si="9"/>
        <v>1</v>
      </c>
      <c r="I207" s="756">
        <f t="shared" si="8"/>
        <v>0.33333333333333331</v>
      </c>
    </row>
    <row r="208" spans="1:11" ht="12" customHeight="1">
      <c r="A208" s="397" t="s">
        <v>3496</v>
      </c>
      <c r="B208" s="416" t="s">
        <v>3497</v>
      </c>
      <c r="C208" s="755"/>
      <c r="D208" s="682"/>
      <c r="E208" s="637">
        <v>3</v>
      </c>
      <c r="F208" s="682"/>
      <c r="G208" s="637">
        <f t="shared" si="6"/>
        <v>3</v>
      </c>
      <c r="H208" s="674">
        <f t="shared" si="9"/>
        <v>0</v>
      </c>
      <c r="I208" s="756">
        <f t="shared" si="8"/>
        <v>0</v>
      </c>
    </row>
    <row r="209" spans="1:9" ht="12" customHeight="1">
      <c r="A209" s="184"/>
      <c r="B209" s="553" t="s">
        <v>5016</v>
      </c>
      <c r="C209" s="755"/>
      <c r="D209" s="682"/>
      <c r="E209" s="681">
        <f>SUM(E8:E208)</f>
        <v>1370</v>
      </c>
      <c r="F209" s="681">
        <f>SUM(F8:F208)</f>
        <v>1360</v>
      </c>
      <c r="G209" s="681">
        <f>SUM(G8:G208)</f>
        <v>1370</v>
      </c>
      <c r="H209" s="677">
        <f t="shared" ref="H209" si="10">D209+F209</f>
        <v>1360</v>
      </c>
      <c r="I209" s="914">
        <f t="shared" si="8"/>
        <v>0.99270072992700731</v>
      </c>
    </row>
    <row r="210" spans="1:9" ht="12" customHeight="1">
      <c r="B210" s="912" t="s">
        <v>1753</v>
      </c>
      <c r="C210" s="755"/>
      <c r="D210" s="916"/>
      <c r="E210" s="917"/>
      <c r="F210" s="916"/>
      <c r="G210" s="917"/>
      <c r="H210" s="916"/>
      <c r="I210" s="916"/>
    </row>
    <row r="211" spans="1:9" ht="11.4" customHeight="1">
      <c r="A211" s="507" t="s">
        <v>1956</v>
      </c>
      <c r="B211" s="408" t="s">
        <v>4739</v>
      </c>
      <c r="C211" s="755"/>
      <c r="D211" s="637"/>
      <c r="E211" s="637"/>
      <c r="F211" s="637"/>
      <c r="G211" s="637"/>
      <c r="H211" s="637"/>
      <c r="I211" s="637"/>
    </row>
    <row r="212" spans="1:9" ht="11.4" customHeight="1">
      <c r="A212" s="397" t="s">
        <v>1968</v>
      </c>
      <c r="B212" s="416" t="s">
        <v>4741</v>
      </c>
      <c r="C212" s="755"/>
      <c r="D212" s="637"/>
      <c r="E212" s="637">
        <v>460</v>
      </c>
      <c r="F212" s="637">
        <v>1687</v>
      </c>
      <c r="G212" s="637">
        <f>C212+E212</f>
        <v>460</v>
      </c>
      <c r="H212" s="637">
        <f>D212+F212</f>
        <v>1687</v>
      </c>
      <c r="I212" s="915">
        <f>H212/G212</f>
        <v>3.6673913043478259</v>
      </c>
    </row>
    <row r="213" spans="1:9" ht="11.4" customHeight="1">
      <c r="A213" s="507" t="s">
        <v>1970</v>
      </c>
      <c r="B213" s="409" t="s">
        <v>1971</v>
      </c>
      <c r="C213" s="755"/>
      <c r="D213" s="637"/>
      <c r="E213" s="637"/>
      <c r="F213" s="637">
        <v>1474</v>
      </c>
      <c r="G213" s="637"/>
      <c r="H213" s="637">
        <f t="shared" ref="H213:H277" si="11">D213+F213</f>
        <v>1474</v>
      </c>
      <c r="I213" s="915"/>
    </row>
    <row r="214" spans="1:9" ht="11.4" customHeight="1">
      <c r="A214" s="507" t="s">
        <v>1996</v>
      </c>
      <c r="B214" s="408" t="s">
        <v>1997</v>
      </c>
      <c r="C214" s="755"/>
      <c r="D214" s="637"/>
      <c r="E214" s="637">
        <v>10</v>
      </c>
      <c r="F214" s="637"/>
      <c r="G214" s="637">
        <f t="shared" ref="G214:G280" si="12">C214+E214</f>
        <v>10</v>
      </c>
      <c r="H214" s="637">
        <f t="shared" si="11"/>
        <v>0</v>
      </c>
      <c r="I214" s="915">
        <f t="shared" ref="I214:I276" si="13">H214/G214</f>
        <v>0</v>
      </c>
    </row>
    <row r="215" spans="1:9" ht="11.4" customHeight="1">
      <c r="A215" s="507" t="s">
        <v>5017</v>
      </c>
      <c r="B215" s="408" t="s">
        <v>5018</v>
      </c>
      <c r="C215" s="755"/>
      <c r="D215" s="637"/>
      <c r="E215" s="637">
        <v>1</v>
      </c>
      <c r="F215" s="637"/>
      <c r="G215" s="637">
        <f t="shared" si="12"/>
        <v>1</v>
      </c>
      <c r="H215" s="637">
        <f t="shared" si="11"/>
        <v>0</v>
      </c>
      <c r="I215" s="915">
        <f t="shared" si="13"/>
        <v>0</v>
      </c>
    </row>
    <row r="216" spans="1:9" ht="11.4" customHeight="1">
      <c r="A216" s="897" t="s">
        <v>2038</v>
      </c>
      <c r="B216" s="898" t="s">
        <v>2039</v>
      </c>
      <c r="C216" s="755"/>
      <c r="D216" s="637"/>
      <c r="E216" s="637"/>
      <c r="F216" s="637">
        <v>10</v>
      </c>
      <c r="G216" s="637"/>
      <c r="H216" s="637">
        <f t="shared" si="11"/>
        <v>10</v>
      </c>
      <c r="I216" s="915"/>
    </row>
    <row r="217" spans="1:9" ht="11.4" customHeight="1">
      <c r="A217" s="397" t="s">
        <v>2040</v>
      </c>
      <c r="B217" s="416" t="s">
        <v>2041</v>
      </c>
      <c r="C217" s="755">
        <v>5</v>
      </c>
      <c r="D217" s="637"/>
      <c r="E217" s="637">
        <v>10000</v>
      </c>
      <c r="F217" s="637">
        <v>5833</v>
      </c>
      <c r="G217" s="637">
        <f t="shared" si="12"/>
        <v>10005</v>
      </c>
      <c r="H217" s="637">
        <f t="shared" si="11"/>
        <v>5833</v>
      </c>
      <c r="I217" s="915">
        <f t="shared" si="13"/>
        <v>0.58300849575212399</v>
      </c>
    </row>
    <row r="218" spans="1:9" ht="11.4" customHeight="1">
      <c r="A218" s="397" t="s">
        <v>2054</v>
      </c>
      <c r="B218" s="416" t="s">
        <v>2055</v>
      </c>
      <c r="C218" s="755"/>
      <c r="D218" s="637"/>
      <c r="E218" s="637">
        <v>1129</v>
      </c>
      <c r="F218" s="637">
        <v>4246</v>
      </c>
      <c r="G218" s="637">
        <f t="shared" si="12"/>
        <v>1129</v>
      </c>
      <c r="H218" s="637">
        <f t="shared" si="11"/>
        <v>4246</v>
      </c>
      <c r="I218" s="915">
        <f t="shared" si="13"/>
        <v>3.7608503100088573</v>
      </c>
    </row>
    <row r="219" spans="1:9" ht="11.4" customHeight="1">
      <c r="A219" s="897" t="s">
        <v>5724</v>
      </c>
      <c r="B219" s="898" t="s">
        <v>5725</v>
      </c>
      <c r="C219" s="755"/>
      <c r="D219" s="637"/>
      <c r="E219" s="637"/>
      <c r="F219" s="637">
        <v>3</v>
      </c>
      <c r="G219" s="637"/>
      <c r="H219" s="637">
        <f t="shared" si="11"/>
        <v>3</v>
      </c>
      <c r="I219" s="915"/>
    </row>
    <row r="220" spans="1:9" ht="11.4" customHeight="1">
      <c r="A220" s="897" t="s">
        <v>5726</v>
      </c>
      <c r="B220" s="898" t="s">
        <v>5727</v>
      </c>
      <c r="C220" s="755"/>
      <c r="D220" s="637"/>
      <c r="E220" s="637"/>
      <c r="F220" s="637">
        <v>3</v>
      </c>
      <c r="G220" s="637"/>
      <c r="H220" s="637">
        <f t="shared" si="11"/>
        <v>3</v>
      </c>
      <c r="I220" s="915"/>
    </row>
    <row r="221" spans="1:9" ht="11.4" customHeight="1">
      <c r="A221" s="507" t="s">
        <v>2066</v>
      </c>
      <c r="B221" s="408" t="s">
        <v>2067</v>
      </c>
      <c r="C221" s="755"/>
      <c r="D221" s="637"/>
      <c r="E221" s="637"/>
      <c r="F221" s="637"/>
      <c r="G221" s="637">
        <f t="shared" si="12"/>
        <v>0</v>
      </c>
      <c r="H221" s="637">
        <f t="shared" si="11"/>
        <v>0</v>
      </c>
      <c r="I221" s="915"/>
    </row>
    <row r="222" spans="1:9" ht="11.4" customHeight="1">
      <c r="A222" s="507" t="s">
        <v>2068</v>
      </c>
      <c r="B222" s="408" t="s">
        <v>2069</v>
      </c>
      <c r="C222" s="755"/>
      <c r="D222" s="637"/>
      <c r="E222" s="637">
        <v>155</v>
      </c>
      <c r="F222" s="637">
        <v>237</v>
      </c>
      <c r="G222" s="637">
        <f t="shared" si="12"/>
        <v>155</v>
      </c>
      <c r="H222" s="637">
        <f t="shared" si="11"/>
        <v>237</v>
      </c>
      <c r="I222" s="915">
        <f t="shared" si="13"/>
        <v>1.5290322580645161</v>
      </c>
    </row>
    <row r="223" spans="1:9" ht="11.4" customHeight="1">
      <c r="A223" s="507" t="s">
        <v>2070</v>
      </c>
      <c r="B223" s="408" t="s">
        <v>2071</v>
      </c>
      <c r="C223" s="755"/>
      <c r="D223" s="637"/>
      <c r="E223" s="637"/>
      <c r="F223" s="637">
        <v>16</v>
      </c>
      <c r="G223" s="637">
        <f t="shared" si="12"/>
        <v>0</v>
      </c>
      <c r="H223" s="637">
        <f t="shared" si="11"/>
        <v>16</v>
      </c>
      <c r="I223" s="915"/>
    </row>
    <row r="224" spans="1:9" ht="11.4" customHeight="1">
      <c r="A224" s="507" t="s">
        <v>2078</v>
      </c>
      <c r="B224" s="408" t="s">
        <v>2079</v>
      </c>
      <c r="C224" s="755">
        <v>128</v>
      </c>
      <c r="D224" s="637">
        <v>20</v>
      </c>
      <c r="E224" s="637">
        <v>3295</v>
      </c>
      <c r="F224" s="637">
        <v>3126</v>
      </c>
      <c r="G224" s="637">
        <f t="shared" si="12"/>
        <v>3423</v>
      </c>
      <c r="H224" s="637">
        <f t="shared" si="11"/>
        <v>3146</v>
      </c>
      <c r="I224" s="915">
        <f t="shared" si="13"/>
        <v>0.91907683318726263</v>
      </c>
    </row>
    <row r="225" spans="1:9" ht="11.4" customHeight="1">
      <c r="A225" s="507" t="s">
        <v>2107</v>
      </c>
      <c r="B225" s="408" t="s">
        <v>2108</v>
      </c>
      <c r="C225" s="755"/>
      <c r="D225" s="637"/>
      <c r="E225" s="637">
        <v>217</v>
      </c>
      <c r="F225" s="637">
        <v>451</v>
      </c>
      <c r="G225" s="637">
        <f t="shared" si="12"/>
        <v>217</v>
      </c>
      <c r="H225" s="637">
        <f t="shared" si="11"/>
        <v>451</v>
      </c>
      <c r="I225" s="915">
        <f t="shared" si="13"/>
        <v>2.0783410138248848</v>
      </c>
    </row>
    <row r="226" spans="1:9" ht="11.4" customHeight="1">
      <c r="A226" s="507" t="s">
        <v>4805</v>
      </c>
      <c r="B226" s="408" t="s">
        <v>4806</v>
      </c>
      <c r="C226" s="755">
        <v>37</v>
      </c>
      <c r="D226" s="637">
        <v>34</v>
      </c>
      <c r="E226" s="637">
        <v>5</v>
      </c>
      <c r="F226" s="637">
        <v>29</v>
      </c>
      <c r="G226" s="637">
        <f t="shared" si="12"/>
        <v>42</v>
      </c>
      <c r="H226" s="637">
        <f t="shared" si="11"/>
        <v>63</v>
      </c>
      <c r="I226" s="915">
        <f t="shared" si="13"/>
        <v>1.5</v>
      </c>
    </row>
    <row r="227" spans="1:9" ht="11.4" customHeight="1">
      <c r="A227" s="507" t="s">
        <v>2109</v>
      </c>
      <c r="B227" s="408" t="s">
        <v>2110</v>
      </c>
      <c r="C227" s="755">
        <v>3</v>
      </c>
      <c r="D227" s="637"/>
      <c r="E227" s="637">
        <v>41</v>
      </c>
      <c r="F227" s="637">
        <v>14</v>
      </c>
      <c r="G227" s="637">
        <f t="shared" si="12"/>
        <v>44</v>
      </c>
      <c r="H227" s="637">
        <f t="shared" si="11"/>
        <v>14</v>
      </c>
      <c r="I227" s="915">
        <f t="shared" si="13"/>
        <v>0.31818181818181818</v>
      </c>
    </row>
    <row r="228" spans="1:9" ht="11.4" customHeight="1">
      <c r="A228" s="507" t="s">
        <v>2111</v>
      </c>
      <c r="B228" s="408" t="s">
        <v>2112</v>
      </c>
      <c r="C228" s="755">
        <v>459</v>
      </c>
      <c r="D228" s="637">
        <v>450</v>
      </c>
      <c r="E228" s="637">
        <v>3</v>
      </c>
      <c r="F228" s="637">
        <v>89</v>
      </c>
      <c r="G228" s="637">
        <f t="shared" si="12"/>
        <v>462</v>
      </c>
      <c r="H228" s="637">
        <f t="shared" si="11"/>
        <v>539</v>
      </c>
      <c r="I228" s="915">
        <f t="shared" si="13"/>
        <v>1.1666666666666667</v>
      </c>
    </row>
    <row r="229" spans="1:9" ht="11.4" customHeight="1">
      <c r="A229" s="507" t="s">
        <v>2113</v>
      </c>
      <c r="B229" s="408" t="s">
        <v>2114</v>
      </c>
      <c r="C229" s="755">
        <v>1491</v>
      </c>
      <c r="D229" s="637">
        <v>1237</v>
      </c>
      <c r="E229" s="637">
        <v>2965</v>
      </c>
      <c r="F229" s="637">
        <v>2954</v>
      </c>
      <c r="G229" s="637">
        <f t="shared" si="12"/>
        <v>4456</v>
      </c>
      <c r="H229" s="637">
        <f t="shared" si="11"/>
        <v>4191</v>
      </c>
      <c r="I229" s="915">
        <f t="shared" si="13"/>
        <v>0.94052962298025133</v>
      </c>
    </row>
    <row r="230" spans="1:9" ht="11.4" customHeight="1">
      <c r="A230" s="397" t="s">
        <v>5019</v>
      </c>
      <c r="B230" s="755" t="s">
        <v>5020</v>
      </c>
      <c r="C230" s="755"/>
      <c r="D230" s="637"/>
      <c r="E230" s="637">
        <v>1</v>
      </c>
      <c r="F230" s="637">
        <v>1</v>
      </c>
      <c r="G230" s="637">
        <f t="shared" si="12"/>
        <v>1</v>
      </c>
      <c r="H230" s="637">
        <f t="shared" si="11"/>
        <v>1</v>
      </c>
      <c r="I230" s="915">
        <f t="shared" si="13"/>
        <v>1</v>
      </c>
    </row>
    <row r="231" spans="1:9" ht="11.4" customHeight="1">
      <c r="A231" s="507" t="s">
        <v>2121</v>
      </c>
      <c r="B231" s="408" t="s">
        <v>2122</v>
      </c>
      <c r="C231" s="755"/>
      <c r="D231" s="637"/>
      <c r="E231" s="637">
        <v>1</v>
      </c>
      <c r="F231" s="637"/>
      <c r="G231" s="637">
        <f t="shared" si="12"/>
        <v>1</v>
      </c>
      <c r="H231" s="637">
        <f t="shared" si="11"/>
        <v>0</v>
      </c>
      <c r="I231" s="915">
        <f t="shared" si="13"/>
        <v>0</v>
      </c>
    </row>
    <row r="232" spans="1:9" ht="11.4" customHeight="1">
      <c r="A232" s="397" t="s">
        <v>2123</v>
      </c>
      <c r="B232" s="416" t="s">
        <v>2124</v>
      </c>
      <c r="C232" s="755"/>
      <c r="D232" s="637"/>
      <c r="E232" s="637">
        <v>1</v>
      </c>
      <c r="F232" s="637"/>
      <c r="G232" s="637">
        <f t="shared" si="12"/>
        <v>1</v>
      </c>
      <c r="H232" s="637">
        <f t="shared" si="11"/>
        <v>0</v>
      </c>
      <c r="I232" s="915">
        <f t="shared" si="13"/>
        <v>0</v>
      </c>
    </row>
    <row r="233" spans="1:9" ht="11.4" customHeight="1">
      <c r="A233" s="507" t="s">
        <v>2125</v>
      </c>
      <c r="B233" s="408" t="s">
        <v>2126</v>
      </c>
      <c r="C233" s="755">
        <v>1</v>
      </c>
      <c r="D233" s="637">
        <v>1</v>
      </c>
      <c r="E233" s="637">
        <v>41</v>
      </c>
      <c r="F233" s="637">
        <v>8</v>
      </c>
      <c r="G233" s="637">
        <f t="shared" si="12"/>
        <v>42</v>
      </c>
      <c r="H233" s="637">
        <f t="shared" si="11"/>
        <v>9</v>
      </c>
      <c r="I233" s="915">
        <f t="shared" si="13"/>
        <v>0.21428571428571427</v>
      </c>
    </row>
    <row r="234" spans="1:9" ht="11.4" customHeight="1">
      <c r="A234" s="507" t="s">
        <v>2127</v>
      </c>
      <c r="B234" s="408" t="s">
        <v>2128</v>
      </c>
      <c r="C234" s="755"/>
      <c r="D234" s="637">
        <v>1</v>
      </c>
      <c r="E234" s="637">
        <v>1</v>
      </c>
      <c r="F234" s="637">
        <v>19</v>
      </c>
      <c r="G234" s="637">
        <f t="shared" si="12"/>
        <v>1</v>
      </c>
      <c r="H234" s="637">
        <f t="shared" si="11"/>
        <v>20</v>
      </c>
      <c r="I234" s="915">
        <f t="shared" si="13"/>
        <v>20</v>
      </c>
    </row>
    <row r="235" spans="1:9" ht="11.4" customHeight="1">
      <c r="A235" s="507" t="s">
        <v>2129</v>
      </c>
      <c r="B235" s="408" t="s">
        <v>2130</v>
      </c>
      <c r="C235" s="755">
        <v>1</v>
      </c>
      <c r="D235" s="637">
        <v>1</v>
      </c>
      <c r="E235" s="637">
        <v>17</v>
      </c>
      <c r="F235" s="637">
        <v>5</v>
      </c>
      <c r="G235" s="637">
        <f t="shared" si="12"/>
        <v>18</v>
      </c>
      <c r="H235" s="637">
        <f t="shared" si="11"/>
        <v>6</v>
      </c>
      <c r="I235" s="915">
        <f t="shared" si="13"/>
        <v>0.33333333333333331</v>
      </c>
    </row>
    <row r="236" spans="1:9" ht="11.4" customHeight="1">
      <c r="A236" s="397" t="s">
        <v>2133</v>
      </c>
      <c r="B236" s="416" t="s">
        <v>2134</v>
      </c>
      <c r="C236" s="755"/>
      <c r="D236" s="637"/>
      <c r="E236" s="637">
        <v>1</v>
      </c>
      <c r="F236" s="637"/>
      <c r="G236" s="637">
        <f t="shared" si="12"/>
        <v>1</v>
      </c>
      <c r="H236" s="637">
        <f t="shared" si="11"/>
        <v>0</v>
      </c>
      <c r="I236" s="915">
        <f t="shared" si="13"/>
        <v>0</v>
      </c>
    </row>
    <row r="237" spans="1:9" ht="11.4" customHeight="1">
      <c r="A237" s="507" t="s">
        <v>2135</v>
      </c>
      <c r="B237" s="408" t="s">
        <v>2136</v>
      </c>
      <c r="C237" s="755"/>
      <c r="D237" s="637"/>
      <c r="E237" s="637">
        <v>1</v>
      </c>
      <c r="F237" s="637">
        <v>2</v>
      </c>
      <c r="G237" s="637">
        <f t="shared" si="12"/>
        <v>1</v>
      </c>
      <c r="H237" s="637">
        <f t="shared" si="11"/>
        <v>2</v>
      </c>
      <c r="I237" s="915">
        <f t="shared" si="13"/>
        <v>2</v>
      </c>
    </row>
    <row r="238" spans="1:9" ht="11.4" customHeight="1">
      <c r="A238" s="397" t="s">
        <v>2137</v>
      </c>
      <c r="B238" s="416" t="s">
        <v>2138</v>
      </c>
      <c r="C238" s="755"/>
      <c r="D238" s="637"/>
      <c r="E238" s="637">
        <v>3</v>
      </c>
      <c r="F238" s="637">
        <v>5</v>
      </c>
      <c r="G238" s="637">
        <f t="shared" si="12"/>
        <v>3</v>
      </c>
      <c r="H238" s="637">
        <f t="shared" si="11"/>
        <v>5</v>
      </c>
      <c r="I238" s="915">
        <f t="shared" si="13"/>
        <v>1.6666666666666667</v>
      </c>
    </row>
    <row r="239" spans="1:9" ht="11.4" customHeight="1">
      <c r="A239" s="507" t="s">
        <v>2139</v>
      </c>
      <c r="B239" s="408" t="s">
        <v>2140</v>
      </c>
      <c r="C239" s="755"/>
      <c r="D239" s="637"/>
      <c r="E239" s="637">
        <v>15</v>
      </c>
      <c r="F239" s="637">
        <v>35</v>
      </c>
      <c r="G239" s="637">
        <f t="shared" si="12"/>
        <v>15</v>
      </c>
      <c r="H239" s="637">
        <f t="shared" si="11"/>
        <v>35</v>
      </c>
      <c r="I239" s="915">
        <f t="shared" si="13"/>
        <v>2.3333333333333335</v>
      </c>
    </row>
    <row r="240" spans="1:9" ht="11.4" customHeight="1">
      <c r="A240" s="397" t="s">
        <v>2141</v>
      </c>
      <c r="B240" s="416" t="s">
        <v>2142</v>
      </c>
      <c r="C240" s="755"/>
      <c r="D240" s="637"/>
      <c r="E240" s="637">
        <v>77</v>
      </c>
      <c r="F240" s="637">
        <v>130</v>
      </c>
      <c r="G240" s="637">
        <f t="shared" si="12"/>
        <v>77</v>
      </c>
      <c r="H240" s="637">
        <f t="shared" si="11"/>
        <v>130</v>
      </c>
      <c r="I240" s="915">
        <f t="shared" si="13"/>
        <v>1.6883116883116882</v>
      </c>
    </row>
    <row r="241" spans="1:9" ht="11.4" customHeight="1">
      <c r="A241" s="507" t="s">
        <v>5561</v>
      </c>
      <c r="B241" s="409" t="s">
        <v>5562</v>
      </c>
      <c r="C241" s="755"/>
      <c r="D241" s="637"/>
      <c r="E241" s="637"/>
      <c r="F241" s="637">
        <v>1</v>
      </c>
      <c r="G241" s="637"/>
      <c r="H241" s="637">
        <f t="shared" si="11"/>
        <v>1</v>
      </c>
      <c r="I241" s="915"/>
    </row>
    <row r="242" spans="1:9" ht="11.4" customHeight="1">
      <c r="A242" s="507" t="s">
        <v>5021</v>
      </c>
      <c r="B242" s="408" t="s">
        <v>5022</v>
      </c>
      <c r="C242" s="755"/>
      <c r="D242" s="637"/>
      <c r="E242" s="637">
        <v>1</v>
      </c>
      <c r="F242" s="637">
        <v>1</v>
      </c>
      <c r="G242" s="637">
        <f t="shared" si="12"/>
        <v>1</v>
      </c>
      <c r="H242" s="637">
        <f t="shared" si="11"/>
        <v>1</v>
      </c>
      <c r="I242" s="915">
        <f t="shared" si="13"/>
        <v>1</v>
      </c>
    </row>
    <row r="243" spans="1:9" ht="11.4" customHeight="1">
      <c r="A243" s="507" t="s">
        <v>2143</v>
      </c>
      <c r="B243" s="409" t="s">
        <v>2144</v>
      </c>
      <c r="C243" s="184"/>
      <c r="D243" s="184"/>
      <c r="E243" s="184"/>
      <c r="F243" s="184">
        <v>1</v>
      </c>
      <c r="G243" s="184"/>
      <c r="H243" s="637">
        <f t="shared" si="11"/>
        <v>1</v>
      </c>
      <c r="I243" s="915"/>
    </row>
    <row r="244" spans="1:9" ht="11.4" customHeight="1">
      <c r="A244" s="397" t="s">
        <v>2155</v>
      </c>
      <c r="B244" s="416" t="s">
        <v>5624</v>
      </c>
      <c r="C244" s="755"/>
      <c r="D244" s="637"/>
      <c r="E244" s="637">
        <v>1</v>
      </c>
      <c r="F244" s="637">
        <v>6</v>
      </c>
      <c r="G244" s="637">
        <f t="shared" si="12"/>
        <v>1</v>
      </c>
      <c r="H244" s="637">
        <f t="shared" si="11"/>
        <v>6</v>
      </c>
      <c r="I244" s="915">
        <f t="shared" si="13"/>
        <v>6</v>
      </c>
    </row>
    <row r="245" spans="1:9" ht="11.4" customHeight="1">
      <c r="A245" s="397" t="s">
        <v>5023</v>
      </c>
      <c r="B245" s="416" t="s">
        <v>5024</v>
      </c>
      <c r="C245" s="755"/>
      <c r="D245" s="637"/>
      <c r="E245" s="637">
        <v>3</v>
      </c>
      <c r="F245" s="637">
        <v>2</v>
      </c>
      <c r="G245" s="637">
        <f t="shared" si="12"/>
        <v>3</v>
      </c>
      <c r="H245" s="637">
        <f t="shared" si="11"/>
        <v>2</v>
      </c>
      <c r="I245" s="915">
        <f t="shared" si="13"/>
        <v>0.66666666666666663</v>
      </c>
    </row>
    <row r="246" spans="1:9" ht="11.4" customHeight="1">
      <c r="A246" s="507" t="s">
        <v>5025</v>
      </c>
      <c r="B246" s="408" t="s">
        <v>5026</v>
      </c>
      <c r="C246" s="755"/>
      <c r="D246" s="637"/>
      <c r="E246" s="637"/>
      <c r="F246" s="637">
        <v>5</v>
      </c>
      <c r="G246" s="637">
        <f t="shared" si="12"/>
        <v>0</v>
      </c>
      <c r="H246" s="637">
        <f t="shared" si="11"/>
        <v>5</v>
      </c>
      <c r="I246" s="915"/>
    </row>
    <row r="247" spans="1:9" ht="11.4" customHeight="1">
      <c r="A247" s="507" t="s">
        <v>2161</v>
      </c>
      <c r="B247" s="408" t="s">
        <v>2162</v>
      </c>
      <c r="C247" s="755">
        <v>77</v>
      </c>
      <c r="D247" s="637">
        <v>120</v>
      </c>
      <c r="E247" s="637">
        <v>3</v>
      </c>
      <c r="F247" s="637">
        <v>56</v>
      </c>
      <c r="G247" s="637">
        <f t="shared" si="12"/>
        <v>80</v>
      </c>
      <c r="H247" s="637">
        <f t="shared" si="11"/>
        <v>176</v>
      </c>
      <c r="I247" s="915">
        <f t="shared" si="13"/>
        <v>2.2000000000000002</v>
      </c>
    </row>
    <row r="248" spans="1:9" ht="11.4" customHeight="1">
      <c r="A248" s="507" t="s">
        <v>5027</v>
      </c>
      <c r="B248" s="408" t="s">
        <v>5028</v>
      </c>
      <c r="C248" s="755"/>
      <c r="D248" s="637"/>
      <c r="E248" s="637"/>
      <c r="F248" s="637"/>
      <c r="G248" s="637">
        <f t="shared" si="12"/>
        <v>0</v>
      </c>
      <c r="H248" s="637">
        <f t="shared" si="11"/>
        <v>0</v>
      </c>
      <c r="I248" s="915"/>
    </row>
    <row r="249" spans="1:9" ht="11.4" customHeight="1">
      <c r="A249" s="397" t="s">
        <v>5029</v>
      </c>
      <c r="B249" s="755" t="s">
        <v>5030</v>
      </c>
      <c r="C249" s="755"/>
      <c r="D249" s="637"/>
      <c r="E249" s="637"/>
      <c r="F249" s="637">
        <v>1</v>
      </c>
      <c r="G249" s="637">
        <f t="shared" si="12"/>
        <v>0</v>
      </c>
      <c r="H249" s="637">
        <f t="shared" si="11"/>
        <v>1</v>
      </c>
      <c r="I249" s="915"/>
    </row>
    <row r="250" spans="1:9" ht="11.4" customHeight="1">
      <c r="A250" s="507" t="s">
        <v>2163</v>
      </c>
      <c r="B250" s="408" t="s">
        <v>2164</v>
      </c>
      <c r="C250" s="755">
        <v>1</v>
      </c>
      <c r="D250" s="637"/>
      <c r="E250" s="637">
        <v>28</v>
      </c>
      <c r="F250" s="637">
        <v>9</v>
      </c>
      <c r="G250" s="637">
        <f t="shared" si="12"/>
        <v>29</v>
      </c>
      <c r="H250" s="637">
        <f t="shared" si="11"/>
        <v>9</v>
      </c>
      <c r="I250" s="915">
        <f t="shared" si="13"/>
        <v>0.31034482758620691</v>
      </c>
    </row>
    <row r="251" spans="1:9" ht="11.4" customHeight="1">
      <c r="A251" s="1081" t="s">
        <v>5819</v>
      </c>
      <c r="B251" s="1080" t="s">
        <v>5820</v>
      </c>
      <c r="C251" s="1101"/>
      <c r="D251" s="1076"/>
      <c r="E251" s="1076"/>
      <c r="F251" s="1076">
        <v>1</v>
      </c>
      <c r="G251" s="1076"/>
      <c r="H251" s="1076">
        <f t="shared" si="11"/>
        <v>1</v>
      </c>
      <c r="I251" s="1104"/>
    </row>
    <row r="252" spans="1:9" ht="11.4" customHeight="1">
      <c r="A252" s="507" t="s">
        <v>5031</v>
      </c>
      <c r="B252" s="408" t="s">
        <v>5032</v>
      </c>
      <c r="C252" s="755"/>
      <c r="D252" s="637"/>
      <c r="E252" s="637">
        <v>3</v>
      </c>
      <c r="F252" s="637">
        <v>2</v>
      </c>
      <c r="G252" s="637">
        <f t="shared" si="12"/>
        <v>3</v>
      </c>
      <c r="H252" s="637">
        <f t="shared" si="11"/>
        <v>2</v>
      </c>
      <c r="I252" s="915">
        <f t="shared" si="13"/>
        <v>0.66666666666666663</v>
      </c>
    </row>
    <row r="253" spans="1:9" ht="11.4" customHeight="1">
      <c r="A253" s="397" t="s">
        <v>2165</v>
      </c>
      <c r="B253" s="416" t="s">
        <v>2166</v>
      </c>
      <c r="C253" s="755"/>
      <c r="D253" s="637"/>
      <c r="E253" s="637"/>
      <c r="F253" s="637"/>
      <c r="G253" s="637">
        <f t="shared" si="12"/>
        <v>0</v>
      </c>
      <c r="H253" s="637">
        <f t="shared" si="11"/>
        <v>0</v>
      </c>
      <c r="I253" s="915"/>
    </row>
    <row r="254" spans="1:9" ht="11.4" customHeight="1">
      <c r="A254" s="507" t="s">
        <v>2169</v>
      </c>
      <c r="B254" s="408" t="s">
        <v>2170</v>
      </c>
      <c r="C254" s="755"/>
      <c r="D254" s="637"/>
      <c r="E254" s="637">
        <v>5</v>
      </c>
      <c r="F254" s="637"/>
      <c r="G254" s="637">
        <f t="shared" si="12"/>
        <v>5</v>
      </c>
      <c r="H254" s="637">
        <f t="shared" si="11"/>
        <v>0</v>
      </c>
      <c r="I254" s="915">
        <f t="shared" si="13"/>
        <v>0</v>
      </c>
    </row>
    <row r="255" spans="1:9" ht="11.4" customHeight="1">
      <c r="A255" s="397" t="s">
        <v>2175</v>
      </c>
      <c r="B255" s="416" t="s">
        <v>2176</v>
      </c>
      <c r="C255" s="755"/>
      <c r="D255" s="637"/>
      <c r="E255" s="637"/>
      <c r="F255" s="637"/>
      <c r="G255" s="637">
        <f t="shared" si="12"/>
        <v>0</v>
      </c>
      <c r="H255" s="637">
        <f t="shared" si="11"/>
        <v>0</v>
      </c>
      <c r="I255" s="915"/>
    </row>
    <row r="256" spans="1:9" ht="11.4" customHeight="1">
      <c r="A256" s="507" t="s">
        <v>2177</v>
      </c>
      <c r="B256" s="408" t="s">
        <v>2178</v>
      </c>
      <c r="C256" s="755"/>
      <c r="D256" s="637"/>
      <c r="E256" s="637">
        <v>1</v>
      </c>
      <c r="F256" s="637">
        <v>1</v>
      </c>
      <c r="G256" s="637">
        <f t="shared" si="12"/>
        <v>1</v>
      </c>
      <c r="H256" s="637">
        <f t="shared" si="11"/>
        <v>1</v>
      </c>
      <c r="I256" s="915">
        <f t="shared" si="13"/>
        <v>1</v>
      </c>
    </row>
    <row r="257" spans="1:9" ht="11.4" customHeight="1">
      <c r="A257" s="397" t="s">
        <v>2179</v>
      </c>
      <c r="B257" s="416" t="s">
        <v>2180</v>
      </c>
      <c r="C257" s="755"/>
      <c r="D257" s="637"/>
      <c r="E257" s="637"/>
      <c r="F257" s="637"/>
      <c r="G257" s="637">
        <f t="shared" si="12"/>
        <v>0</v>
      </c>
      <c r="H257" s="637">
        <f t="shared" si="11"/>
        <v>0</v>
      </c>
      <c r="I257" s="915"/>
    </row>
    <row r="258" spans="1:9" ht="11.4" customHeight="1">
      <c r="A258" s="507" t="s">
        <v>2183</v>
      </c>
      <c r="B258" s="408" t="s">
        <v>2184</v>
      </c>
      <c r="C258" s="755"/>
      <c r="D258" s="637"/>
      <c r="E258" s="637">
        <v>7</v>
      </c>
      <c r="F258" s="637">
        <v>5</v>
      </c>
      <c r="G258" s="637">
        <f t="shared" si="12"/>
        <v>7</v>
      </c>
      <c r="H258" s="637">
        <f t="shared" si="11"/>
        <v>5</v>
      </c>
      <c r="I258" s="915">
        <f t="shared" si="13"/>
        <v>0.7142857142857143</v>
      </c>
    </row>
    <row r="259" spans="1:9" ht="11.4" customHeight="1">
      <c r="A259" s="507" t="s">
        <v>2185</v>
      </c>
      <c r="B259" s="408" t="s">
        <v>2186</v>
      </c>
      <c r="C259" s="755">
        <v>69</v>
      </c>
      <c r="D259" s="637">
        <v>68</v>
      </c>
      <c r="E259" s="637">
        <v>17</v>
      </c>
      <c r="F259" s="637">
        <v>33</v>
      </c>
      <c r="G259" s="637">
        <f t="shared" si="12"/>
        <v>86</v>
      </c>
      <c r="H259" s="637">
        <f t="shared" si="11"/>
        <v>101</v>
      </c>
      <c r="I259" s="915">
        <f t="shared" si="13"/>
        <v>1.1744186046511629</v>
      </c>
    </row>
    <row r="260" spans="1:9" ht="11.4" customHeight="1">
      <c r="A260" s="507" t="s">
        <v>2187</v>
      </c>
      <c r="B260" s="408" t="s">
        <v>2188</v>
      </c>
      <c r="C260" s="755"/>
      <c r="D260" s="637"/>
      <c r="E260" s="637">
        <v>7</v>
      </c>
      <c r="F260" s="637"/>
      <c r="G260" s="637">
        <f t="shared" si="12"/>
        <v>7</v>
      </c>
      <c r="H260" s="637">
        <f t="shared" si="11"/>
        <v>0</v>
      </c>
      <c r="I260" s="915">
        <f t="shared" si="13"/>
        <v>0</v>
      </c>
    </row>
    <row r="261" spans="1:9" ht="11.4" customHeight="1">
      <c r="A261" s="507" t="s">
        <v>2189</v>
      </c>
      <c r="B261" s="408" t="s">
        <v>2190</v>
      </c>
      <c r="C261" s="755"/>
      <c r="D261" s="637"/>
      <c r="E261" s="637">
        <v>11</v>
      </c>
      <c r="F261" s="637">
        <v>13</v>
      </c>
      <c r="G261" s="637">
        <f t="shared" si="12"/>
        <v>11</v>
      </c>
      <c r="H261" s="637">
        <f t="shared" si="11"/>
        <v>13</v>
      </c>
      <c r="I261" s="915">
        <f t="shared" si="13"/>
        <v>1.1818181818181819</v>
      </c>
    </row>
    <row r="262" spans="1:9" ht="11.4" customHeight="1">
      <c r="A262" s="397" t="s">
        <v>5033</v>
      </c>
      <c r="B262" s="755" t="s">
        <v>5034</v>
      </c>
      <c r="C262" s="755"/>
      <c r="D262" s="637"/>
      <c r="E262" s="637">
        <v>9</v>
      </c>
      <c r="F262" s="637">
        <v>18</v>
      </c>
      <c r="G262" s="637">
        <f t="shared" si="12"/>
        <v>9</v>
      </c>
      <c r="H262" s="637">
        <f t="shared" si="11"/>
        <v>18</v>
      </c>
      <c r="I262" s="915">
        <f t="shared" si="13"/>
        <v>2</v>
      </c>
    </row>
    <row r="263" spans="1:9" ht="11.4" customHeight="1">
      <c r="A263" s="397" t="s">
        <v>2197</v>
      </c>
      <c r="B263" s="416" t="s">
        <v>2198</v>
      </c>
      <c r="C263" s="755"/>
      <c r="D263" s="637"/>
      <c r="E263" s="637"/>
      <c r="F263" s="637"/>
      <c r="G263" s="637">
        <f t="shared" si="12"/>
        <v>0</v>
      </c>
      <c r="H263" s="637">
        <f t="shared" si="11"/>
        <v>0</v>
      </c>
      <c r="I263" s="915"/>
    </row>
    <row r="264" spans="1:9" ht="11.4" customHeight="1">
      <c r="A264" s="397" t="s">
        <v>2199</v>
      </c>
      <c r="B264" s="416" t="s">
        <v>2200</v>
      </c>
      <c r="C264" s="755"/>
      <c r="D264" s="637"/>
      <c r="E264" s="637"/>
      <c r="F264" s="637"/>
      <c r="G264" s="637">
        <f t="shared" si="12"/>
        <v>0</v>
      </c>
      <c r="H264" s="637">
        <f t="shared" si="11"/>
        <v>0</v>
      </c>
      <c r="I264" s="915"/>
    </row>
    <row r="265" spans="1:9" ht="11.4" customHeight="1">
      <c r="A265" s="507" t="s">
        <v>5035</v>
      </c>
      <c r="B265" s="408" t="s">
        <v>5036</v>
      </c>
      <c r="C265" s="755"/>
      <c r="D265" s="637"/>
      <c r="E265" s="637"/>
      <c r="F265" s="637"/>
      <c r="G265" s="637">
        <f t="shared" si="12"/>
        <v>0</v>
      </c>
      <c r="H265" s="637">
        <f t="shared" si="11"/>
        <v>0</v>
      </c>
      <c r="I265" s="915"/>
    </row>
    <row r="266" spans="1:9" ht="11.4" customHeight="1">
      <c r="A266" s="507" t="s">
        <v>2201</v>
      </c>
      <c r="B266" s="408" t="s">
        <v>5037</v>
      </c>
      <c r="C266" s="755"/>
      <c r="D266" s="637"/>
      <c r="E266" s="637">
        <v>7</v>
      </c>
      <c r="F266" s="637">
        <v>16</v>
      </c>
      <c r="G266" s="637">
        <f t="shared" si="12"/>
        <v>7</v>
      </c>
      <c r="H266" s="637">
        <f t="shared" si="11"/>
        <v>16</v>
      </c>
      <c r="I266" s="915">
        <f t="shared" si="13"/>
        <v>2.2857142857142856</v>
      </c>
    </row>
    <row r="267" spans="1:9" ht="11.4" customHeight="1">
      <c r="A267" s="397" t="s">
        <v>5038</v>
      </c>
      <c r="B267" s="755" t="s">
        <v>5039</v>
      </c>
      <c r="C267" s="755"/>
      <c r="D267" s="637"/>
      <c r="E267" s="637"/>
      <c r="F267" s="637"/>
      <c r="G267" s="637">
        <f t="shared" si="12"/>
        <v>0</v>
      </c>
      <c r="H267" s="637">
        <f t="shared" si="11"/>
        <v>0</v>
      </c>
      <c r="I267" s="915"/>
    </row>
    <row r="268" spans="1:9" s="555" customFormat="1" ht="11.4" customHeight="1">
      <c r="A268" s="397" t="s">
        <v>142</v>
      </c>
      <c r="B268" s="416" t="s">
        <v>5040</v>
      </c>
      <c r="C268" s="755"/>
      <c r="D268" s="637">
        <v>1</v>
      </c>
      <c r="E268" s="637">
        <v>121</v>
      </c>
      <c r="F268" s="637">
        <v>163</v>
      </c>
      <c r="G268" s="637">
        <f t="shared" si="12"/>
        <v>121</v>
      </c>
      <c r="H268" s="637">
        <f t="shared" si="11"/>
        <v>164</v>
      </c>
      <c r="I268" s="915">
        <f t="shared" si="13"/>
        <v>1.3553719008264462</v>
      </c>
    </row>
    <row r="269" spans="1:9" ht="11.4" customHeight="1">
      <c r="A269" s="397" t="s">
        <v>2385</v>
      </c>
      <c r="B269" s="416" t="s">
        <v>2386</v>
      </c>
      <c r="C269" s="755"/>
      <c r="D269" s="637"/>
      <c r="E269" s="637"/>
      <c r="F269" s="637"/>
      <c r="G269" s="637">
        <f t="shared" si="12"/>
        <v>0</v>
      </c>
      <c r="H269" s="637">
        <f t="shared" si="11"/>
        <v>0</v>
      </c>
      <c r="I269" s="915"/>
    </row>
    <row r="270" spans="1:9" ht="11.4" customHeight="1">
      <c r="A270" s="397" t="s">
        <v>2551</v>
      </c>
      <c r="B270" s="416" t="s">
        <v>5043</v>
      </c>
      <c r="C270" s="755">
        <v>41</v>
      </c>
      <c r="D270" s="637">
        <v>25</v>
      </c>
      <c r="E270" s="637">
        <v>201</v>
      </c>
      <c r="F270" s="637">
        <v>244</v>
      </c>
      <c r="G270" s="637">
        <f t="shared" si="12"/>
        <v>242</v>
      </c>
      <c r="H270" s="637">
        <f t="shared" si="11"/>
        <v>269</v>
      </c>
      <c r="I270" s="915">
        <f t="shared" si="13"/>
        <v>1.1115702479338843</v>
      </c>
    </row>
    <row r="271" spans="1:9" ht="11.4" customHeight="1">
      <c r="A271" s="507" t="s">
        <v>2553</v>
      </c>
      <c r="B271" s="408" t="s">
        <v>5044</v>
      </c>
      <c r="C271" s="755"/>
      <c r="D271" s="637"/>
      <c r="E271" s="637"/>
      <c r="F271" s="637"/>
      <c r="G271" s="637">
        <f t="shared" si="12"/>
        <v>0</v>
      </c>
      <c r="H271" s="637">
        <f t="shared" si="11"/>
        <v>0</v>
      </c>
      <c r="I271" s="915"/>
    </row>
    <row r="272" spans="1:9" ht="11.4" customHeight="1">
      <c r="A272" s="397" t="s">
        <v>5041</v>
      </c>
      <c r="B272" s="416" t="s">
        <v>5042</v>
      </c>
      <c r="C272" s="755"/>
      <c r="D272" s="637"/>
      <c r="E272" s="637">
        <v>1</v>
      </c>
      <c r="F272" s="637"/>
      <c r="G272" s="637">
        <f>C272+E272</f>
        <v>1</v>
      </c>
      <c r="H272" s="637">
        <f t="shared" si="11"/>
        <v>0</v>
      </c>
      <c r="I272" s="915">
        <f>H272/G272</f>
        <v>0</v>
      </c>
    </row>
    <row r="273" spans="1:9" ht="11.4" customHeight="1">
      <c r="A273" s="397" t="s">
        <v>2728</v>
      </c>
      <c r="B273" s="416" t="s">
        <v>2729</v>
      </c>
      <c r="C273" s="755">
        <v>3</v>
      </c>
      <c r="D273" s="637"/>
      <c r="E273" s="637"/>
      <c r="F273" s="637"/>
      <c r="G273" s="637">
        <f t="shared" si="12"/>
        <v>3</v>
      </c>
      <c r="H273" s="637">
        <f t="shared" si="11"/>
        <v>0</v>
      </c>
      <c r="I273" s="915">
        <f t="shared" si="13"/>
        <v>0</v>
      </c>
    </row>
    <row r="274" spans="1:9" ht="11.4" customHeight="1">
      <c r="A274" s="507" t="s">
        <v>2736</v>
      </c>
      <c r="B274" s="408" t="s">
        <v>2737</v>
      </c>
      <c r="C274" s="755">
        <v>23</v>
      </c>
      <c r="D274" s="637">
        <v>22</v>
      </c>
      <c r="E274" s="637"/>
      <c r="F274" s="637"/>
      <c r="G274" s="637">
        <f t="shared" si="12"/>
        <v>23</v>
      </c>
      <c r="H274" s="637">
        <f t="shared" si="11"/>
        <v>22</v>
      </c>
      <c r="I274" s="915">
        <f t="shared" si="13"/>
        <v>0.95652173913043481</v>
      </c>
    </row>
    <row r="275" spans="1:9" ht="11.4" customHeight="1">
      <c r="A275" s="507" t="s">
        <v>5045</v>
      </c>
      <c r="B275" s="408" t="s">
        <v>5046</v>
      </c>
      <c r="C275" s="755"/>
      <c r="D275" s="637"/>
      <c r="E275" s="637"/>
      <c r="F275" s="637"/>
      <c r="G275" s="637">
        <f t="shared" si="12"/>
        <v>0</v>
      </c>
      <c r="H275" s="637">
        <f t="shared" si="11"/>
        <v>0</v>
      </c>
      <c r="I275" s="915"/>
    </row>
    <row r="276" spans="1:9" ht="11.4" customHeight="1">
      <c r="A276" s="507" t="s">
        <v>2742</v>
      </c>
      <c r="B276" s="408" t="s">
        <v>2743</v>
      </c>
      <c r="C276" s="755">
        <v>3</v>
      </c>
      <c r="D276" s="637">
        <v>6</v>
      </c>
      <c r="E276" s="637"/>
      <c r="F276" s="637"/>
      <c r="G276" s="637">
        <f t="shared" si="12"/>
        <v>3</v>
      </c>
      <c r="H276" s="637">
        <f t="shared" si="11"/>
        <v>6</v>
      </c>
      <c r="I276" s="915">
        <f t="shared" si="13"/>
        <v>2</v>
      </c>
    </row>
    <row r="277" spans="1:9" ht="11.4" customHeight="1">
      <c r="A277" s="507" t="s">
        <v>5047</v>
      </c>
      <c r="B277" s="408" t="s">
        <v>5048</v>
      </c>
      <c r="C277" s="755"/>
      <c r="D277" s="637"/>
      <c r="E277" s="637"/>
      <c r="F277" s="637"/>
      <c r="G277" s="637">
        <f t="shared" si="12"/>
        <v>0</v>
      </c>
      <c r="H277" s="637">
        <f t="shared" si="11"/>
        <v>0</v>
      </c>
      <c r="I277" s="915"/>
    </row>
    <row r="278" spans="1:9" ht="11.4" customHeight="1">
      <c r="A278" s="397" t="s">
        <v>2746</v>
      </c>
      <c r="B278" s="416" t="s">
        <v>2747</v>
      </c>
      <c r="C278" s="755"/>
      <c r="D278" s="637"/>
      <c r="E278" s="637"/>
      <c r="F278" s="637"/>
      <c r="G278" s="637">
        <f t="shared" si="12"/>
        <v>0</v>
      </c>
      <c r="H278" s="637">
        <f t="shared" ref="H278:H332" si="14">D278+F278</f>
        <v>0</v>
      </c>
      <c r="I278" s="915"/>
    </row>
    <row r="279" spans="1:9" ht="11.4" customHeight="1">
      <c r="A279" s="507" t="s">
        <v>2766</v>
      </c>
      <c r="B279" s="408" t="s">
        <v>2767</v>
      </c>
      <c r="C279" s="755"/>
      <c r="D279" s="637">
        <v>1</v>
      </c>
      <c r="E279" s="637"/>
      <c r="F279" s="637"/>
      <c r="G279" s="637">
        <f t="shared" si="12"/>
        <v>0</v>
      </c>
      <c r="H279" s="637">
        <f t="shared" si="14"/>
        <v>1</v>
      </c>
      <c r="I279" s="915"/>
    </row>
    <row r="280" spans="1:9" ht="11.4" customHeight="1">
      <c r="A280" s="507" t="s">
        <v>5049</v>
      </c>
      <c r="B280" s="408" t="s">
        <v>5050</v>
      </c>
      <c r="C280" s="755"/>
      <c r="D280" s="637"/>
      <c r="E280" s="637"/>
      <c r="F280" s="637"/>
      <c r="G280" s="637">
        <f t="shared" si="12"/>
        <v>0</v>
      </c>
      <c r="H280" s="637">
        <f t="shared" si="14"/>
        <v>0</v>
      </c>
      <c r="I280" s="915"/>
    </row>
    <row r="281" spans="1:9" ht="11.4" customHeight="1">
      <c r="A281" s="507" t="s">
        <v>5051</v>
      </c>
      <c r="B281" s="408" t="s">
        <v>5052</v>
      </c>
      <c r="C281" s="755"/>
      <c r="D281" s="637"/>
      <c r="E281" s="637"/>
      <c r="F281" s="637"/>
      <c r="G281" s="637">
        <f t="shared" ref="G281:G342" si="15">C281+E281</f>
        <v>0</v>
      </c>
      <c r="H281" s="637">
        <f t="shared" si="14"/>
        <v>0</v>
      </c>
      <c r="I281" s="915"/>
    </row>
    <row r="282" spans="1:9" ht="11.4" customHeight="1">
      <c r="A282" s="507" t="s">
        <v>2774</v>
      </c>
      <c r="B282" s="408" t="s">
        <v>2775</v>
      </c>
      <c r="C282" s="755">
        <v>11</v>
      </c>
      <c r="D282" s="637">
        <v>4</v>
      </c>
      <c r="E282" s="637"/>
      <c r="F282" s="637">
        <v>2</v>
      </c>
      <c r="G282" s="637">
        <f t="shared" si="15"/>
        <v>11</v>
      </c>
      <c r="H282" s="637">
        <f t="shared" si="14"/>
        <v>6</v>
      </c>
      <c r="I282" s="915">
        <f t="shared" ref="I282:I337" si="16">H282/G282</f>
        <v>0.54545454545454541</v>
      </c>
    </row>
    <row r="283" spans="1:9" ht="11.4" customHeight="1">
      <c r="A283" s="507" t="s">
        <v>5053</v>
      </c>
      <c r="B283" s="408" t="s">
        <v>5054</v>
      </c>
      <c r="C283" s="755"/>
      <c r="D283" s="637"/>
      <c r="E283" s="637"/>
      <c r="F283" s="637">
        <v>0</v>
      </c>
      <c r="G283" s="637">
        <f t="shared" si="15"/>
        <v>0</v>
      </c>
      <c r="H283" s="637">
        <f t="shared" si="14"/>
        <v>0</v>
      </c>
      <c r="I283" s="915"/>
    </row>
    <row r="284" spans="1:9" ht="11.4" customHeight="1">
      <c r="A284" s="507" t="s">
        <v>5563</v>
      </c>
      <c r="B284" s="409" t="s">
        <v>5564</v>
      </c>
      <c r="C284" s="755"/>
      <c r="D284" s="637"/>
      <c r="E284" s="637"/>
      <c r="F284" s="637">
        <v>1</v>
      </c>
      <c r="G284" s="637"/>
      <c r="H284" s="637">
        <f t="shared" si="14"/>
        <v>1</v>
      </c>
      <c r="I284" s="915"/>
    </row>
    <row r="285" spans="1:9" ht="11.4" customHeight="1">
      <c r="A285" s="507" t="s">
        <v>2784</v>
      </c>
      <c r="B285" s="408" t="s">
        <v>2785</v>
      </c>
      <c r="C285" s="755">
        <v>21</v>
      </c>
      <c r="D285" s="637">
        <v>13</v>
      </c>
      <c r="E285" s="637">
        <v>8</v>
      </c>
      <c r="F285" s="637">
        <v>5</v>
      </c>
      <c r="G285" s="637">
        <f t="shared" si="15"/>
        <v>29</v>
      </c>
      <c r="H285" s="637">
        <f t="shared" si="14"/>
        <v>18</v>
      </c>
      <c r="I285" s="915">
        <f t="shared" si="16"/>
        <v>0.62068965517241381</v>
      </c>
    </row>
    <row r="286" spans="1:9" ht="11.4" customHeight="1">
      <c r="A286" s="397" t="s">
        <v>2786</v>
      </c>
      <c r="B286" s="416" t="s">
        <v>2787</v>
      </c>
      <c r="C286" s="755"/>
      <c r="D286" s="637"/>
      <c r="E286" s="637">
        <v>3</v>
      </c>
      <c r="F286" s="637"/>
      <c r="G286" s="637">
        <f t="shared" si="15"/>
        <v>3</v>
      </c>
      <c r="H286" s="637">
        <f t="shared" si="14"/>
        <v>0</v>
      </c>
      <c r="I286" s="915">
        <f t="shared" si="16"/>
        <v>0</v>
      </c>
    </row>
    <row r="287" spans="1:9" ht="11.4" customHeight="1">
      <c r="A287" s="507" t="s">
        <v>5055</v>
      </c>
      <c r="B287" s="408" t="s">
        <v>5056</v>
      </c>
      <c r="C287" s="755"/>
      <c r="D287" s="637"/>
      <c r="E287" s="637">
        <v>5</v>
      </c>
      <c r="F287" s="637">
        <v>4</v>
      </c>
      <c r="G287" s="637">
        <f t="shared" si="15"/>
        <v>5</v>
      </c>
      <c r="H287" s="637">
        <f t="shared" si="14"/>
        <v>4</v>
      </c>
      <c r="I287" s="915">
        <f t="shared" si="16"/>
        <v>0.8</v>
      </c>
    </row>
    <row r="288" spans="1:9" ht="11.4" customHeight="1">
      <c r="A288" s="507" t="s">
        <v>5057</v>
      </c>
      <c r="B288" s="408" t="s">
        <v>5058</v>
      </c>
      <c r="C288" s="755"/>
      <c r="D288" s="637"/>
      <c r="E288" s="637">
        <v>7</v>
      </c>
      <c r="F288" s="637">
        <v>2</v>
      </c>
      <c r="G288" s="637">
        <f t="shared" si="15"/>
        <v>7</v>
      </c>
      <c r="H288" s="637">
        <f t="shared" si="14"/>
        <v>2</v>
      </c>
      <c r="I288" s="915">
        <f t="shared" si="16"/>
        <v>0.2857142857142857</v>
      </c>
    </row>
    <row r="289" spans="1:9" ht="11.4" customHeight="1">
      <c r="A289" s="507" t="s">
        <v>5059</v>
      </c>
      <c r="B289" s="408" t="s">
        <v>5060</v>
      </c>
      <c r="C289" s="755"/>
      <c r="D289" s="637"/>
      <c r="E289" s="637"/>
      <c r="F289" s="637"/>
      <c r="G289" s="637">
        <f t="shared" si="15"/>
        <v>0</v>
      </c>
      <c r="H289" s="637">
        <f t="shared" si="14"/>
        <v>0</v>
      </c>
      <c r="I289" s="915"/>
    </row>
    <row r="290" spans="1:9" ht="11.4" customHeight="1">
      <c r="A290" s="507" t="s">
        <v>2792</v>
      </c>
      <c r="B290" s="408" t="s">
        <v>5061</v>
      </c>
      <c r="C290" s="755">
        <v>4</v>
      </c>
      <c r="D290" s="637">
        <v>4</v>
      </c>
      <c r="E290" s="637"/>
      <c r="F290" s="637">
        <v>1</v>
      </c>
      <c r="G290" s="637">
        <f t="shared" si="15"/>
        <v>4</v>
      </c>
      <c r="H290" s="637">
        <f t="shared" si="14"/>
        <v>5</v>
      </c>
      <c r="I290" s="915">
        <f t="shared" si="16"/>
        <v>1.25</v>
      </c>
    </row>
    <row r="291" spans="1:9" ht="11.4" customHeight="1">
      <c r="A291" s="1081" t="s">
        <v>5821</v>
      </c>
      <c r="B291" s="1080" t="s">
        <v>5822</v>
      </c>
      <c r="C291" s="1101"/>
      <c r="D291" s="1076"/>
      <c r="E291" s="1076"/>
      <c r="F291" s="1076">
        <v>1</v>
      </c>
      <c r="G291" s="1076"/>
      <c r="H291" s="637">
        <f t="shared" si="14"/>
        <v>1</v>
      </c>
      <c r="I291" s="1104"/>
    </row>
    <row r="292" spans="1:9" ht="11.4" customHeight="1">
      <c r="A292" s="507" t="s">
        <v>2816</v>
      </c>
      <c r="B292" s="408" t="s">
        <v>2817</v>
      </c>
      <c r="C292" s="755">
        <v>32</v>
      </c>
      <c r="D292" s="637">
        <v>15</v>
      </c>
      <c r="E292" s="637"/>
      <c r="F292" s="637"/>
      <c r="G292" s="637">
        <f t="shared" si="15"/>
        <v>32</v>
      </c>
      <c r="H292" s="637">
        <f t="shared" si="14"/>
        <v>15</v>
      </c>
      <c r="I292" s="915">
        <f t="shared" si="16"/>
        <v>0.46875</v>
      </c>
    </row>
    <row r="293" spans="1:9" ht="11.4" customHeight="1">
      <c r="A293" s="896" t="s">
        <v>2840</v>
      </c>
      <c r="B293" s="895" t="s">
        <v>2841</v>
      </c>
      <c r="C293" s="755"/>
      <c r="D293" s="637"/>
      <c r="E293" s="637"/>
      <c r="F293" s="637">
        <v>101</v>
      </c>
      <c r="G293" s="637"/>
      <c r="H293" s="637">
        <f t="shared" si="14"/>
        <v>101</v>
      </c>
      <c r="I293" s="915"/>
    </row>
    <row r="294" spans="1:9" ht="11.4" customHeight="1">
      <c r="A294" s="507" t="s">
        <v>5062</v>
      </c>
      <c r="B294" s="408" t="s">
        <v>5063</v>
      </c>
      <c r="C294" s="755"/>
      <c r="D294" s="637"/>
      <c r="E294" s="637">
        <v>1</v>
      </c>
      <c r="F294" s="637"/>
      <c r="G294" s="637">
        <f t="shared" si="15"/>
        <v>1</v>
      </c>
      <c r="H294" s="637">
        <f t="shared" si="14"/>
        <v>0</v>
      </c>
      <c r="I294" s="915">
        <f t="shared" si="16"/>
        <v>0</v>
      </c>
    </row>
    <row r="295" spans="1:9" ht="11.4" customHeight="1">
      <c r="A295" s="397" t="s">
        <v>5620</v>
      </c>
      <c r="B295" s="398" t="s">
        <v>5621</v>
      </c>
      <c r="C295" s="755"/>
      <c r="D295" s="637"/>
      <c r="E295" s="637"/>
      <c r="F295" s="637">
        <v>1</v>
      </c>
      <c r="G295" s="637"/>
      <c r="H295" s="637">
        <f t="shared" si="14"/>
        <v>1</v>
      </c>
      <c r="I295" s="915"/>
    </row>
    <row r="296" spans="1:9" ht="11.4" customHeight="1">
      <c r="A296" s="507" t="s">
        <v>5064</v>
      </c>
      <c r="B296" s="408" t="s">
        <v>5065</v>
      </c>
      <c r="C296" s="755"/>
      <c r="D296" s="637"/>
      <c r="E296" s="637">
        <v>4</v>
      </c>
      <c r="F296" s="637">
        <v>1</v>
      </c>
      <c r="G296" s="637">
        <f t="shared" si="15"/>
        <v>4</v>
      </c>
      <c r="H296" s="637">
        <f t="shared" si="14"/>
        <v>1</v>
      </c>
      <c r="I296" s="915">
        <f t="shared" si="16"/>
        <v>0.25</v>
      </c>
    </row>
    <row r="297" spans="1:9" ht="11.4" customHeight="1">
      <c r="A297" s="507" t="s">
        <v>5066</v>
      </c>
      <c r="B297" s="408" t="s">
        <v>5067</v>
      </c>
      <c r="C297" s="755"/>
      <c r="D297" s="637"/>
      <c r="E297" s="637">
        <v>1</v>
      </c>
      <c r="F297" s="637">
        <v>6</v>
      </c>
      <c r="G297" s="637">
        <f t="shared" si="15"/>
        <v>1</v>
      </c>
      <c r="H297" s="637">
        <f t="shared" si="14"/>
        <v>6</v>
      </c>
      <c r="I297" s="915">
        <f t="shared" si="16"/>
        <v>6</v>
      </c>
    </row>
    <row r="298" spans="1:9" ht="11.4" customHeight="1">
      <c r="A298" s="397" t="s">
        <v>5068</v>
      </c>
      <c r="B298" s="416" t="s">
        <v>5069</v>
      </c>
      <c r="C298" s="755"/>
      <c r="D298" s="637"/>
      <c r="E298" s="637"/>
      <c r="F298" s="637"/>
      <c r="G298" s="637">
        <f t="shared" si="15"/>
        <v>0</v>
      </c>
      <c r="H298" s="637">
        <f t="shared" si="14"/>
        <v>0</v>
      </c>
      <c r="I298" s="915"/>
    </row>
    <row r="299" spans="1:9" ht="11.4" customHeight="1">
      <c r="A299" s="397" t="s">
        <v>3159</v>
      </c>
      <c r="B299" s="416" t="s">
        <v>3160</v>
      </c>
      <c r="C299" s="755"/>
      <c r="D299" s="637"/>
      <c r="E299" s="637">
        <v>12</v>
      </c>
      <c r="F299" s="637">
        <v>2</v>
      </c>
      <c r="G299" s="637">
        <f t="shared" si="15"/>
        <v>12</v>
      </c>
      <c r="H299" s="637">
        <f t="shared" si="14"/>
        <v>2</v>
      </c>
      <c r="I299" s="915">
        <f t="shared" si="16"/>
        <v>0.16666666666666666</v>
      </c>
    </row>
    <row r="300" spans="1:9" ht="11.4" customHeight="1">
      <c r="A300" s="507" t="s">
        <v>3205</v>
      </c>
      <c r="B300" s="408" t="s">
        <v>3206</v>
      </c>
      <c r="C300" s="755"/>
      <c r="D300" s="637"/>
      <c r="E300" s="637"/>
      <c r="F300" s="637"/>
      <c r="G300" s="637">
        <f t="shared" si="15"/>
        <v>0</v>
      </c>
      <c r="H300" s="637">
        <f t="shared" si="14"/>
        <v>0</v>
      </c>
      <c r="I300" s="915"/>
    </row>
    <row r="301" spans="1:9" ht="11.4" customHeight="1">
      <c r="A301" s="507" t="s">
        <v>5070</v>
      </c>
      <c r="B301" s="408" t="s">
        <v>5071</v>
      </c>
      <c r="C301" s="755"/>
      <c r="D301" s="637"/>
      <c r="E301" s="637">
        <v>3</v>
      </c>
      <c r="F301" s="637">
        <v>1</v>
      </c>
      <c r="G301" s="637">
        <f t="shared" si="15"/>
        <v>3</v>
      </c>
      <c r="H301" s="637">
        <f t="shared" si="14"/>
        <v>1</v>
      </c>
      <c r="I301" s="915">
        <f t="shared" si="16"/>
        <v>0.33333333333333331</v>
      </c>
    </row>
    <row r="302" spans="1:9" ht="11.4" customHeight="1">
      <c r="A302" s="397" t="s">
        <v>5622</v>
      </c>
      <c r="B302" s="398" t="s">
        <v>5623</v>
      </c>
      <c r="C302" s="755"/>
      <c r="D302" s="637"/>
      <c r="E302" s="637"/>
      <c r="F302" s="637">
        <v>4</v>
      </c>
      <c r="G302" s="637"/>
      <c r="H302" s="637">
        <f t="shared" si="14"/>
        <v>4</v>
      </c>
      <c r="I302" s="915"/>
    </row>
    <row r="303" spans="1:9" ht="11.4" customHeight="1">
      <c r="A303" s="397" t="s">
        <v>3207</v>
      </c>
      <c r="B303" s="416" t="s">
        <v>3208</v>
      </c>
      <c r="C303" s="755">
        <v>1</v>
      </c>
      <c r="D303" s="637"/>
      <c r="E303" s="637">
        <v>12</v>
      </c>
      <c r="F303" s="637"/>
      <c r="G303" s="637">
        <f t="shared" si="15"/>
        <v>13</v>
      </c>
      <c r="H303" s="637">
        <f t="shared" si="14"/>
        <v>0</v>
      </c>
      <c r="I303" s="915">
        <f t="shared" si="16"/>
        <v>0</v>
      </c>
    </row>
    <row r="304" spans="1:9" ht="11.4" customHeight="1">
      <c r="A304" s="896" t="s">
        <v>5728</v>
      </c>
      <c r="B304" s="895" t="s">
        <v>5729</v>
      </c>
      <c r="C304" s="755"/>
      <c r="D304" s="637"/>
      <c r="E304" s="637"/>
      <c r="F304" s="637">
        <v>1</v>
      </c>
      <c r="G304" s="637"/>
      <c r="H304" s="637">
        <f t="shared" si="14"/>
        <v>1</v>
      </c>
      <c r="I304" s="915"/>
    </row>
    <row r="305" spans="1:9" ht="11.4" customHeight="1">
      <c r="A305" s="507" t="s">
        <v>3213</v>
      </c>
      <c r="B305" s="408" t="s">
        <v>3214</v>
      </c>
      <c r="C305" s="755"/>
      <c r="D305" s="637"/>
      <c r="E305" s="637">
        <v>4</v>
      </c>
      <c r="F305" s="637"/>
      <c r="G305" s="637">
        <f t="shared" si="15"/>
        <v>4</v>
      </c>
      <c r="H305" s="637">
        <f t="shared" si="14"/>
        <v>0</v>
      </c>
      <c r="I305" s="915">
        <f t="shared" si="16"/>
        <v>0</v>
      </c>
    </row>
    <row r="306" spans="1:9" ht="11.4" customHeight="1">
      <c r="A306" s="507" t="s">
        <v>5348</v>
      </c>
      <c r="B306" s="409" t="s">
        <v>5349</v>
      </c>
      <c r="C306" s="755"/>
      <c r="D306" s="637"/>
      <c r="E306" s="637"/>
      <c r="F306" s="637">
        <v>8</v>
      </c>
      <c r="G306" s="637"/>
      <c r="H306" s="637">
        <f t="shared" si="14"/>
        <v>8</v>
      </c>
      <c r="I306" s="915"/>
    </row>
    <row r="307" spans="1:9" ht="11.4" customHeight="1">
      <c r="A307" s="507" t="s">
        <v>3223</v>
      </c>
      <c r="B307" s="408" t="s">
        <v>3224</v>
      </c>
      <c r="C307" s="755"/>
      <c r="D307" s="637"/>
      <c r="E307" s="637">
        <v>1</v>
      </c>
      <c r="F307" s="637"/>
      <c r="G307" s="637">
        <f t="shared" si="15"/>
        <v>1</v>
      </c>
      <c r="H307" s="637">
        <f t="shared" si="14"/>
        <v>0</v>
      </c>
      <c r="I307" s="915">
        <f t="shared" si="16"/>
        <v>0</v>
      </c>
    </row>
    <row r="308" spans="1:9" ht="11.4" customHeight="1">
      <c r="A308" s="896" t="s">
        <v>5730</v>
      </c>
      <c r="B308" s="895" t="s">
        <v>5731</v>
      </c>
      <c r="C308" s="755"/>
      <c r="D308" s="637"/>
      <c r="E308" s="637"/>
      <c r="F308" s="637">
        <v>4</v>
      </c>
      <c r="G308" s="637"/>
      <c r="H308" s="637">
        <f t="shared" si="14"/>
        <v>4</v>
      </c>
      <c r="I308" s="915"/>
    </row>
    <row r="309" spans="1:9" ht="11.4" customHeight="1">
      <c r="A309" s="507" t="s">
        <v>3251</v>
      </c>
      <c r="B309" s="408" t="s">
        <v>3252</v>
      </c>
      <c r="C309" s="755"/>
      <c r="D309" s="637"/>
      <c r="E309" s="637">
        <v>64</v>
      </c>
      <c r="F309" s="637">
        <v>81</v>
      </c>
      <c r="G309" s="637">
        <f t="shared" si="15"/>
        <v>64</v>
      </c>
      <c r="H309" s="637">
        <f t="shared" si="14"/>
        <v>81</v>
      </c>
      <c r="I309" s="915">
        <f t="shared" si="16"/>
        <v>1.265625</v>
      </c>
    </row>
    <row r="310" spans="1:9" ht="11.4" customHeight="1">
      <c r="A310" s="507" t="s">
        <v>3257</v>
      </c>
      <c r="B310" s="408" t="s">
        <v>3258</v>
      </c>
      <c r="C310" s="755"/>
      <c r="D310" s="637"/>
      <c r="E310" s="637"/>
      <c r="F310" s="637"/>
      <c r="G310" s="637">
        <f t="shared" si="15"/>
        <v>0</v>
      </c>
      <c r="H310" s="637">
        <f t="shared" si="14"/>
        <v>0</v>
      </c>
      <c r="I310" s="915"/>
    </row>
    <row r="311" spans="1:9" ht="11.4" customHeight="1">
      <c r="A311" s="507" t="s">
        <v>3267</v>
      </c>
      <c r="B311" s="408" t="s">
        <v>3268</v>
      </c>
      <c r="C311" s="755"/>
      <c r="D311" s="637"/>
      <c r="E311" s="637">
        <v>268</v>
      </c>
      <c r="F311" s="637">
        <v>2368</v>
      </c>
      <c r="G311" s="637">
        <f t="shared" si="15"/>
        <v>268</v>
      </c>
      <c r="H311" s="637">
        <f t="shared" si="14"/>
        <v>2368</v>
      </c>
      <c r="I311" s="915">
        <f t="shared" si="16"/>
        <v>8.8358208955223887</v>
      </c>
    </row>
    <row r="312" spans="1:9" ht="11.4" customHeight="1">
      <c r="A312" s="507" t="s">
        <v>3274</v>
      </c>
      <c r="B312" s="408" t="s">
        <v>3275</v>
      </c>
      <c r="C312" s="755"/>
      <c r="D312" s="637"/>
      <c r="E312" s="637">
        <v>389</v>
      </c>
      <c r="F312" s="637">
        <v>506</v>
      </c>
      <c r="G312" s="637">
        <f t="shared" si="15"/>
        <v>389</v>
      </c>
      <c r="H312" s="637">
        <f t="shared" si="14"/>
        <v>506</v>
      </c>
      <c r="I312" s="915">
        <f t="shared" si="16"/>
        <v>1.3007712082262211</v>
      </c>
    </row>
    <row r="313" spans="1:9" ht="11.4" customHeight="1">
      <c r="A313" s="507" t="s">
        <v>5072</v>
      </c>
      <c r="B313" s="408" t="s">
        <v>5073</v>
      </c>
      <c r="C313" s="755"/>
      <c r="D313" s="637"/>
      <c r="E313" s="637">
        <v>1</v>
      </c>
      <c r="F313" s="637"/>
      <c r="G313" s="637">
        <f t="shared" si="15"/>
        <v>1</v>
      </c>
      <c r="H313" s="637">
        <f t="shared" si="14"/>
        <v>0</v>
      </c>
      <c r="I313" s="915">
        <f t="shared" si="16"/>
        <v>0</v>
      </c>
    </row>
    <row r="314" spans="1:9" ht="11.4" customHeight="1">
      <c r="A314" s="896" t="s">
        <v>3280</v>
      </c>
      <c r="B314" s="895" t="s">
        <v>3281</v>
      </c>
      <c r="C314" s="755"/>
      <c r="D314" s="637"/>
      <c r="E314" s="637"/>
      <c r="F314" s="637">
        <v>3</v>
      </c>
      <c r="G314" s="637"/>
      <c r="H314" s="637">
        <f t="shared" si="14"/>
        <v>3</v>
      </c>
      <c r="I314" s="915"/>
    </row>
    <row r="315" spans="1:9" ht="11.4" customHeight="1">
      <c r="A315" s="507" t="s">
        <v>3296</v>
      </c>
      <c r="B315" s="408" t="s">
        <v>3297</v>
      </c>
      <c r="C315" s="755"/>
      <c r="D315" s="637"/>
      <c r="E315" s="637">
        <v>84</v>
      </c>
      <c r="F315" s="637">
        <v>87</v>
      </c>
      <c r="G315" s="637">
        <f t="shared" si="15"/>
        <v>84</v>
      </c>
      <c r="H315" s="637">
        <f t="shared" si="14"/>
        <v>87</v>
      </c>
      <c r="I315" s="915">
        <f t="shared" si="16"/>
        <v>1.0357142857142858</v>
      </c>
    </row>
    <row r="316" spans="1:9" ht="11.4" customHeight="1">
      <c r="A316" s="397" t="s">
        <v>3306</v>
      </c>
      <c r="B316" s="416" t="s">
        <v>3307</v>
      </c>
      <c r="C316" s="755">
        <v>361</v>
      </c>
      <c r="D316" s="637">
        <v>365</v>
      </c>
      <c r="E316" s="637">
        <v>15</v>
      </c>
      <c r="F316" s="637">
        <v>20</v>
      </c>
      <c r="G316" s="637">
        <f t="shared" si="15"/>
        <v>376</v>
      </c>
      <c r="H316" s="637">
        <f t="shared" si="14"/>
        <v>385</v>
      </c>
      <c r="I316" s="915">
        <f t="shared" si="16"/>
        <v>1.0239361702127661</v>
      </c>
    </row>
    <row r="317" spans="1:9" ht="11.4" customHeight="1">
      <c r="A317" s="507" t="s">
        <v>5074</v>
      </c>
      <c r="B317" s="408" t="s">
        <v>5075</v>
      </c>
      <c r="C317" s="755"/>
      <c r="D317" s="637"/>
      <c r="E317" s="637">
        <v>1</v>
      </c>
      <c r="F317" s="637"/>
      <c r="G317" s="637">
        <f t="shared" si="15"/>
        <v>1</v>
      </c>
      <c r="H317" s="637">
        <f t="shared" si="14"/>
        <v>0</v>
      </c>
      <c r="I317" s="915">
        <f t="shared" si="16"/>
        <v>0</v>
      </c>
    </row>
    <row r="318" spans="1:9" ht="11.4" customHeight="1">
      <c r="A318" s="896" t="s">
        <v>3312</v>
      </c>
      <c r="B318" s="895" t="s">
        <v>3313</v>
      </c>
      <c r="C318" s="755"/>
      <c r="D318" s="637"/>
      <c r="E318" s="637"/>
      <c r="F318" s="637">
        <v>1</v>
      </c>
      <c r="G318" s="637"/>
      <c r="H318" s="637">
        <f t="shared" si="14"/>
        <v>1</v>
      </c>
      <c r="I318" s="915"/>
    </row>
    <row r="319" spans="1:9" ht="11.4" customHeight="1">
      <c r="A319" s="397" t="s">
        <v>3340</v>
      </c>
      <c r="B319" s="398" t="s">
        <v>3341</v>
      </c>
      <c r="C319" s="755"/>
      <c r="D319" s="637"/>
      <c r="E319" s="637"/>
      <c r="F319" s="637">
        <v>1</v>
      </c>
      <c r="G319" s="637"/>
      <c r="H319" s="637">
        <f t="shared" si="14"/>
        <v>1</v>
      </c>
      <c r="I319" s="915"/>
    </row>
    <row r="320" spans="1:9" ht="11.4" customHeight="1">
      <c r="A320" s="507" t="s">
        <v>4792</v>
      </c>
      <c r="B320" s="408" t="s">
        <v>5076</v>
      </c>
      <c r="C320" s="755"/>
      <c r="D320" s="637"/>
      <c r="E320" s="637">
        <v>19</v>
      </c>
      <c r="F320" s="637">
        <v>34</v>
      </c>
      <c r="G320" s="637">
        <f t="shared" si="15"/>
        <v>19</v>
      </c>
      <c r="H320" s="637">
        <f t="shared" si="14"/>
        <v>34</v>
      </c>
      <c r="I320" s="915">
        <f t="shared" si="16"/>
        <v>1.7894736842105263</v>
      </c>
    </row>
    <row r="321" spans="1:9" ht="11.4" customHeight="1">
      <c r="A321" s="896" t="s">
        <v>5732</v>
      </c>
      <c r="B321" s="895" t="s">
        <v>5733</v>
      </c>
      <c r="C321" s="755"/>
      <c r="D321" s="637"/>
      <c r="E321" s="637"/>
      <c r="F321" s="637">
        <v>5</v>
      </c>
      <c r="G321" s="637"/>
      <c r="H321" s="637">
        <f t="shared" si="14"/>
        <v>5</v>
      </c>
      <c r="I321" s="915"/>
    </row>
    <row r="322" spans="1:9" ht="11.4" customHeight="1">
      <c r="A322" s="507" t="s">
        <v>3356</v>
      </c>
      <c r="B322" s="408" t="s">
        <v>3357</v>
      </c>
      <c r="C322" s="755"/>
      <c r="D322" s="637"/>
      <c r="E322" s="637">
        <v>325</v>
      </c>
      <c r="F322" s="637">
        <v>3985</v>
      </c>
      <c r="G322" s="637">
        <f t="shared" si="15"/>
        <v>325</v>
      </c>
      <c r="H322" s="637">
        <f t="shared" si="14"/>
        <v>3985</v>
      </c>
      <c r="I322" s="915">
        <f t="shared" si="16"/>
        <v>12.261538461538462</v>
      </c>
    </row>
    <row r="323" spans="1:9" ht="11.4" customHeight="1">
      <c r="A323" s="896" t="s">
        <v>5734</v>
      </c>
      <c r="B323" s="895" t="s">
        <v>5735</v>
      </c>
      <c r="C323" s="755"/>
      <c r="D323" s="637"/>
      <c r="E323" s="637"/>
      <c r="F323" s="637">
        <v>3</v>
      </c>
      <c r="G323" s="637"/>
      <c r="H323" s="637">
        <f t="shared" si="14"/>
        <v>3</v>
      </c>
      <c r="I323" s="915"/>
    </row>
    <row r="324" spans="1:9" ht="11.4" customHeight="1">
      <c r="A324" s="1081" t="s">
        <v>5823</v>
      </c>
      <c r="B324" s="1080" t="s">
        <v>5824</v>
      </c>
      <c r="C324" s="1101"/>
      <c r="D324" s="1076"/>
      <c r="E324" s="1076"/>
      <c r="F324" s="1076">
        <v>5</v>
      </c>
      <c r="G324" s="1076"/>
      <c r="H324" s="1076">
        <f t="shared" si="14"/>
        <v>5</v>
      </c>
      <c r="I324" s="1104"/>
    </row>
    <row r="325" spans="1:9" ht="11.4" customHeight="1">
      <c r="A325" s="397" t="s">
        <v>3372</v>
      </c>
      <c r="B325" s="416" t="s">
        <v>3373</v>
      </c>
      <c r="C325" s="755"/>
      <c r="D325" s="637"/>
      <c r="E325" s="637">
        <v>237</v>
      </c>
      <c r="F325" s="637">
        <v>8</v>
      </c>
      <c r="G325" s="637">
        <f t="shared" si="15"/>
        <v>237</v>
      </c>
      <c r="H325" s="637">
        <f t="shared" si="14"/>
        <v>8</v>
      </c>
      <c r="I325" s="915">
        <f t="shared" si="16"/>
        <v>3.3755274261603373E-2</v>
      </c>
    </row>
    <row r="326" spans="1:9" ht="11.4" customHeight="1">
      <c r="A326" s="507" t="s">
        <v>3404</v>
      </c>
      <c r="B326" s="408" t="s">
        <v>3405</v>
      </c>
      <c r="C326" s="755"/>
      <c r="D326" s="637"/>
      <c r="E326" s="637">
        <v>247</v>
      </c>
      <c r="F326" s="637">
        <v>18</v>
      </c>
      <c r="G326" s="637">
        <f t="shared" si="15"/>
        <v>247</v>
      </c>
      <c r="H326" s="637">
        <f t="shared" si="14"/>
        <v>18</v>
      </c>
      <c r="I326" s="915">
        <f t="shared" si="16"/>
        <v>7.28744939271255E-2</v>
      </c>
    </row>
    <row r="327" spans="1:9" ht="11.4" customHeight="1">
      <c r="A327" s="507" t="s">
        <v>3418</v>
      </c>
      <c r="B327" s="408" t="s">
        <v>3419</v>
      </c>
      <c r="C327" s="755"/>
      <c r="D327" s="637"/>
      <c r="E327" s="637">
        <v>249</v>
      </c>
      <c r="F327" s="637">
        <v>8</v>
      </c>
      <c r="G327" s="637">
        <f t="shared" si="15"/>
        <v>249</v>
      </c>
      <c r="H327" s="637">
        <f t="shared" si="14"/>
        <v>8</v>
      </c>
      <c r="I327" s="915">
        <f t="shared" si="16"/>
        <v>3.2128514056224897E-2</v>
      </c>
    </row>
    <row r="328" spans="1:9" ht="11.4" customHeight="1">
      <c r="A328" s="397" t="s">
        <v>3420</v>
      </c>
      <c r="B328" s="416" t="s">
        <v>3421</v>
      </c>
      <c r="C328" s="755"/>
      <c r="D328" s="637"/>
      <c r="E328" s="637">
        <v>245</v>
      </c>
      <c r="F328" s="637">
        <v>22</v>
      </c>
      <c r="G328" s="637">
        <f t="shared" si="15"/>
        <v>245</v>
      </c>
      <c r="H328" s="637">
        <f t="shared" si="14"/>
        <v>22</v>
      </c>
      <c r="I328" s="915">
        <f t="shared" si="16"/>
        <v>8.9795918367346933E-2</v>
      </c>
    </row>
    <row r="329" spans="1:9" ht="11.4" customHeight="1">
      <c r="A329" s="507" t="s">
        <v>3460</v>
      </c>
      <c r="B329" s="408" t="s">
        <v>3461</v>
      </c>
      <c r="C329" s="755"/>
      <c r="D329" s="637"/>
      <c r="E329" s="637">
        <v>248</v>
      </c>
      <c r="F329" s="637">
        <v>8</v>
      </c>
      <c r="G329" s="637">
        <f t="shared" si="15"/>
        <v>248</v>
      </c>
      <c r="H329" s="637">
        <f t="shared" si="14"/>
        <v>8</v>
      </c>
      <c r="I329" s="915">
        <f t="shared" si="16"/>
        <v>3.2258064516129031E-2</v>
      </c>
    </row>
    <row r="330" spans="1:9" ht="11.4" customHeight="1">
      <c r="A330" s="507" t="s">
        <v>3478</v>
      </c>
      <c r="B330" s="408" t="s">
        <v>5077</v>
      </c>
      <c r="C330" s="755"/>
      <c r="D330" s="637"/>
      <c r="E330" s="637">
        <v>244</v>
      </c>
      <c r="F330" s="637">
        <v>11</v>
      </c>
      <c r="G330" s="637">
        <f t="shared" si="15"/>
        <v>244</v>
      </c>
      <c r="H330" s="637">
        <f t="shared" si="14"/>
        <v>11</v>
      </c>
      <c r="I330" s="915">
        <f t="shared" si="16"/>
        <v>4.5081967213114756E-2</v>
      </c>
    </row>
    <row r="331" spans="1:9" ht="11.4" customHeight="1">
      <c r="A331" s="507" t="s">
        <v>3480</v>
      </c>
      <c r="B331" s="408" t="s">
        <v>3481</v>
      </c>
      <c r="C331" s="755"/>
      <c r="D331" s="637"/>
      <c r="E331" s="637">
        <v>249</v>
      </c>
      <c r="F331" s="637">
        <v>8</v>
      </c>
      <c r="G331" s="637">
        <f t="shared" si="15"/>
        <v>249</v>
      </c>
      <c r="H331" s="637">
        <f t="shared" si="14"/>
        <v>8</v>
      </c>
      <c r="I331" s="915">
        <f t="shared" si="16"/>
        <v>3.2128514056224897E-2</v>
      </c>
    </row>
    <row r="332" spans="1:9" ht="11.4" customHeight="1">
      <c r="A332" s="507" t="s">
        <v>3484</v>
      </c>
      <c r="B332" s="408" t="s">
        <v>3485</v>
      </c>
      <c r="C332" s="755"/>
      <c r="D332" s="637"/>
      <c r="E332" s="637">
        <v>35</v>
      </c>
      <c r="F332" s="637">
        <v>24</v>
      </c>
      <c r="G332" s="637">
        <f t="shared" si="15"/>
        <v>35</v>
      </c>
      <c r="H332" s="637">
        <f t="shared" si="14"/>
        <v>24</v>
      </c>
      <c r="I332" s="915">
        <f t="shared" si="16"/>
        <v>0.68571428571428572</v>
      </c>
    </row>
    <row r="333" spans="1:9" ht="11.4" customHeight="1">
      <c r="A333" s="896" t="s">
        <v>5736</v>
      </c>
      <c r="B333" s="895" t="s">
        <v>5737</v>
      </c>
      <c r="C333" s="755"/>
      <c r="D333" s="637"/>
      <c r="E333" s="637"/>
      <c r="F333" s="637">
        <v>1</v>
      </c>
      <c r="G333" s="637"/>
      <c r="H333" s="637">
        <f t="shared" ref="H333:H352" si="17">D333+F333</f>
        <v>1</v>
      </c>
      <c r="I333" s="915"/>
    </row>
    <row r="334" spans="1:9" ht="11.4" customHeight="1">
      <c r="A334" s="507" t="s">
        <v>3502</v>
      </c>
      <c r="B334" s="408" t="s">
        <v>3503</v>
      </c>
      <c r="C334" s="755"/>
      <c r="D334" s="637"/>
      <c r="E334" s="637">
        <v>80</v>
      </c>
      <c r="F334" s="637"/>
      <c r="G334" s="637">
        <f t="shared" si="15"/>
        <v>80</v>
      </c>
      <c r="H334" s="637">
        <f t="shared" si="17"/>
        <v>0</v>
      </c>
      <c r="I334" s="915">
        <f t="shared" si="16"/>
        <v>0</v>
      </c>
    </row>
    <row r="335" spans="1:9" ht="11.4" customHeight="1">
      <c r="A335" s="507" t="s">
        <v>3510</v>
      </c>
      <c r="B335" s="408" t="s">
        <v>3511</v>
      </c>
      <c r="C335" s="755">
        <v>3</v>
      </c>
      <c r="D335" s="637">
        <v>12</v>
      </c>
      <c r="E335" s="637">
        <v>309</v>
      </c>
      <c r="F335" s="637">
        <v>337</v>
      </c>
      <c r="G335" s="637">
        <f t="shared" si="15"/>
        <v>312</v>
      </c>
      <c r="H335" s="637">
        <f t="shared" si="17"/>
        <v>349</v>
      </c>
      <c r="I335" s="915">
        <f t="shared" si="16"/>
        <v>1.1185897435897436</v>
      </c>
    </row>
    <row r="336" spans="1:9" ht="11.4" customHeight="1">
      <c r="A336" s="507" t="s">
        <v>3514</v>
      </c>
      <c r="B336" s="408" t="s">
        <v>3515</v>
      </c>
      <c r="C336" s="755"/>
      <c r="D336" s="637"/>
      <c r="E336" s="637"/>
      <c r="F336" s="637"/>
      <c r="G336" s="637">
        <f t="shared" si="15"/>
        <v>0</v>
      </c>
      <c r="H336" s="637">
        <f t="shared" si="17"/>
        <v>0</v>
      </c>
      <c r="I336" s="915"/>
    </row>
    <row r="337" spans="1:9" ht="11.4" customHeight="1">
      <c r="A337" s="507" t="s">
        <v>3516</v>
      </c>
      <c r="B337" s="408" t="s">
        <v>3517</v>
      </c>
      <c r="C337" s="755">
        <v>1</v>
      </c>
      <c r="D337" s="637">
        <v>1</v>
      </c>
      <c r="E337" s="637">
        <v>9309</v>
      </c>
      <c r="F337" s="637">
        <v>10134</v>
      </c>
      <c r="G337" s="637">
        <f t="shared" si="15"/>
        <v>9310</v>
      </c>
      <c r="H337" s="637">
        <f t="shared" si="17"/>
        <v>10135</v>
      </c>
      <c r="I337" s="915">
        <f t="shared" si="16"/>
        <v>1.0886143931256713</v>
      </c>
    </row>
    <row r="338" spans="1:9" ht="11.4" customHeight="1">
      <c r="A338" s="507" t="s">
        <v>3524</v>
      </c>
      <c r="B338" s="408" t="s">
        <v>3525</v>
      </c>
      <c r="C338" s="755">
        <v>7</v>
      </c>
      <c r="D338" s="637">
        <v>2</v>
      </c>
      <c r="E338" s="637">
        <v>13308</v>
      </c>
      <c r="F338" s="637">
        <v>13274</v>
      </c>
      <c r="G338" s="637">
        <f t="shared" si="15"/>
        <v>13315</v>
      </c>
      <c r="H338" s="637">
        <f t="shared" si="17"/>
        <v>13276</v>
      </c>
      <c r="I338" s="915">
        <f t="shared" ref="I338:I353" si="18">H338/G338</f>
        <v>0.99707097258730759</v>
      </c>
    </row>
    <row r="339" spans="1:9" ht="11.4" customHeight="1">
      <c r="A339" s="507" t="s">
        <v>3526</v>
      </c>
      <c r="B339" s="408" t="s">
        <v>3527</v>
      </c>
      <c r="C339" s="755">
        <v>11</v>
      </c>
      <c r="D339" s="637">
        <v>12</v>
      </c>
      <c r="E339" s="637">
        <v>21301</v>
      </c>
      <c r="F339" s="637">
        <v>16509</v>
      </c>
      <c r="G339" s="637">
        <f t="shared" si="15"/>
        <v>21312</v>
      </c>
      <c r="H339" s="637">
        <f t="shared" si="17"/>
        <v>16521</v>
      </c>
      <c r="I339" s="915">
        <f t="shared" si="18"/>
        <v>0.77519707207207211</v>
      </c>
    </row>
    <row r="340" spans="1:9" ht="11.4" customHeight="1">
      <c r="A340" s="507" t="s">
        <v>4719</v>
      </c>
      <c r="B340" s="408" t="s">
        <v>4720</v>
      </c>
      <c r="C340" s="755"/>
      <c r="D340" s="637"/>
      <c r="E340" s="637">
        <v>1171</v>
      </c>
      <c r="F340" s="637">
        <v>3048</v>
      </c>
      <c r="G340" s="637">
        <f t="shared" si="15"/>
        <v>1171</v>
      </c>
      <c r="H340" s="637">
        <f t="shared" si="17"/>
        <v>3048</v>
      </c>
      <c r="I340" s="915">
        <f t="shared" si="18"/>
        <v>2.6029035012809563</v>
      </c>
    </row>
    <row r="341" spans="1:9" ht="11.4" customHeight="1">
      <c r="A341" s="507" t="s">
        <v>3534</v>
      </c>
      <c r="B341" s="408" t="s">
        <v>3535</v>
      </c>
      <c r="C341" s="755"/>
      <c r="D341" s="637"/>
      <c r="E341" s="637">
        <v>1189</v>
      </c>
      <c r="F341" s="637">
        <v>413</v>
      </c>
      <c r="G341" s="637">
        <f t="shared" si="15"/>
        <v>1189</v>
      </c>
      <c r="H341" s="637">
        <f t="shared" si="17"/>
        <v>413</v>
      </c>
      <c r="I341" s="915">
        <f t="shared" si="18"/>
        <v>0.34735071488645919</v>
      </c>
    </row>
    <row r="342" spans="1:9" ht="11.4" customHeight="1">
      <c r="A342" s="507" t="s">
        <v>3536</v>
      </c>
      <c r="B342" s="408" t="s">
        <v>3537</v>
      </c>
      <c r="C342" s="755"/>
      <c r="D342" s="637"/>
      <c r="E342" s="637">
        <v>1236</v>
      </c>
      <c r="F342" s="637"/>
      <c r="G342" s="637">
        <f t="shared" si="15"/>
        <v>1236</v>
      </c>
      <c r="H342" s="637">
        <f t="shared" si="17"/>
        <v>0</v>
      </c>
      <c r="I342" s="915">
        <f t="shared" si="18"/>
        <v>0</v>
      </c>
    </row>
    <row r="343" spans="1:9" ht="11.4" customHeight="1">
      <c r="A343" s="507" t="s">
        <v>3540</v>
      </c>
      <c r="B343" s="409" t="s">
        <v>4721</v>
      </c>
      <c r="C343" s="755"/>
      <c r="D343" s="637"/>
      <c r="E343" s="637"/>
      <c r="F343" s="637">
        <v>16</v>
      </c>
      <c r="G343" s="637"/>
      <c r="H343" s="637">
        <f t="shared" si="17"/>
        <v>16</v>
      </c>
      <c r="I343" s="915"/>
    </row>
    <row r="344" spans="1:9" ht="11.4" customHeight="1">
      <c r="A344" s="397" t="s">
        <v>3544</v>
      </c>
      <c r="B344" s="416" t="s">
        <v>3545</v>
      </c>
      <c r="C344" s="755"/>
      <c r="D344" s="637"/>
      <c r="E344" s="637">
        <v>173</v>
      </c>
      <c r="F344" s="637">
        <v>427</v>
      </c>
      <c r="G344" s="637">
        <f t="shared" ref="G344:G350" si="19">C344+E344</f>
        <v>173</v>
      </c>
      <c r="H344" s="637">
        <f t="shared" si="17"/>
        <v>427</v>
      </c>
      <c r="I344" s="915">
        <f t="shared" si="18"/>
        <v>2.4682080924855492</v>
      </c>
    </row>
    <row r="345" spans="1:9" ht="11.4" customHeight="1">
      <c r="A345" s="397" t="s">
        <v>3546</v>
      </c>
      <c r="B345" s="416" t="s">
        <v>3547</v>
      </c>
      <c r="C345" s="755"/>
      <c r="D345" s="637"/>
      <c r="E345" s="637"/>
      <c r="F345" s="637">
        <v>9</v>
      </c>
      <c r="G345" s="637">
        <f t="shared" si="19"/>
        <v>0</v>
      </c>
      <c r="H345" s="637">
        <f t="shared" si="17"/>
        <v>9</v>
      </c>
      <c r="I345" s="915"/>
    </row>
    <row r="346" spans="1:9" ht="11.4" customHeight="1">
      <c r="A346" s="1081" t="s">
        <v>3550</v>
      </c>
      <c r="B346" s="1080" t="s">
        <v>3551</v>
      </c>
      <c r="C346" s="1101"/>
      <c r="D346" s="1076"/>
      <c r="E346" s="1076"/>
      <c r="F346" s="1076">
        <v>2</v>
      </c>
      <c r="G346" s="1076"/>
      <c r="H346" s="1076">
        <f t="shared" si="17"/>
        <v>2</v>
      </c>
      <c r="I346" s="1104"/>
    </row>
    <row r="347" spans="1:9" ht="11.4" customHeight="1">
      <c r="A347" s="507" t="s">
        <v>3554</v>
      </c>
      <c r="B347" s="408" t="s">
        <v>3555</v>
      </c>
      <c r="C347" s="755"/>
      <c r="D347" s="637"/>
      <c r="E347" s="637">
        <v>3907</v>
      </c>
      <c r="F347" s="637">
        <v>5437</v>
      </c>
      <c r="G347" s="637">
        <f t="shared" si="19"/>
        <v>3907</v>
      </c>
      <c r="H347" s="637">
        <f t="shared" si="17"/>
        <v>5437</v>
      </c>
      <c r="I347" s="915">
        <f t="shared" si="18"/>
        <v>1.3916048118761197</v>
      </c>
    </row>
    <row r="348" spans="1:9" ht="11.4" customHeight="1">
      <c r="A348" s="397" t="s">
        <v>3902</v>
      </c>
      <c r="B348" s="416" t="s">
        <v>3903</v>
      </c>
      <c r="C348" s="755">
        <v>31</v>
      </c>
      <c r="D348" s="637">
        <v>23</v>
      </c>
      <c r="E348" s="637">
        <v>40</v>
      </c>
      <c r="F348" s="637">
        <v>20</v>
      </c>
      <c r="G348" s="637">
        <f t="shared" si="19"/>
        <v>71</v>
      </c>
      <c r="H348" s="637">
        <f t="shared" si="17"/>
        <v>43</v>
      </c>
      <c r="I348" s="915">
        <f t="shared" si="18"/>
        <v>0.60563380281690138</v>
      </c>
    </row>
    <row r="349" spans="1:9" ht="11.4" customHeight="1">
      <c r="A349" s="397" t="s">
        <v>4724</v>
      </c>
      <c r="B349" s="416" t="s">
        <v>4781</v>
      </c>
      <c r="C349" s="755">
        <v>1</v>
      </c>
      <c r="D349" s="637"/>
      <c r="E349" s="637">
        <v>439</v>
      </c>
      <c r="F349" s="637">
        <v>371</v>
      </c>
      <c r="G349" s="637">
        <f t="shared" si="19"/>
        <v>440</v>
      </c>
      <c r="H349" s="637">
        <f t="shared" si="17"/>
        <v>371</v>
      </c>
      <c r="I349" s="915">
        <f t="shared" si="18"/>
        <v>0.84318181818181814</v>
      </c>
    </row>
    <row r="350" spans="1:9" ht="11.4" customHeight="1">
      <c r="A350" s="397" t="s">
        <v>4726</v>
      </c>
      <c r="B350" s="416" t="s">
        <v>4782</v>
      </c>
      <c r="C350" s="755">
        <v>4</v>
      </c>
      <c r="D350" s="637">
        <v>5</v>
      </c>
      <c r="E350" s="637">
        <v>503</v>
      </c>
      <c r="F350" s="637">
        <v>544</v>
      </c>
      <c r="G350" s="637">
        <f t="shared" si="19"/>
        <v>507</v>
      </c>
      <c r="H350" s="637">
        <f t="shared" si="17"/>
        <v>549</v>
      </c>
      <c r="I350" s="915">
        <f t="shared" si="18"/>
        <v>1.0828402366863905</v>
      </c>
    </row>
    <row r="351" spans="1:9" ht="11.4" customHeight="1">
      <c r="A351" s="507" t="s">
        <v>4161</v>
      </c>
      <c r="B351" s="409" t="s">
        <v>3116</v>
      </c>
      <c r="C351" s="755"/>
      <c r="D351" s="637"/>
      <c r="E351" s="637"/>
      <c r="F351" s="637">
        <v>445</v>
      </c>
      <c r="G351" s="637"/>
      <c r="H351" s="637">
        <f t="shared" si="17"/>
        <v>445</v>
      </c>
      <c r="I351" s="915"/>
    </row>
    <row r="352" spans="1:9" ht="11.4" customHeight="1">
      <c r="A352" s="896" t="s">
        <v>4162</v>
      </c>
      <c r="B352" s="895" t="s">
        <v>3118</v>
      </c>
      <c r="C352" s="755"/>
      <c r="D352" s="908"/>
      <c r="E352" s="908"/>
      <c r="F352" s="908">
        <v>17</v>
      </c>
      <c r="G352" s="908"/>
      <c r="H352" s="637">
        <f t="shared" si="17"/>
        <v>17</v>
      </c>
      <c r="I352" s="915"/>
    </row>
    <row r="353" spans="1:9" ht="12" customHeight="1">
      <c r="A353" s="404"/>
      <c r="B353" s="913" t="s">
        <v>2</v>
      </c>
      <c r="C353" s="553">
        <f>SUM(C211:C352)</f>
        <v>2830</v>
      </c>
      <c r="D353" s="553">
        <f t="shared" ref="D353:H353" si="20">SUM(D211:D352)</f>
        <v>2443</v>
      </c>
      <c r="E353" s="553">
        <f t="shared" si="20"/>
        <v>74812</v>
      </c>
      <c r="F353" s="553">
        <f t="shared" si="20"/>
        <v>79310</v>
      </c>
      <c r="G353" s="553">
        <f t="shared" si="20"/>
        <v>77642</v>
      </c>
      <c r="H353" s="553">
        <f t="shared" si="20"/>
        <v>81753</v>
      </c>
      <c r="I353" s="633">
        <f t="shared" si="18"/>
        <v>1.0529481466216739</v>
      </c>
    </row>
  </sheetData>
  <mergeCells count="5">
    <mergeCell ref="A5:A6"/>
    <mergeCell ref="B5:B6"/>
    <mergeCell ref="C5:D5"/>
    <mergeCell ref="E5:F5"/>
    <mergeCell ref="G5:H5"/>
  </mergeCells>
  <pageMargins left="0" right="0" top="0" bottom="0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J218"/>
  <sheetViews>
    <sheetView topLeftCell="A193" zoomScale="120" zoomScaleNormal="120" workbookViewId="0">
      <selection activeCell="F218" activeCellId="1" sqref="D218 F218"/>
    </sheetView>
  </sheetViews>
  <sheetFormatPr defaultRowHeight="13.2"/>
  <cols>
    <col min="1" max="1" width="9" customWidth="1"/>
    <col min="2" max="2" width="41.5546875" customWidth="1"/>
    <col min="3" max="3" width="6.5546875" customWidth="1"/>
    <col min="4" max="4" width="7.5546875" style="555" customWidth="1"/>
    <col min="5" max="5" width="6.6640625" style="555" customWidth="1"/>
    <col min="6" max="6" width="7.77734375" style="555" customWidth="1"/>
    <col min="7" max="7" width="6.6640625" customWidth="1"/>
    <col min="8" max="8" width="8.21875" customWidth="1"/>
    <col min="9" max="9" width="7.6640625" customWidth="1"/>
  </cols>
  <sheetData>
    <row r="1" spans="1:9" ht="12" customHeight="1">
      <c r="A1" s="173"/>
      <c r="B1" s="174" t="s">
        <v>165</v>
      </c>
      <c r="C1" s="165" t="str">
        <f>Kadar.ode.!C1</f>
        <v>ОПШТА БОЛНИЦА СЕНТА</v>
      </c>
      <c r="D1" s="357"/>
      <c r="E1" s="357"/>
      <c r="F1" s="357"/>
      <c r="G1" s="171"/>
      <c r="H1" s="73"/>
    </row>
    <row r="2" spans="1:9" ht="12" customHeight="1">
      <c r="A2" s="173"/>
      <c r="B2" s="174" t="s">
        <v>166</v>
      </c>
      <c r="C2" s="165" t="str">
        <f>Kadar.ode.!C2</f>
        <v>08923507</v>
      </c>
      <c r="D2" s="357"/>
      <c r="E2" s="357"/>
      <c r="F2" s="357"/>
      <c r="G2" s="171"/>
      <c r="H2" s="73"/>
    </row>
    <row r="3" spans="1:9" ht="12" customHeight="1">
      <c r="A3" s="173"/>
      <c r="B3" s="174" t="s">
        <v>1797</v>
      </c>
      <c r="C3" s="166" t="s">
        <v>1756</v>
      </c>
      <c r="D3" s="680"/>
      <c r="E3" s="680"/>
      <c r="F3" s="680"/>
      <c r="G3" s="172"/>
      <c r="H3" s="73"/>
    </row>
    <row r="4" spans="1:9" ht="12" customHeight="1">
      <c r="A4" s="173"/>
      <c r="B4" s="174" t="s">
        <v>207</v>
      </c>
      <c r="C4" s="166" t="s">
        <v>1867</v>
      </c>
      <c r="D4" s="680"/>
      <c r="E4" s="680"/>
      <c r="F4" s="680"/>
      <c r="G4" s="172"/>
      <c r="H4" s="73"/>
    </row>
    <row r="5" spans="1:9">
      <c r="A5" s="1187" t="s">
        <v>118</v>
      </c>
      <c r="B5" s="1187" t="s">
        <v>209</v>
      </c>
      <c r="C5" s="1181" t="s">
        <v>1755</v>
      </c>
      <c r="D5" s="1181"/>
      <c r="E5" s="1180" t="s">
        <v>1754</v>
      </c>
      <c r="F5" s="1180"/>
      <c r="G5" s="1181" t="s">
        <v>86</v>
      </c>
      <c r="H5" s="1181"/>
      <c r="I5" s="220"/>
    </row>
    <row r="6" spans="1:9" ht="21" thickBot="1">
      <c r="A6" s="1188"/>
      <c r="B6" s="1188"/>
      <c r="C6" s="332" t="s">
        <v>1834</v>
      </c>
      <c r="D6" s="332" t="s">
        <v>5786</v>
      </c>
      <c r="E6" s="332" t="s">
        <v>1834</v>
      </c>
      <c r="F6" s="332" t="s">
        <v>5786</v>
      </c>
      <c r="G6" s="332" t="s">
        <v>1834</v>
      </c>
      <c r="H6" s="332" t="s">
        <v>5786</v>
      </c>
      <c r="I6" s="175" t="s">
        <v>1891</v>
      </c>
    </row>
    <row r="7" spans="1:9" ht="12.6" customHeight="1" thickTop="1">
      <c r="A7" s="206"/>
      <c r="B7" s="292" t="s">
        <v>208</v>
      </c>
      <c r="C7" s="292"/>
      <c r="D7" s="292"/>
      <c r="E7" s="292"/>
      <c r="F7" s="292"/>
      <c r="G7" s="292"/>
      <c r="H7" s="291"/>
      <c r="I7" s="220"/>
    </row>
    <row r="8" spans="1:9" ht="11.4" customHeight="1">
      <c r="A8" s="508" t="s">
        <v>2109</v>
      </c>
      <c r="B8" s="410" t="s">
        <v>5078</v>
      </c>
      <c r="C8" s="624"/>
      <c r="D8" s="625"/>
      <c r="E8" s="637">
        <v>4</v>
      </c>
      <c r="F8" s="626">
        <v>23</v>
      </c>
      <c r="G8" s="624">
        <f>C8+E8</f>
        <v>4</v>
      </c>
      <c r="H8" s="626">
        <f>D8+F8</f>
        <v>23</v>
      </c>
      <c r="I8" s="678">
        <f t="shared" ref="I8:I13" si="0">H8/G8</f>
        <v>5.75</v>
      </c>
    </row>
    <row r="9" spans="1:9" ht="11.4" customHeight="1">
      <c r="A9" s="397" t="s">
        <v>5079</v>
      </c>
      <c r="B9" s="416" t="s">
        <v>5080</v>
      </c>
      <c r="C9" s="624"/>
      <c r="D9" s="625"/>
      <c r="E9" s="637">
        <v>4</v>
      </c>
      <c r="F9" s="626">
        <v>6</v>
      </c>
      <c r="G9" s="624">
        <f t="shared" ref="G9:G25" si="1">C9+E9</f>
        <v>4</v>
      </c>
      <c r="H9" s="626">
        <f t="shared" ref="H9:H48" si="2">D9+F9</f>
        <v>6</v>
      </c>
      <c r="I9" s="678">
        <f t="shared" si="0"/>
        <v>1.5</v>
      </c>
    </row>
    <row r="10" spans="1:9" ht="11.4" customHeight="1">
      <c r="A10" s="397" t="s">
        <v>2161</v>
      </c>
      <c r="B10" s="416" t="s">
        <v>2162</v>
      </c>
      <c r="C10" s="624">
        <v>16</v>
      </c>
      <c r="D10" s="625">
        <v>12</v>
      </c>
      <c r="E10" s="637">
        <v>3</v>
      </c>
      <c r="F10" s="626">
        <v>18</v>
      </c>
      <c r="G10" s="624">
        <f t="shared" si="1"/>
        <v>19</v>
      </c>
      <c r="H10" s="626">
        <f t="shared" si="2"/>
        <v>30</v>
      </c>
      <c r="I10" s="678">
        <f t="shared" si="0"/>
        <v>1.5789473684210527</v>
      </c>
    </row>
    <row r="11" spans="1:9" ht="11.4" customHeight="1">
      <c r="A11" s="397" t="s">
        <v>2185</v>
      </c>
      <c r="B11" s="416" t="s">
        <v>2186</v>
      </c>
      <c r="C11" s="624">
        <v>9</v>
      </c>
      <c r="D11" s="625">
        <v>17</v>
      </c>
      <c r="E11" s="637">
        <v>5</v>
      </c>
      <c r="F11" s="626">
        <v>7</v>
      </c>
      <c r="G11" s="624">
        <f t="shared" si="1"/>
        <v>14</v>
      </c>
      <c r="H11" s="626">
        <f t="shared" si="2"/>
        <v>24</v>
      </c>
      <c r="I11" s="678">
        <f t="shared" si="0"/>
        <v>1.7142857142857142</v>
      </c>
    </row>
    <row r="12" spans="1:9" ht="11.4" customHeight="1">
      <c r="A12" s="514" t="s">
        <v>5083</v>
      </c>
      <c r="B12" s="415" t="s">
        <v>5084</v>
      </c>
      <c r="C12" s="624"/>
      <c r="D12" s="625"/>
      <c r="E12" s="637">
        <v>1</v>
      </c>
      <c r="F12" s="626"/>
      <c r="G12" s="624">
        <f t="shared" si="1"/>
        <v>1</v>
      </c>
      <c r="H12" s="626">
        <f t="shared" si="2"/>
        <v>0</v>
      </c>
      <c r="I12" s="678">
        <f t="shared" si="0"/>
        <v>0</v>
      </c>
    </row>
    <row r="13" spans="1:9" ht="11.4" customHeight="1">
      <c r="A13" s="397" t="s">
        <v>2609</v>
      </c>
      <c r="B13" s="416" t="s">
        <v>2610</v>
      </c>
      <c r="C13" s="624"/>
      <c r="D13" s="1107"/>
      <c r="E13" s="637">
        <v>1</v>
      </c>
      <c r="F13" s="628">
        <v>5</v>
      </c>
      <c r="G13" s="624">
        <f t="shared" si="1"/>
        <v>1</v>
      </c>
      <c r="H13" s="626">
        <f t="shared" si="2"/>
        <v>5</v>
      </c>
      <c r="I13" s="678">
        <f t="shared" si="0"/>
        <v>5</v>
      </c>
    </row>
    <row r="14" spans="1:9" ht="11.4" customHeight="1">
      <c r="A14" s="397" t="s">
        <v>2678</v>
      </c>
      <c r="B14" s="416" t="s">
        <v>2679</v>
      </c>
      <c r="C14" s="624"/>
      <c r="D14" s="1107"/>
      <c r="E14" s="637"/>
      <c r="F14" s="628">
        <v>1</v>
      </c>
      <c r="G14" s="624">
        <f t="shared" si="1"/>
        <v>0</v>
      </c>
      <c r="H14" s="626">
        <f t="shared" si="2"/>
        <v>1</v>
      </c>
      <c r="I14" s="678"/>
    </row>
    <row r="15" spans="1:9" ht="11.4" customHeight="1">
      <c r="A15" s="397" t="s">
        <v>2680</v>
      </c>
      <c r="B15" s="416" t="s">
        <v>2681</v>
      </c>
      <c r="C15" s="624"/>
      <c r="D15" s="1108"/>
      <c r="E15" s="637">
        <v>3</v>
      </c>
      <c r="F15" s="629"/>
      <c r="G15" s="624">
        <f t="shared" si="1"/>
        <v>3</v>
      </c>
      <c r="H15" s="626">
        <f t="shared" si="2"/>
        <v>0</v>
      </c>
      <c r="I15" s="678">
        <f>H15/G15</f>
        <v>0</v>
      </c>
    </row>
    <row r="16" spans="1:9" ht="11.4" customHeight="1">
      <c r="A16" s="397" t="s">
        <v>2686</v>
      </c>
      <c r="B16" s="416" t="s">
        <v>2687</v>
      </c>
      <c r="C16" s="624"/>
      <c r="D16" s="1107"/>
      <c r="E16" s="637"/>
      <c r="F16" s="628"/>
      <c r="G16" s="624">
        <f t="shared" si="1"/>
        <v>0</v>
      </c>
      <c r="H16" s="626">
        <f t="shared" si="2"/>
        <v>0</v>
      </c>
      <c r="I16" s="678"/>
    </row>
    <row r="17" spans="1:9" ht="11.4" customHeight="1">
      <c r="A17" s="397" t="s">
        <v>2688</v>
      </c>
      <c r="B17" s="416" t="s">
        <v>2689</v>
      </c>
      <c r="C17" s="624"/>
      <c r="D17" s="1107"/>
      <c r="E17" s="637"/>
      <c r="F17" s="628"/>
      <c r="G17" s="624">
        <f t="shared" si="1"/>
        <v>0</v>
      </c>
      <c r="H17" s="626">
        <f t="shared" si="2"/>
        <v>0</v>
      </c>
      <c r="I17" s="678"/>
    </row>
    <row r="18" spans="1:9" ht="11.4" customHeight="1">
      <c r="A18" s="397" t="s">
        <v>2690</v>
      </c>
      <c r="B18" s="416" t="s">
        <v>5085</v>
      </c>
      <c r="C18" s="624"/>
      <c r="D18" s="1107"/>
      <c r="E18" s="637"/>
      <c r="F18" s="628"/>
      <c r="G18" s="624">
        <f t="shared" si="1"/>
        <v>0</v>
      </c>
      <c r="H18" s="626">
        <f t="shared" si="2"/>
        <v>0</v>
      </c>
      <c r="I18" s="678"/>
    </row>
    <row r="19" spans="1:9" ht="11.4" customHeight="1">
      <c r="A19" s="397" t="s">
        <v>5086</v>
      </c>
      <c r="B19" s="416" t="s">
        <v>5087</v>
      </c>
      <c r="C19" s="624"/>
      <c r="D19" s="625"/>
      <c r="E19" s="637"/>
      <c r="F19" s="626"/>
      <c r="G19" s="624">
        <f t="shared" si="1"/>
        <v>0</v>
      </c>
      <c r="H19" s="626">
        <f t="shared" si="2"/>
        <v>0</v>
      </c>
      <c r="I19" s="678"/>
    </row>
    <row r="20" spans="1:9" ht="11.4" customHeight="1">
      <c r="A20" s="397" t="s">
        <v>5088</v>
      </c>
      <c r="B20" s="416" t="s">
        <v>5089</v>
      </c>
      <c r="C20" s="624"/>
      <c r="D20" s="625"/>
      <c r="E20" s="637">
        <v>5</v>
      </c>
      <c r="F20" s="626">
        <v>4</v>
      </c>
      <c r="G20" s="624">
        <f t="shared" si="1"/>
        <v>5</v>
      </c>
      <c r="H20" s="626">
        <f t="shared" si="2"/>
        <v>4</v>
      </c>
      <c r="I20" s="678">
        <f>H20/G20</f>
        <v>0.8</v>
      </c>
    </row>
    <row r="21" spans="1:9" ht="11.4" customHeight="1">
      <c r="A21" s="514" t="s">
        <v>2706</v>
      </c>
      <c r="B21" s="415" t="s">
        <v>5090</v>
      </c>
      <c r="C21" s="624"/>
      <c r="D21" s="625"/>
      <c r="E21" s="637">
        <v>1</v>
      </c>
      <c r="F21" s="626"/>
      <c r="G21" s="624">
        <f t="shared" si="1"/>
        <v>1</v>
      </c>
      <c r="H21" s="626">
        <f t="shared" si="2"/>
        <v>0</v>
      </c>
      <c r="I21" s="678">
        <f>H21/G21</f>
        <v>0</v>
      </c>
    </row>
    <row r="22" spans="1:9" ht="11.4" customHeight="1">
      <c r="A22" s="397" t="s">
        <v>2706</v>
      </c>
      <c r="B22" s="416" t="s">
        <v>5090</v>
      </c>
      <c r="C22" s="624"/>
      <c r="D22" s="1107"/>
      <c r="E22" s="637"/>
      <c r="F22" s="628"/>
      <c r="G22" s="624">
        <f t="shared" si="1"/>
        <v>0</v>
      </c>
      <c r="H22" s="626">
        <f t="shared" si="2"/>
        <v>0</v>
      </c>
      <c r="I22" s="678"/>
    </row>
    <row r="23" spans="1:9" ht="11.4" customHeight="1">
      <c r="A23" s="397" t="s">
        <v>5091</v>
      </c>
      <c r="B23" s="416" t="s">
        <v>5092</v>
      </c>
      <c r="C23" s="624"/>
      <c r="D23" s="1107"/>
      <c r="E23" s="637">
        <v>3</v>
      </c>
      <c r="F23" s="628"/>
      <c r="G23" s="624">
        <f t="shared" si="1"/>
        <v>3</v>
      </c>
      <c r="H23" s="626">
        <f t="shared" si="2"/>
        <v>0</v>
      </c>
      <c r="I23" s="678">
        <f>H23/G23</f>
        <v>0</v>
      </c>
    </row>
    <row r="24" spans="1:9" ht="11.4" customHeight="1">
      <c r="A24" s="514" t="s">
        <v>5097</v>
      </c>
      <c r="B24" s="415" t="s">
        <v>5098</v>
      </c>
      <c r="C24" s="624"/>
      <c r="D24" s="625"/>
      <c r="E24" s="637">
        <v>1</v>
      </c>
      <c r="F24" s="626"/>
      <c r="G24" s="624">
        <f t="shared" si="1"/>
        <v>1</v>
      </c>
      <c r="H24" s="626">
        <f t="shared" si="2"/>
        <v>0</v>
      </c>
      <c r="I24" s="678">
        <f>H24/G24</f>
        <v>0</v>
      </c>
    </row>
    <row r="25" spans="1:9" ht="11.4" customHeight="1">
      <c r="A25" s="397" t="s">
        <v>2720</v>
      </c>
      <c r="B25" s="416" t="s">
        <v>2721</v>
      </c>
      <c r="C25" s="624"/>
      <c r="D25" s="625"/>
      <c r="E25" s="637"/>
      <c r="F25" s="626"/>
      <c r="G25" s="624">
        <f t="shared" si="1"/>
        <v>0</v>
      </c>
      <c r="H25" s="626">
        <f t="shared" si="2"/>
        <v>0</v>
      </c>
      <c r="I25" s="678"/>
    </row>
    <row r="26" spans="1:9" ht="11.4" customHeight="1">
      <c r="A26" s="897" t="s">
        <v>5744</v>
      </c>
      <c r="B26" s="898" t="s">
        <v>5745</v>
      </c>
      <c r="C26" s="624"/>
      <c r="D26" s="637"/>
      <c r="E26" s="637"/>
      <c r="F26" s="637">
        <v>1</v>
      </c>
      <c r="G26" s="624"/>
      <c r="H26" s="626">
        <f t="shared" si="2"/>
        <v>1</v>
      </c>
      <c r="I26" s="678"/>
    </row>
    <row r="27" spans="1:9" ht="11.4" customHeight="1">
      <c r="A27" s="397" t="s">
        <v>2724</v>
      </c>
      <c r="B27" s="416" t="s">
        <v>2725</v>
      </c>
      <c r="C27" s="624"/>
      <c r="D27" s="625"/>
      <c r="E27" s="637">
        <v>3</v>
      </c>
      <c r="F27" s="626"/>
      <c r="G27" s="624">
        <f t="shared" ref="G27:G32" si="3">C27+E27</f>
        <v>3</v>
      </c>
      <c r="H27" s="626">
        <f t="shared" si="2"/>
        <v>0</v>
      </c>
      <c r="I27" s="678">
        <f>H27/G27</f>
        <v>0</v>
      </c>
    </row>
    <row r="28" spans="1:9" ht="11.4" customHeight="1">
      <c r="A28" s="397" t="s">
        <v>5099</v>
      </c>
      <c r="B28" s="416" t="s">
        <v>5100</v>
      </c>
      <c r="C28" s="624"/>
      <c r="D28" s="625"/>
      <c r="E28" s="637">
        <v>4</v>
      </c>
      <c r="F28" s="626">
        <v>1</v>
      </c>
      <c r="G28" s="624">
        <f t="shared" si="3"/>
        <v>4</v>
      </c>
      <c r="H28" s="626">
        <f t="shared" si="2"/>
        <v>1</v>
      </c>
      <c r="I28" s="678">
        <f>H28/G28</f>
        <v>0.25</v>
      </c>
    </row>
    <row r="29" spans="1:9" ht="11.4" customHeight="1">
      <c r="A29" s="1110" t="s">
        <v>2726</v>
      </c>
      <c r="B29" s="1113" t="s">
        <v>2727</v>
      </c>
      <c r="C29" s="1074"/>
      <c r="D29" s="1116"/>
      <c r="E29" s="1076">
        <v>1</v>
      </c>
      <c r="F29" s="1078">
        <v>1</v>
      </c>
      <c r="G29" s="1074">
        <f t="shared" si="3"/>
        <v>1</v>
      </c>
      <c r="H29" s="626">
        <f t="shared" si="2"/>
        <v>1</v>
      </c>
      <c r="I29" s="1098">
        <f>H29/G29</f>
        <v>1</v>
      </c>
    </row>
    <row r="30" spans="1:9" ht="11.4" customHeight="1">
      <c r="A30" s="397" t="s">
        <v>2730</v>
      </c>
      <c r="B30" s="416" t="s">
        <v>2731</v>
      </c>
      <c r="C30" s="624"/>
      <c r="D30" s="1107"/>
      <c r="E30" s="637">
        <v>3</v>
      </c>
      <c r="F30" s="628">
        <v>5</v>
      </c>
      <c r="G30" s="624">
        <f t="shared" si="3"/>
        <v>3</v>
      </c>
      <c r="H30" s="626">
        <f t="shared" si="2"/>
        <v>5</v>
      </c>
      <c r="I30" s="678">
        <f>H30/G30</f>
        <v>1.6666666666666667</v>
      </c>
    </row>
    <row r="31" spans="1:9" ht="11.4" customHeight="1">
      <c r="A31" s="397" t="s">
        <v>2732</v>
      </c>
      <c r="B31" s="416" t="s">
        <v>2733</v>
      </c>
      <c r="C31" s="624"/>
      <c r="D31" s="1107"/>
      <c r="E31" s="637"/>
      <c r="F31" s="628"/>
      <c r="G31" s="624">
        <f t="shared" si="3"/>
        <v>0</v>
      </c>
      <c r="H31" s="626">
        <f t="shared" si="2"/>
        <v>0</v>
      </c>
      <c r="I31" s="678"/>
    </row>
    <row r="32" spans="1:9" ht="11.4" customHeight="1">
      <c r="A32" s="397" t="s">
        <v>2734</v>
      </c>
      <c r="B32" s="416" t="s">
        <v>5101</v>
      </c>
      <c r="C32" s="624"/>
      <c r="D32" s="1108"/>
      <c r="E32" s="637">
        <v>5</v>
      </c>
      <c r="F32" s="629">
        <v>4</v>
      </c>
      <c r="G32" s="624">
        <f t="shared" si="3"/>
        <v>5</v>
      </c>
      <c r="H32" s="626">
        <f t="shared" si="2"/>
        <v>4</v>
      </c>
      <c r="I32" s="678">
        <f>H32/G32</f>
        <v>0.8</v>
      </c>
    </row>
    <row r="33" spans="1:9" ht="11.4" customHeight="1">
      <c r="A33" s="1081" t="s">
        <v>5837</v>
      </c>
      <c r="B33" s="1080" t="s">
        <v>5838</v>
      </c>
      <c r="C33" s="1074"/>
      <c r="D33" s="1108"/>
      <c r="E33" s="1076"/>
      <c r="F33" s="629">
        <v>1</v>
      </c>
      <c r="G33" s="1074"/>
      <c r="H33" s="626">
        <f t="shared" si="2"/>
        <v>1</v>
      </c>
      <c r="I33" s="1098"/>
    </row>
    <row r="34" spans="1:9" ht="11.4" customHeight="1">
      <c r="A34" s="514" t="s">
        <v>5102</v>
      </c>
      <c r="B34" s="415" t="s">
        <v>5103</v>
      </c>
      <c r="C34" s="624"/>
      <c r="D34" s="1107"/>
      <c r="E34" s="637">
        <v>1</v>
      </c>
      <c r="F34" s="628">
        <v>1</v>
      </c>
      <c r="G34" s="624">
        <f t="shared" ref="G34:G46" si="4">C34+E34</f>
        <v>1</v>
      </c>
      <c r="H34" s="626">
        <f t="shared" si="2"/>
        <v>1</v>
      </c>
      <c r="I34" s="678">
        <f>H34/G34</f>
        <v>1</v>
      </c>
    </row>
    <row r="35" spans="1:9" ht="11.4" customHeight="1">
      <c r="A35" s="397" t="s">
        <v>5106</v>
      </c>
      <c r="B35" s="416" t="s">
        <v>5107</v>
      </c>
      <c r="C35" s="624"/>
      <c r="D35" s="1107"/>
      <c r="E35" s="637">
        <v>1</v>
      </c>
      <c r="F35" s="628"/>
      <c r="G35" s="624">
        <f t="shared" si="4"/>
        <v>1</v>
      </c>
      <c r="H35" s="626">
        <f t="shared" si="2"/>
        <v>0</v>
      </c>
      <c r="I35" s="678">
        <f>H35/G35</f>
        <v>0</v>
      </c>
    </row>
    <row r="36" spans="1:9" ht="11.4" customHeight="1">
      <c r="A36" s="397" t="s">
        <v>5108</v>
      </c>
      <c r="B36" s="416" t="s">
        <v>5109</v>
      </c>
      <c r="C36" s="624"/>
      <c r="D36" s="625"/>
      <c r="E36" s="637">
        <v>1</v>
      </c>
      <c r="F36" s="626"/>
      <c r="G36" s="624">
        <f t="shared" si="4"/>
        <v>1</v>
      </c>
      <c r="H36" s="626">
        <f t="shared" si="2"/>
        <v>0</v>
      </c>
      <c r="I36" s="678">
        <f>H36/G36</f>
        <v>0</v>
      </c>
    </row>
    <row r="37" spans="1:9" ht="11.4" customHeight="1">
      <c r="A37" s="397" t="s">
        <v>2738</v>
      </c>
      <c r="B37" s="416" t="s">
        <v>2739</v>
      </c>
      <c r="C37" s="624"/>
      <c r="D37" s="625"/>
      <c r="E37" s="637"/>
      <c r="F37" s="626"/>
      <c r="G37" s="624">
        <f t="shared" si="4"/>
        <v>0</v>
      </c>
      <c r="H37" s="626">
        <f t="shared" si="2"/>
        <v>0</v>
      </c>
      <c r="I37" s="678"/>
    </row>
    <row r="38" spans="1:9" ht="11.4" customHeight="1">
      <c r="A38" s="397" t="s">
        <v>5110</v>
      </c>
      <c r="B38" s="416" t="s">
        <v>5111</v>
      </c>
      <c r="C38" s="624"/>
      <c r="D38" s="625"/>
      <c r="E38" s="637">
        <v>1</v>
      </c>
      <c r="F38" s="626">
        <v>1</v>
      </c>
      <c r="G38" s="624">
        <f t="shared" si="4"/>
        <v>1</v>
      </c>
      <c r="H38" s="626">
        <f t="shared" si="2"/>
        <v>1</v>
      </c>
      <c r="I38" s="678">
        <f t="shared" ref="I38:I44" si="5">H38/G38</f>
        <v>1</v>
      </c>
    </row>
    <row r="39" spans="1:9" ht="11.4" customHeight="1">
      <c r="A39" s="397" t="s">
        <v>2740</v>
      </c>
      <c r="B39" s="416" t="s">
        <v>2741</v>
      </c>
      <c r="C39" s="624"/>
      <c r="D39" s="625"/>
      <c r="E39" s="637">
        <v>1</v>
      </c>
      <c r="F39" s="626">
        <v>4</v>
      </c>
      <c r="G39" s="624">
        <f t="shared" si="4"/>
        <v>1</v>
      </c>
      <c r="H39" s="626">
        <f t="shared" si="2"/>
        <v>4</v>
      </c>
      <c r="I39" s="678">
        <f t="shared" si="5"/>
        <v>4</v>
      </c>
    </row>
    <row r="40" spans="1:9" ht="11.4" customHeight="1">
      <c r="A40" s="397" t="s">
        <v>5112</v>
      </c>
      <c r="B40" s="416" t="s">
        <v>5113</v>
      </c>
      <c r="C40" s="624"/>
      <c r="D40" s="625"/>
      <c r="E40" s="637">
        <v>1</v>
      </c>
      <c r="F40" s="626"/>
      <c r="G40" s="624">
        <f t="shared" si="4"/>
        <v>1</v>
      </c>
      <c r="H40" s="626">
        <f t="shared" si="2"/>
        <v>0</v>
      </c>
      <c r="I40" s="678">
        <f t="shared" si="5"/>
        <v>0</v>
      </c>
    </row>
    <row r="41" spans="1:9" ht="11.4" customHeight="1">
      <c r="A41" s="397" t="s">
        <v>5114</v>
      </c>
      <c r="B41" s="416" t="s">
        <v>5115</v>
      </c>
      <c r="C41" s="624"/>
      <c r="D41" s="1107"/>
      <c r="E41" s="637">
        <v>3</v>
      </c>
      <c r="F41" s="628"/>
      <c r="G41" s="624">
        <f t="shared" si="4"/>
        <v>3</v>
      </c>
      <c r="H41" s="626">
        <f t="shared" si="2"/>
        <v>0</v>
      </c>
      <c r="I41" s="678">
        <f t="shared" si="5"/>
        <v>0</v>
      </c>
    </row>
    <row r="42" spans="1:9" ht="11.4" customHeight="1">
      <c r="A42" s="514" t="s">
        <v>5116</v>
      </c>
      <c r="B42" s="415" t="s">
        <v>5117</v>
      </c>
      <c r="C42" s="624"/>
      <c r="D42" s="1107"/>
      <c r="E42" s="637">
        <v>1</v>
      </c>
      <c r="F42" s="628">
        <v>4</v>
      </c>
      <c r="G42" s="624">
        <f t="shared" si="4"/>
        <v>1</v>
      </c>
      <c r="H42" s="626">
        <f t="shared" si="2"/>
        <v>4</v>
      </c>
      <c r="I42" s="678">
        <f t="shared" si="5"/>
        <v>4</v>
      </c>
    </row>
    <row r="43" spans="1:9" ht="11.4" customHeight="1">
      <c r="A43" s="397" t="s">
        <v>2744</v>
      </c>
      <c r="B43" s="416" t="s">
        <v>5118</v>
      </c>
      <c r="C43" s="624"/>
      <c r="D43" s="1108"/>
      <c r="E43" s="637">
        <v>3</v>
      </c>
      <c r="F43" s="629">
        <v>3</v>
      </c>
      <c r="G43" s="624">
        <f t="shared" si="4"/>
        <v>3</v>
      </c>
      <c r="H43" s="626">
        <f t="shared" si="2"/>
        <v>3</v>
      </c>
      <c r="I43" s="678">
        <f t="shared" si="5"/>
        <v>1</v>
      </c>
    </row>
    <row r="44" spans="1:9" ht="11.4" customHeight="1">
      <c r="A44" s="397" t="s">
        <v>2748</v>
      </c>
      <c r="B44" s="416" t="s">
        <v>2749</v>
      </c>
      <c r="C44" s="624"/>
      <c r="D44" s="1107"/>
      <c r="E44" s="637">
        <v>1</v>
      </c>
      <c r="F44" s="628">
        <v>1</v>
      </c>
      <c r="G44" s="624">
        <f t="shared" si="4"/>
        <v>1</v>
      </c>
      <c r="H44" s="626">
        <f t="shared" si="2"/>
        <v>1</v>
      </c>
      <c r="I44" s="678">
        <f t="shared" si="5"/>
        <v>1</v>
      </c>
    </row>
    <row r="45" spans="1:9" ht="11.4" customHeight="1">
      <c r="A45" s="397" t="s">
        <v>2750</v>
      </c>
      <c r="B45" s="416" t="s">
        <v>2751</v>
      </c>
      <c r="C45" s="624"/>
      <c r="D45" s="1107"/>
      <c r="E45" s="637"/>
      <c r="F45" s="628"/>
      <c r="G45" s="624">
        <f t="shared" si="4"/>
        <v>0</v>
      </c>
      <c r="H45" s="626">
        <f t="shared" si="2"/>
        <v>0</v>
      </c>
      <c r="I45" s="678"/>
    </row>
    <row r="46" spans="1:9" ht="11.4" customHeight="1">
      <c r="A46" s="397" t="s">
        <v>2752</v>
      </c>
      <c r="B46" s="416" t="s">
        <v>2753</v>
      </c>
      <c r="C46" s="624"/>
      <c r="D46" s="1107"/>
      <c r="E46" s="637">
        <v>19</v>
      </c>
      <c r="F46" s="628">
        <v>16</v>
      </c>
      <c r="G46" s="624">
        <f t="shared" si="4"/>
        <v>19</v>
      </c>
      <c r="H46" s="626">
        <f t="shared" si="2"/>
        <v>16</v>
      </c>
      <c r="I46" s="678">
        <f>H46/G46</f>
        <v>0.84210526315789469</v>
      </c>
    </row>
    <row r="47" spans="1:9" s="984" customFormat="1" ht="11.4" customHeight="1">
      <c r="A47" s="397" t="s">
        <v>2755</v>
      </c>
      <c r="B47" s="416" t="s">
        <v>2756</v>
      </c>
      <c r="C47" s="637"/>
      <c r="D47" s="625"/>
      <c r="E47" s="637">
        <v>28</v>
      </c>
      <c r="F47" s="626">
        <v>21</v>
      </c>
      <c r="G47" s="637">
        <v>28</v>
      </c>
      <c r="H47" s="626">
        <f t="shared" si="2"/>
        <v>21</v>
      </c>
      <c r="I47" s="678">
        <f>H47/G47</f>
        <v>0.75</v>
      </c>
    </row>
    <row r="48" spans="1:9" ht="11.4" customHeight="1">
      <c r="A48" s="397" t="s">
        <v>5119</v>
      </c>
      <c r="B48" s="416" t="s">
        <v>5120</v>
      </c>
      <c r="C48" s="624"/>
      <c r="D48" s="625"/>
      <c r="E48" s="637"/>
      <c r="F48" s="626"/>
      <c r="G48" s="624">
        <f t="shared" ref="G48:G68" si="6">C48+E48</f>
        <v>0</v>
      </c>
      <c r="H48" s="626">
        <f t="shared" si="2"/>
        <v>0</v>
      </c>
      <c r="I48" s="678"/>
    </row>
    <row r="49" spans="1:9" ht="11.4" customHeight="1">
      <c r="A49" s="397" t="s">
        <v>2758</v>
      </c>
      <c r="B49" s="416" t="s">
        <v>2759</v>
      </c>
      <c r="C49" s="624"/>
      <c r="D49" s="625"/>
      <c r="E49" s="637">
        <v>11</v>
      </c>
      <c r="F49" s="626">
        <v>6</v>
      </c>
      <c r="G49" s="624">
        <f t="shared" si="6"/>
        <v>11</v>
      </c>
      <c r="H49" s="626">
        <f t="shared" ref="H49:H100" si="7">D49+F49</f>
        <v>6</v>
      </c>
      <c r="I49" s="678">
        <f>H49/G49</f>
        <v>0.54545454545454541</v>
      </c>
    </row>
    <row r="50" spans="1:9" ht="11.4" customHeight="1">
      <c r="A50" s="397" t="s">
        <v>2760</v>
      </c>
      <c r="B50" s="416" t="s">
        <v>2761</v>
      </c>
      <c r="C50" s="624"/>
      <c r="D50" s="625"/>
      <c r="E50" s="637">
        <v>27</v>
      </c>
      <c r="F50" s="626">
        <v>29</v>
      </c>
      <c r="G50" s="624">
        <f t="shared" si="6"/>
        <v>27</v>
      </c>
      <c r="H50" s="626">
        <f t="shared" si="7"/>
        <v>29</v>
      </c>
      <c r="I50" s="678">
        <f>H50/G50</f>
        <v>1.0740740740740742</v>
      </c>
    </row>
    <row r="51" spans="1:9" ht="11.4" customHeight="1">
      <c r="A51" s="397" t="s">
        <v>2762</v>
      </c>
      <c r="B51" s="416" t="s">
        <v>2763</v>
      </c>
      <c r="C51" s="624"/>
      <c r="D51" s="625"/>
      <c r="E51" s="637">
        <v>4</v>
      </c>
      <c r="F51" s="626"/>
      <c r="G51" s="624">
        <f t="shared" si="6"/>
        <v>4</v>
      </c>
      <c r="H51" s="626">
        <f t="shared" si="7"/>
        <v>0</v>
      </c>
      <c r="I51" s="678">
        <f>H51/G51</f>
        <v>0</v>
      </c>
    </row>
    <row r="52" spans="1:9" ht="11.4" customHeight="1">
      <c r="A52" s="397" t="s">
        <v>2764</v>
      </c>
      <c r="B52" s="416" t="s">
        <v>2765</v>
      </c>
      <c r="C52" s="624"/>
      <c r="D52" s="1107"/>
      <c r="E52" s="637"/>
      <c r="F52" s="628"/>
      <c r="G52" s="624">
        <f t="shared" si="6"/>
        <v>0</v>
      </c>
      <c r="H52" s="626">
        <f t="shared" si="7"/>
        <v>0</v>
      </c>
      <c r="I52" s="678"/>
    </row>
    <row r="53" spans="1:9" ht="11.4" customHeight="1">
      <c r="A53" s="397" t="s">
        <v>5121</v>
      </c>
      <c r="B53" s="416" t="s">
        <v>5122</v>
      </c>
      <c r="C53" s="624"/>
      <c r="D53" s="1107"/>
      <c r="E53" s="637">
        <v>1</v>
      </c>
      <c r="F53" s="628"/>
      <c r="G53" s="624">
        <f t="shared" si="6"/>
        <v>1</v>
      </c>
      <c r="H53" s="626">
        <f t="shared" si="7"/>
        <v>0</v>
      </c>
      <c r="I53" s="678">
        <f>H53/G53</f>
        <v>0</v>
      </c>
    </row>
    <row r="54" spans="1:9" ht="11.4" customHeight="1">
      <c r="A54" s="397" t="s">
        <v>5123</v>
      </c>
      <c r="B54" s="416" t="s">
        <v>5124</v>
      </c>
      <c r="C54" s="624"/>
      <c r="D54" s="1108"/>
      <c r="E54" s="637">
        <v>1</v>
      </c>
      <c r="F54" s="629">
        <v>7</v>
      </c>
      <c r="G54" s="624">
        <f t="shared" si="6"/>
        <v>1</v>
      </c>
      <c r="H54" s="626">
        <f t="shared" si="7"/>
        <v>7</v>
      </c>
      <c r="I54" s="678">
        <f>H54/G54</f>
        <v>7</v>
      </c>
    </row>
    <row r="55" spans="1:9" ht="11.4" customHeight="1">
      <c r="A55" s="397" t="s">
        <v>5125</v>
      </c>
      <c r="B55" s="416" t="s">
        <v>5126</v>
      </c>
      <c r="C55" s="624"/>
      <c r="D55" s="1107"/>
      <c r="E55" s="637"/>
      <c r="F55" s="628">
        <v>1</v>
      </c>
      <c r="G55" s="624">
        <f t="shared" si="6"/>
        <v>0</v>
      </c>
      <c r="H55" s="626">
        <f t="shared" si="7"/>
        <v>1</v>
      </c>
      <c r="I55" s="678"/>
    </row>
    <row r="56" spans="1:9" ht="11.4" customHeight="1">
      <c r="A56" s="397" t="s">
        <v>5127</v>
      </c>
      <c r="B56" s="416" t="s">
        <v>5128</v>
      </c>
      <c r="C56" s="624"/>
      <c r="D56" s="1107"/>
      <c r="E56" s="637">
        <v>3</v>
      </c>
      <c r="F56" s="628">
        <v>3</v>
      </c>
      <c r="G56" s="624">
        <f t="shared" si="6"/>
        <v>3</v>
      </c>
      <c r="H56" s="626">
        <f t="shared" si="7"/>
        <v>3</v>
      </c>
      <c r="I56" s="678">
        <f>H56/G56</f>
        <v>1</v>
      </c>
    </row>
    <row r="57" spans="1:9" ht="11.4" customHeight="1">
      <c r="A57" s="397" t="s">
        <v>2768</v>
      </c>
      <c r="B57" s="416" t="s">
        <v>5129</v>
      </c>
      <c r="C57" s="624"/>
      <c r="D57" s="1107"/>
      <c r="E57" s="637"/>
      <c r="F57" s="628">
        <v>2</v>
      </c>
      <c r="G57" s="624">
        <f t="shared" si="6"/>
        <v>0</v>
      </c>
      <c r="H57" s="626">
        <f t="shared" si="7"/>
        <v>2</v>
      </c>
      <c r="I57" s="678"/>
    </row>
    <row r="58" spans="1:9" ht="11.4" customHeight="1">
      <c r="A58" s="397" t="s">
        <v>5130</v>
      </c>
      <c r="B58" s="416" t="s">
        <v>5131</v>
      </c>
      <c r="C58" s="624"/>
      <c r="D58" s="625"/>
      <c r="E58" s="637">
        <v>1</v>
      </c>
      <c r="F58" s="626">
        <v>1</v>
      </c>
      <c r="G58" s="624">
        <f t="shared" si="6"/>
        <v>1</v>
      </c>
      <c r="H58" s="626">
        <f t="shared" si="7"/>
        <v>1</v>
      </c>
      <c r="I58" s="678">
        <f>H58/G58</f>
        <v>1</v>
      </c>
    </row>
    <row r="59" spans="1:9" ht="11.4" customHeight="1">
      <c r="A59" s="397" t="s">
        <v>5132</v>
      </c>
      <c r="B59" s="416" t="s">
        <v>5133</v>
      </c>
      <c r="C59" s="624"/>
      <c r="D59" s="625"/>
      <c r="E59" s="637"/>
      <c r="F59" s="626">
        <v>1</v>
      </c>
      <c r="G59" s="624">
        <f t="shared" si="6"/>
        <v>0</v>
      </c>
      <c r="H59" s="626">
        <f t="shared" si="7"/>
        <v>1</v>
      </c>
      <c r="I59" s="678"/>
    </row>
    <row r="60" spans="1:9" ht="11.4" customHeight="1">
      <c r="A60" s="397" t="s">
        <v>5134</v>
      </c>
      <c r="B60" s="416" t="s">
        <v>5135</v>
      </c>
      <c r="C60" s="624"/>
      <c r="D60" s="625"/>
      <c r="E60" s="637">
        <v>1</v>
      </c>
      <c r="F60" s="626">
        <v>1</v>
      </c>
      <c r="G60" s="624">
        <f t="shared" si="6"/>
        <v>1</v>
      </c>
      <c r="H60" s="626">
        <f t="shared" si="7"/>
        <v>1</v>
      </c>
      <c r="I60" s="678">
        <f t="shared" ref="I60:I65" si="8">H60/G60</f>
        <v>1</v>
      </c>
    </row>
    <row r="61" spans="1:9" ht="11.4" customHeight="1">
      <c r="A61" s="397" t="s">
        <v>2770</v>
      </c>
      <c r="B61" s="416" t="s">
        <v>5136</v>
      </c>
      <c r="C61" s="624"/>
      <c r="D61" s="625"/>
      <c r="E61" s="637">
        <v>1</v>
      </c>
      <c r="F61" s="626"/>
      <c r="G61" s="624">
        <f t="shared" si="6"/>
        <v>1</v>
      </c>
      <c r="H61" s="626">
        <f t="shared" si="7"/>
        <v>0</v>
      </c>
      <c r="I61" s="678">
        <f t="shared" si="8"/>
        <v>0</v>
      </c>
    </row>
    <row r="62" spans="1:9" ht="11.4" customHeight="1">
      <c r="A62" s="397" t="s">
        <v>2772</v>
      </c>
      <c r="B62" s="416" t="s">
        <v>2773</v>
      </c>
      <c r="C62" s="624"/>
      <c r="D62" s="625"/>
      <c r="E62" s="637">
        <v>1</v>
      </c>
      <c r="F62" s="626">
        <v>7</v>
      </c>
      <c r="G62" s="624">
        <f t="shared" si="6"/>
        <v>1</v>
      </c>
      <c r="H62" s="626">
        <f t="shared" si="7"/>
        <v>7</v>
      </c>
      <c r="I62" s="678">
        <f t="shared" si="8"/>
        <v>7</v>
      </c>
    </row>
    <row r="63" spans="1:9" ht="11.4" customHeight="1">
      <c r="A63" s="514" t="s">
        <v>5137</v>
      </c>
      <c r="B63" s="415" t="s">
        <v>5138</v>
      </c>
      <c r="C63" s="624"/>
      <c r="D63" s="1107"/>
      <c r="E63" s="637">
        <v>1</v>
      </c>
      <c r="F63" s="628"/>
      <c r="G63" s="624">
        <f t="shared" si="6"/>
        <v>1</v>
      </c>
      <c r="H63" s="626">
        <f t="shared" si="7"/>
        <v>0</v>
      </c>
      <c r="I63" s="678">
        <f t="shared" si="8"/>
        <v>0</v>
      </c>
    </row>
    <row r="64" spans="1:9" ht="11.4" customHeight="1">
      <c r="A64" s="397" t="s">
        <v>2776</v>
      </c>
      <c r="B64" s="416" t="s">
        <v>2777</v>
      </c>
      <c r="C64" s="624"/>
      <c r="D64" s="1107"/>
      <c r="E64" s="637">
        <v>15</v>
      </c>
      <c r="F64" s="628">
        <v>5</v>
      </c>
      <c r="G64" s="624">
        <f t="shared" si="6"/>
        <v>15</v>
      </c>
      <c r="H64" s="626">
        <f t="shared" si="7"/>
        <v>5</v>
      </c>
      <c r="I64" s="678">
        <f t="shared" si="8"/>
        <v>0.33333333333333331</v>
      </c>
    </row>
    <row r="65" spans="1:9" ht="11.4" customHeight="1">
      <c r="A65" s="397" t="s">
        <v>2778</v>
      </c>
      <c r="B65" s="416" t="s">
        <v>2779</v>
      </c>
      <c r="C65" s="624"/>
      <c r="D65" s="1108"/>
      <c r="E65" s="637">
        <v>8</v>
      </c>
      <c r="F65" s="629">
        <v>7</v>
      </c>
      <c r="G65" s="624">
        <f t="shared" si="6"/>
        <v>8</v>
      </c>
      <c r="H65" s="626">
        <f t="shared" si="7"/>
        <v>7</v>
      </c>
      <c r="I65" s="678">
        <f t="shared" si="8"/>
        <v>0.875</v>
      </c>
    </row>
    <row r="66" spans="1:9" ht="11.4" customHeight="1">
      <c r="A66" s="397" t="s">
        <v>5139</v>
      </c>
      <c r="B66" s="416" t="s">
        <v>5140</v>
      </c>
      <c r="C66" s="624"/>
      <c r="D66" s="1107"/>
      <c r="E66" s="637"/>
      <c r="F66" s="628"/>
      <c r="G66" s="624">
        <f t="shared" si="6"/>
        <v>0</v>
      </c>
      <c r="H66" s="626">
        <f t="shared" si="7"/>
        <v>0</v>
      </c>
      <c r="I66" s="678"/>
    </row>
    <row r="67" spans="1:9" ht="11.4" customHeight="1">
      <c r="A67" s="397" t="s">
        <v>4231</v>
      </c>
      <c r="B67" s="416" t="s">
        <v>4232</v>
      </c>
      <c r="C67" s="624"/>
      <c r="D67" s="1107"/>
      <c r="E67" s="637">
        <v>1</v>
      </c>
      <c r="F67" s="628"/>
      <c r="G67" s="624">
        <f t="shared" si="6"/>
        <v>1</v>
      </c>
      <c r="H67" s="626">
        <f t="shared" si="7"/>
        <v>0</v>
      </c>
      <c r="I67" s="678">
        <f>H67/G67</f>
        <v>0</v>
      </c>
    </row>
    <row r="68" spans="1:9" ht="11.4" customHeight="1">
      <c r="A68" s="397" t="s">
        <v>5141</v>
      </c>
      <c r="B68" s="416" t="s">
        <v>5142</v>
      </c>
      <c r="C68" s="624"/>
      <c r="D68" s="1107"/>
      <c r="E68" s="637">
        <v>1</v>
      </c>
      <c r="F68" s="628"/>
      <c r="G68" s="624">
        <f t="shared" si="6"/>
        <v>1</v>
      </c>
      <c r="H68" s="626">
        <f t="shared" si="7"/>
        <v>0</v>
      </c>
      <c r="I68" s="678">
        <f>H68/G68</f>
        <v>0</v>
      </c>
    </row>
    <row r="69" spans="1:9" ht="11.4" customHeight="1">
      <c r="A69" s="1081" t="s">
        <v>5166</v>
      </c>
      <c r="B69" s="1080" t="s">
        <v>5167</v>
      </c>
      <c r="C69" s="1074"/>
      <c r="D69" s="1116"/>
      <c r="E69" s="1076"/>
      <c r="F69" s="1078">
        <v>1</v>
      </c>
      <c r="G69" s="1074"/>
      <c r="H69" s="626">
        <f t="shared" si="7"/>
        <v>1</v>
      </c>
      <c r="I69" s="1098"/>
    </row>
    <row r="70" spans="1:9" ht="11.4" customHeight="1">
      <c r="A70" s="397" t="s">
        <v>5143</v>
      </c>
      <c r="B70" s="416" t="s">
        <v>5144</v>
      </c>
      <c r="C70" s="624"/>
      <c r="D70" s="625"/>
      <c r="E70" s="637">
        <v>4</v>
      </c>
      <c r="F70" s="626"/>
      <c r="G70" s="624">
        <f t="shared" ref="G70:G78" si="9">C70+E70</f>
        <v>4</v>
      </c>
      <c r="H70" s="626">
        <f t="shared" si="7"/>
        <v>0</v>
      </c>
      <c r="I70" s="678">
        <f>H70/G70</f>
        <v>0</v>
      </c>
    </row>
    <row r="71" spans="1:9" ht="11.4" customHeight="1">
      <c r="A71" s="397" t="s">
        <v>5145</v>
      </c>
      <c r="B71" s="416" t="s">
        <v>5146</v>
      </c>
      <c r="C71" s="624"/>
      <c r="D71" s="637"/>
      <c r="E71" s="637">
        <v>4</v>
      </c>
      <c r="F71" s="637">
        <v>11</v>
      </c>
      <c r="G71" s="624">
        <f t="shared" si="9"/>
        <v>4</v>
      </c>
      <c r="H71" s="626">
        <f t="shared" si="7"/>
        <v>11</v>
      </c>
      <c r="I71" s="678">
        <f>H71/G71</f>
        <v>2.75</v>
      </c>
    </row>
    <row r="72" spans="1:9" ht="11.4" customHeight="1">
      <c r="A72" s="397" t="s">
        <v>2788</v>
      </c>
      <c r="B72" s="416" t="s">
        <v>5147</v>
      </c>
      <c r="C72" s="624"/>
      <c r="D72" s="637"/>
      <c r="E72" s="637">
        <v>1</v>
      </c>
      <c r="F72" s="637"/>
      <c r="G72" s="624">
        <f t="shared" si="9"/>
        <v>1</v>
      </c>
      <c r="H72" s="626">
        <f t="shared" si="7"/>
        <v>0</v>
      </c>
      <c r="I72" s="678">
        <f>H72/G72</f>
        <v>0</v>
      </c>
    </row>
    <row r="73" spans="1:9" ht="11.4" customHeight="1">
      <c r="A73" s="397" t="s">
        <v>5148</v>
      </c>
      <c r="B73" s="416" t="s">
        <v>5149</v>
      </c>
      <c r="C73" s="624"/>
      <c r="D73" s="637"/>
      <c r="E73" s="637">
        <v>3</v>
      </c>
      <c r="F73" s="637">
        <v>2</v>
      </c>
      <c r="G73" s="624">
        <f t="shared" si="9"/>
        <v>3</v>
      </c>
      <c r="H73" s="626">
        <f t="shared" si="7"/>
        <v>2</v>
      </c>
      <c r="I73" s="678">
        <f>H73/G73</f>
        <v>0.66666666666666663</v>
      </c>
    </row>
    <row r="74" spans="1:9" ht="11.4" customHeight="1">
      <c r="A74" s="397" t="s">
        <v>2790</v>
      </c>
      <c r="B74" s="416" t="s">
        <v>2791</v>
      </c>
      <c r="C74" s="624"/>
      <c r="D74" s="637"/>
      <c r="E74" s="637">
        <v>1</v>
      </c>
      <c r="F74" s="637"/>
      <c r="G74" s="624">
        <f t="shared" si="9"/>
        <v>1</v>
      </c>
      <c r="H74" s="626">
        <f t="shared" si="7"/>
        <v>0</v>
      </c>
      <c r="I74" s="678">
        <f>H74/G74</f>
        <v>0</v>
      </c>
    </row>
    <row r="75" spans="1:9" ht="11.4" customHeight="1">
      <c r="A75" s="397" t="s">
        <v>2794</v>
      </c>
      <c r="B75" s="416" t="s">
        <v>2795</v>
      </c>
      <c r="C75" s="624"/>
      <c r="D75" s="637"/>
      <c r="E75" s="637"/>
      <c r="F75" s="637"/>
      <c r="G75" s="624">
        <f t="shared" si="9"/>
        <v>0</v>
      </c>
      <c r="H75" s="626">
        <f t="shared" si="7"/>
        <v>0</v>
      </c>
      <c r="I75" s="678"/>
    </row>
    <row r="76" spans="1:9" ht="11.4" customHeight="1">
      <c r="A76" s="397" t="s">
        <v>5150</v>
      </c>
      <c r="B76" s="416" t="s">
        <v>5151</v>
      </c>
      <c r="C76" s="624"/>
      <c r="D76" s="637"/>
      <c r="E76" s="637">
        <v>3</v>
      </c>
      <c r="F76" s="637"/>
      <c r="G76" s="624">
        <f t="shared" si="9"/>
        <v>3</v>
      </c>
      <c r="H76" s="626">
        <f t="shared" si="7"/>
        <v>0</v>
      </c>
      <c r="I76" s="678">
        <f>H76/G76</f>
        <v>0</v>
      </c>
    </row>
    <row r="77" spans="1:9" ht="11.4" customHeight="1">
      <c r="A77" s="397" t="s">
        <v>2800</v>
      </c>
      <c r="B77" s="416" t="s">
        <v>2801</v>
      </c>
      <c r="C77" s="624"/>
      <c r="D77" s="637"/>
      <c r="E77" s="637">
        <v>1</v>
      </c>
      <c r="F77" s="637">
        <v>2</v>
      </c>
      <c r="G77" s="624">
        <f t="shared" si="9"/>
        <v>1</v>
      </c>
      <c r="H77" s="626">
        <f t="shared" si="7"/>
        <v>2</v>
      </c>
      <c r="I77" s="678">
        <f>H77/G77</f>
        <v>2</v>
      </c>
    </row>
    <row r="78" spans="1:9" ht="11.4" customHeight="1">
      <c r="A78" s="397" t="s">
        <v>5152</v>
      </c>
      <c r="B78" s="416" t="s">
        <v>5153</v>
      </c>
      <c r="C78" s="624"/>
      <c r="D78" s="637"/>
      <c r="E78" s="637">
        <v>1</v>
      </c>
      <c r="F78" s="637"/>
      <c r="G78" s="624">
        <f t="shared" si="9"/>
        <v>1</v>
      </c>
      <c r="H78" s="626">
        <f t="shared" si="7"/>
        <v>0</v>
      </c>
      <c r="I78" s="678">
        <f>H78/G78</f>
        <v>0</v>
      </c>
    </row>
    <row r="79" spans="1:9" ht="11.4" customHeight="1">
      <c r="A79" s="507" t="s">
        <v>5535</v>
      </c>
      <c r="B79" s="408" t="s">
        <v>5536</v>
      </c>
      <c r="C79" s="624"/>
      <c r="D79" s="637"/>
      <c r="E79" s="637"/>
      <c r="F79" s="637">
        <v>1</v>
      </c>
      <c r="G79" s="624"/>
      <c r="H79" s="626">
        <f t="shared" si="7"/>
        <v>1</v>
      </c>
      <c r="I79" s="678"/>
    </row>
    <row r="80" spans="1:9" ht="11.4" customHeight="1">
      <c r="A80" s="397" t="s">
        <v>5154</v>
      </c>
      <c r="B80" s="416" t="s">
        <v>5155</v>
      </c>
      <c r="C80" s="624"/>
      <c r="D80" s="637"/>
      <c r="E80" s="637"/>
      <c r="F80" s="637"/>
      <c r="G80" s="624">
        <f>C80+E80</f>
        <v>0</v>
      </c>
      <c r="H80" s="626">
        <f t="shared" si="7"/>
        <v>0</v>
      </c>
      <c r="I80" s="678"/>
    </row>
    <row r="81" spans="1:9" ht="11.4" customHeight="1">
      <c r="A81" s="1111" t="s">
        <v>2802</v>
      </c>
      <c r="B81" s="1114" t="s">
        <v>2803</v>
      </c>
      <c r="C81" s="624"/>
      <c r="D81" s="637"/>
      <c r="E81" s="637"/>
      <c r="F81" s="637"/>
      <c r="G81" s="624">
        <f>C81+E81</f>
        <v>0</v>
      </c>
      <c r="H81" s="626">
        <f t="shared" si="7"/>
        <v>0</v>
      </c>
      <c r="I81" s="678"/>
    </row>
    <row r="82" spans="1:9" ht="11.4" customHeight="1">
      <c r="A82" s="507" t="s">
        <v>5537</v>
      </c>
      <c r="B82" s="408" t="s">
        <v>5538</v>
      </c>
      <c r="C82" s="624"/>
      <c r="D82" s="637"/>
      <c r="E82" s="637"/>
      <c r="F82" s="637">
        <v>2</v>
      </c>
      <c r="G82" s="624"/>
      <c r="H82" s="626">
        <f t="shared" si="7"/>
        <v>2</v>
      </c>
      <c r="I82" s="678"/>
    </row>
    <row r="83" spans="1:9" s="278" customFormat="1" ht="11.4" customHeight="1">
      <c r="A83" s="397" t="s">
        <v>2804</v>
      </c>
      <c r="B83" s="416" t="s">
        <v>2805</v>
      </c>
      <c r="C83" s="637"/>
      <c r="D83" s="637"/>
      <c r="E83" s="637">
        <v>126</v>
      </c>
      <c r="F83" s="637">
        <v>132</v>
      </c>
      <c r="G83" s="637">
        <f>C83+E83</f>
        <v>126</v>
      </c>
      <c r="H83" s="626">
        <f t="shared" si="7"/>
        <v>132</v>
      </c>
      <c r="I83" s="678">
        <f>H83/G83</f>
        <v>1.0476190476190477</v>
      </c>
    </row>
    <row r="84" spans="1:9" ht="11.4" customHeight="1">
      <c r="A84" s="397" t="s">
        <v>5156</v>
      </c>
      <c r="B84" s="416" t="s">
        <v>5157</v>
      </c>
      <c r="C84" s="624"/>
      <c r="D84" s="637"/>
      <c r="E84" s="637">
        <v>1</v>
      </c>
      <c r="F84" s="637"/>
      <c r="G84" s="624">
        <f>C84+E84</f>
        <v>1</v>
      </c>
      <c r="H84" s="626">
        <f t="shared" si="7"/>
        <v>0</v>
      </c>
      <c r="I84" s="678">
        <f>H84/G84</f>
        <v>0</v>
      </c>
    </row>
    <row r="85" spans="1:9" ht="11.4" customHeight="1">
      <c r="A85" s="411" t="s">
        <v>4241</v>
      </c>
      <c r="B85" s="997" t="s">
        <v>4242</v>
      </c>
      <c r="C85" s="637"/>
      <c r="D85" s="637"/>
      <c r="E85" s="628">
        <v>1</v>
      </c>
      <c r="F85" s="637"/>
      <c r="G85" s="637">
        <f>C85+E85</f>
        <v>1</v>
      </c>
      <c r="H85" s="626">
        <f t="shared" si="7"/>
        <v>0</v>
      </c>
      <c r="I85" s="678">
        <f>H85/G85</f>
        <v>0</v>
      </c>
    </row>
    <row r="86" spans="1:9" ht="11.4" customHeight="1">
      <c r="A86" s="411" t="s">
        <v>4243</v>
      </c>
      <c r="B86" s="412" t="s">
        <v>4244</v>
      </c>
      <c r="C86" s="637"/>
      <c r="D86" s="637"/>
      <c r="E86" s="628">
        <v>1</v>
      </c>
      <c r="F86" s="637"/>
      <c r="G86" s="637">
        <f>C86+E86</f>
        <v>1</v>
      </c>
      <c r="H86" s="626">
        <f t="shared" si="7"/>
        <v>0</v>
      </c>
      <c r="I86" s="678">
        <f>H86/G86</f>
        <v>0</v>
      </c>
    </row>
    <row r="87" spans="1:9" ht="11.4" customHeight="1">
      <c r="A87" s="507" t="s">
        <v>5541</v>
      </c>
      <c r="B87" s="408" t="s">
        <v>5542</v>
      </c>
      <c r="C87" s="624"/>
      <c r="D87" s="637"/>
      <c r="E87" s="637"/>
      <c r="F87" s="637">
        <v>3</v>
      </c>
      <c r="G87" s="624"/>
      <c r="H87" s="626">
        <f t="shared" si="7"/>
        <v>3</v>
      </c>
      <c r="I87" s="678"/>
    </row>
    <row r="88" spans="1:9" s="555" customFormat="1" ht="11.4" customHeight="1">
      <c r="A88" s="411" t="s">
        <v>4233</v>
      </c>
      <c r="B88" s="412" t="s">
        <v>4234</v>
      </c>
      <c r="C88" s="637"/>
      <c r="D88" s="637"/>
      <c r="E88" s="628">
        <v>5</v>
      </c>
      <c r="F88" s="637">
        <v>20</v>
      </c>
      <c r="G88" s="637">
        <f>C88+E88</f>
        <v>5</v>
      </c>
      <c r="H88" s="626">
        <f t="shared" si="7"/>
        <v>20</v>
      </c>
      <c r="I88" s="678">
        <f>H88/G88</f>
        <v>4</v>
      </c>
    </row>
    <row r="89" spans="1:9" s="555" customFormat="1" ht="11.4" customHeight="1">
      <c r="A89" s="411" t="s">
        <v>4235</v>
      </c>
      <c r="B89" s="412" t="s">
        <v>4236</v>
      </c>
      <c r="C89" s="637"/>
      <c r="D89" s="637"/>
      <c r="E89" s="628">
        <v>5</v>
      </c>
      <c r="F89" s="637">
        <v>3</v>
      </c>
      <c r="G89" s="637">
        <f>C89+E89</f>
        <v>5</v>
      </c>
      <c r="H89" s="626">
        <f t="shared" si="7"/>
        <v>3</v>
      </c>
      <c r="I89" s="678">
        <f>H89/G89</f>
        <v>0.6</v>
      </c>
    </row>
    <row r="90" spans="1:9" s="555" customFormat="1" ht="11.4" customHeight="1">
      <c r="A90" s="411" t="s">
        <v>4237</v>
      </c>
      <c r="B90" s="412" t="s">
        <v>4238</v>
      </c>
      <c r="C90" s="637"/>
      <c r="D90" s="637"/>
      <c r="E90" s="628">
        <v>5</v>
      </c>
      <c r="F90" s="637">
        <v>2</v>
      </c>
      <c r="G90" s="637">
        <f>C90+E90</f>
        <v>5</v>
      </c>
      <c r="H90" s="626">
        <f t="shared" si="7"/>
        <v>2</v>
      </c>
      <c r="I90" s="678">
        <f>H90/G90</f>
        <v>0.4</v>
      </c>
    </row>
    <row r="91" spans="1:9" s="555" customFormat="1" ht="11.4" customHeight="1">
      <c r="A91" s="507" t="s">
        <v>5543</v>
      </c>
      <c r="B91" s="408" t="s">
        <v>5544</v>
      </c>
      <c r="C91" s="637"/>
      <c r="D91" s="637"/>
      <c r="E91" s="628"/>
      <c r="F91" s="637">
        <v>8</v>
      </c>
      <c r="G91" s="637"/>
      <c r="H91" s="626">
        <f t="shared" si="7"/>
        <v>8</v>
      </c>
      <c r="I91" s="678"/>
    </row>
    <row r="92" spans="1:9" s="555" customFormat="1" ht="11.4" customHeight="1">
      <c r="A92" s="411" t="s">
        <v>4239</v>
      </c>
      <c r="B92" s="414" t="s">
        <v>4240</v>
      </c>
      <c r="C92" s="637"/>
      <c r="D92" s="637"/>
      <c r="E92" s="628">
        <v>5</v>
      </c>
      <c r="F92" s="637"/>
      <c r="G92" s="637">
        <f>C92+E92</f>
        <v>5</v>
      </c>
      <c r="H92" s="626">
        <f t="shared" si="7"/>
        <v>0</v>
      </c>
      <c r="I92" s="678">
        <f>H92/G92</f>
        <v>0</v>
      </c>
    </row>
    <row r="93" spans="1:9" s="555" customFormat="1" ht="11.4" customHeight="1">
      <c r="A93" s="507" t="s">
        <v>5545</v>
      </c>
      <c r="B93" s="408" t="s">
        <v>5546</v>
      </c>
      <c r="C93" s="287"/>
      <c r="D93" s="287"/>
      <c r="E93" s="287"/>
      <c r="F93" s="184">
        <v>1</v>
      </c>
      <c r="G93" s="287"/>
      <c r="H93" s="626">
        <f t="shared" si="7"/>
        <v>1</v>
      </c>
      <c r="I93" s="287"/>
    </row>
    <row r="94" spans="1:9" ht="11.4" customHeight="1">
      <c r="A94" s="397" t="s">
        <v>2806</v>
      </c>
      <c r="B94" s="416" t="s">
        <v>2807</v>
      </c>
      <c r="C94" s="624"/>
      <c r="D94" s="637"/>
      <c r="E94" s="637">
        <v>7</v>
      </c>
      <c r="F94" s="637">
        <v>3</v>
      </c>
      <c r="G94" s="624">
        <f>C94+E94</f>
        <v>7</v>
      </c>
      <c r="H94" s="626">
        <f t="shared" si="7"/>
        <v>3</v>
      </c>
      <c r="I94" s="678">
        <f>H94/G94</f>
        <v>0.42857142857142855</v>
      </c>
    </row>
    <row r="95" spans="1:9" ht="11.4" customHeight="1">
      <c r="A95" s="514" t="s">
        <v>5609</v>
      </c>
      <c r="B95" s="407" t="s">
        <v>5610</v>
      </c>
      <c r="C95" s="624"/>
      <c r="D95" s="637"/>
      <c r="E95" s="637"/>
      <c r="F95" s="637">
        <v>1</v>
      </c>
      <c r="G95" s="624"/>
      <c r="H95" s="626">
        <f t="shared" si="7"/>
        <v>1</v>
      </c>
      <c r="I95" s="678"/>
    </row>
    <row r="96" spans="1:9" ht="11.4" customHeight="1">
      <c r="A96" s="397" t="s">
        <v>2810</v>
      </c>
      <c r="B96" s="416" t="s">
        <v>2811</v>
      </c>
      <c r="C96" s="624"/>
      <c r="D96" s="637"/>
      <c r="E96" s="637"/>
      <c r="F96" s="637">
        <v>2</v>
      </c>
      <c r="G96" s="624">
        <f>C96+E96</f>
        <v>0</v>
      </c>
      <c r="H96" s="626">
        <f t="shared" si="7"/>
        <v>2</v>
      </c>
      <c r="I96" s="678"/>
    </row>
    <row r="97" spans="1:9" ht="11.4" customHeight="1">
      <c r="A97" s="397" t="s">
        <v>5158</v>
      </c>
      <c r="B97" s="416" t="s">
        <v>5159</v>
      </c>
      <c r="C97" s="624">
        <v>1</v>
      </c>
      <c r="D97" s="637"/>
      <c r="E97" s="637">
        <v>1</v>
      </c>
      <c r="F97" s="637">
        <v>1</v>
      </c>
      <c r="G97" s="624">
        <f>C97+E97</f>
        <v>2</v>
      </c>
      <c r="H97" s="626">
        <f t="shared" si="7"/>
        <v>1</v>
      </c>
      <c r="I97" s="678">
        <f>H97/G97</f>
        <v>0.5</v>
      </c>
    </row>
    <row r="98" spans="1:9" ht="11.4" customHeight="1">
      <c r="A98" s="507" t="s">
        <v>5549</v>
      </c>
      <c r="B98" s="408" t="s">
        <v>5550</v>
      </c>
      <c r="C98" s="624"/>
      <c r="D98" s="637"/>
      <c r="E98" s="637"/>
      <c r="F98" s="637">
        <v>1</v>
      </c>
      <c r="G98" s="624"/>
      <c r="H98" s="626">
        <f t="shared" si="7"/>
        <v>1</v>
      </c>
      <c r="I98" s="678"/>
    </row>
    <row r="99" spans="1:9" ht="11.4" customHeight="1">
      <c r="A99" s="510" t="s">
        <v>3209</v>
      </c>
      <c r="B99" s="416" t="s">
        <v>3210</v>
      </c>
      <c r="C99" s="624"/>
      <c r="D99" s="637"/>
      <c r="E99" s="637">
        <v>1</v>
      </c>
      <c r="F99" s="637"/>
      <c r="G99" s="624">
        <f>C99+E99</f>
        <v>1</v>
      </c>
      <c r="H99" s="626">
        <f t="shared" si="7"/>
        <v>0</v>
      </c>
      <c r="I99" s="678">
        <f>H99/G99</f>
        <v>0</v>
      </c>
    </row>
    <row r="100" spans="1:9" ht="11.4" customHeight="1">
      <c r="A100" s="510" t="s">
        <v>3211</v>
      </c>
      <c r="B100" s="416" t="s">
        <v>3212</v>
      </c>
      <c r="C100" s="624"/>
      <c r="D100" s="637"/>
      <c r="E100" s="637"/>
      <c r="F100" s="637"/>
      <c r="G100" s="624">
        <f>C100+E100</f>
        <v>0</v>
      </c>
      <c r="H100" s="626">
        <f t="shared" si="7"/>
        <v>0</v>
      </c>
      <c r="I100" s="678"/>
    </row>
    <row r="101" spans="1:9" ht="12" customHeight="1">
      <c r="A101" s="550"/>
      <c r="B101" s="551" t="s">
        <v>5160</v>
      </c>
      <c r="C101" s="630">
        <f>SUM(C8:C100)</f>
        <v>26</v>
      </c>
      <c r="D101" s="681">
        <f>SUM(D8:D100)</f>
        <v>29</v>
      </c>
      <c r="E101" s="681">
        <f>SUM(E8:E100)</f>
        <v>361</v>
      </c>
      <c r="F101" s="681">
        <f>SUM(F8:F100)</f>
        <v>394</v>
      </c>
      <c r="G101" s="681">
        <f>SUM(G8:G100)</f>
        <v>387</v>
      </c>
      <c r="H101" s="638">
        <f>D101+F101</f>
        <v>423</v>
      </c>
      <c r="I101" s="1119">
        <f>H101/G101</f>
        <v>1.0930232558139534</v>
      </c>
    </row>
    <row r="102" spans="1:9" ht="12" customHeight="1">
      <c r="A102" s="552"/>
      <c r="B102" s="553" t="s">
        <v>1753</v>
      </c>
      <c r="C102" s="624"/>
      <c r="D102" s="637"/>
      <c r="E102" s="637"/>
      <c r="F102" s="637"/>
      <c r="G102" s="624"/>
      <c r="H102" s="624"/>
      <c r="I102" s="624"/>
    </row>
    <row r="103" spans="1:9" ht="11.4" customHeight="1">
      <c r="A103" s="554">
        <v>130207</v>
      </c>
      <c r="B103" s="416" t="s">
        <v>4705</v>
      </c>
      <c r="C103" s="624"/>
      <c r="D103" s="637"/>
      <c r="E103" s="637"/>
      <c r="F103" s="637"/>
      <c r="G103" s="624"/>
      <c r="H103" s="624"/>
      <c r="I103" s="624"/>
    </row>
    <row r="104" spans="1:9" ht="11.4" customHeight="1">
      <c r="A104" s="397" t="s">
        <v>1968</v>
      </c>
      <c r="B104" s="416" t="s">
        <v>1969</v>
      </c>
      <c r="C104" s="624"/>
      <c r="D104" s="637"/>
      <c r="E104" s="637">
        <v>137</v>
      </c>
      <c r="F104" s="637">
        <v>561</v>
      </c>
      <c r="G104" s="624">
        <f>C104+E104</f>
        <v>137</v>
      </c>
      <c r="H104" s="624">
        <f>D104+F104</f>
        <v>561</v>
      </c>
      <c r="I104" s="678">
        <f>H104/G104</f>
        <v>4.0948905109489049</v>
      </c>
    </row>
    <row r="105" spans="1:9" ht="11.4" customHeight="1">
      <c r="A105" s="397" t="s">
        <v>1970</v>
      </c>
      <c r="B105" s="416" t="s">
        <v>4708</v>
      </c>
      <c r="C105" s="624"/>
      <c r="D105" s="637"/>
      <c r="E105" s="637">
        <v>77</v>
      </c>
      <c r="F105" s="637">
        <v>484</v>
      </c>
      <c r="G105" s="624">
        <f>C105+E105</f>
        <v>77</v>
      </c>
      <c r="H105" s="624">
        <f t="shared" ref="H105:H168" si="10">D105+F105</f>
        <v>484</v>
      </c>
      <c r="I105" s="678">
        <f>H105/G105</f>
        <v>6.2857142857142856</v>
      </c>
    </row>
    <row r="106" spans="1:9" ht="11.4" customHeight="1">
      <c r="A106" s="514" t="s">
        <v>2038</v>
      </c>
      <c r="B106" s="415" t="s">
        <v>2039</v>
      </c>
      <c r="C106" s="624"/>
      <c r="D106" s="637"/>
      <c r="E106" s="637"/>
      <c r="F106" s="637">
        <v>19</v>
      </c>
      <c r="G106" s="624"/>
      <c r="H106" s="624">
        <f t="shared" si="10"/>
        <v>19</v>
      </c>
      <c r="I106" s="678"/>
    </row>
    <row r="107" spans="1:9" ht="11.4" customHeight="1">
      <c r="A107" s="397" t="s">
        <v>2040</v>
      </c>
      <c r="B107" s="416" t="s">
        <v>2041</v>
      </c>
      <c r="C107" s="624"/>
      <c r="D107" s="637">
        <v>1</v>
      </c>
      <c r="E107" s="637">
        <v>1647</v>
      </c>
      <c r="F107" s="637">
        <v>1743</v>
      </c>
      <c r="G107" s="624">
        <f t="shared" ref="G107:G118" si="11">C107+E107</f>
        <v>1647</v>
      </c>
      <c r="H107" s="624">
        <f t="shared" si="10"/>
        <v>1744</v>
      </c>
      <c r="I107" s="678">
        <f t="shared" ref="I107:I117" si="12">H107/G107</f>
        <v>1.0588949605343048</v>
      </c>
    </row>
    <row r="108" spans="1:9" ht="11.4" customHeight="1">
      <c r="A108" s="397" t="s">
        <v>2054</v>
      </c>
      <c r="B108" s="416" t="s">
        <v>2055</v>
      </c>
      <c r="C108" s="624"/>
      <c r="D108" s="637">
        <v>1</v>
      </c>
      <c r="E108" s="637">
        <v>367</v>
      </c>
      <c r="F108" s="637">
        <v>1382</v>
      </c>
      <c r="G108" s="624">
        <f t="shared" si="11"/>
        <v>367</v>
      </c>
      <c r="H108" s="624">
        <f t="shared" si="10"/>
        <v>1383</v>
      </c>
      <c r="I108" s="678">
        <f t="shared" si="12"/>
        <v>3.7683923705722071</v>
      </c>
    </row>
    <row r="109" spans="1:9" ht="11.4" customHeight="1">
      <c r="A109" s="397" t="s">
        <v>2068</v>
      </c>
      <c r="B109" s="416" t="s">
        <v>2069</v>
      </c>
      <c r="C109" s="624"/>
      <c r="D109" s="637"/>
      <c r="E109" s="637">
        <v>148</v>
      </c>
      <c r="F109" s="637">
        <v>236</v>
      </c>
      <c r="G109" s="624">
        <f t="shared" si="11"/>
        <v>148</v>
      </c>
      <c r="H109" s="624">
        <f t="shared" si="10"/>
        <v>236</v>
      </c>
      <c r="I109" s="678">
        <f t="shared" si="12"/>
        <v>1.5945945945945945</v>
      </c>
    </row>
    <row r="110" spans="1:9" ht="11.4" customHeight="1">
      <c r="A110" s="397" t="s">
        <v>2078</v>
      </c>
      <c r="B110" s="416" t="s">
        <v>2079</v>
      </c>
      <c r="C110" s="624">
        <v>36</v>
      </c>
      <c r="D110" s="637">
        <v>4</v>
      </c>
      <c r="E110" s="637">
        <v>1087</v>
      </c>
      <c r="F110" s="637">
        <v>1156</v>
      </c>
      <c r="G110" s="624">
        <f t="shared" si="11"/>
        <v>1123</v>
      </c>
      <c r="H110" s="624">
        <f t="shared" si="10"/>
        <v>1160</v>
      </c>
      <c r="I110" s="678">
        <f t="shared" si="12"/>
        <v>1.0329474621549422</v>
      </c>
    </row>
    <row r="111" spans="1:9" ht="11.4" customHeight="1">
      <c r="A111" s="397" t="s">
        <v>2107</v>
      </c>
      <c r="B111" s="416" t="s">
        <v>2108</v>
      </c>
      <c r="C111" s="624"/>
      <c r="D111" s="637"/>
      <c r="E111" s="637">
        <v>43</v>
      </c>
      <c r="F111" s="637">
        <v>160</v>
      </c>
      <c r="G111" s="624">
        <f t="shared" si="11"/>
        <v>43</v>
      </c>
      <c r="H111" s="624">
        <f t="shared" si="10"/>
        <v>160</v>
      </c>
      <c r="I111" s="678">
        <f t="shared" si="12"/>
        <v>3.7209302325581395</v>
      </c>
    </row>
    <row r="112" spans="1:9" ht="11.4" customHeight="1">
      <c r="A112" s="397" t="s">
        <v>4805</v>
      </c>
      <c r="B112" s="416" t="s">
        <v>4806</v>
      </c>
      <c r="C112" s="624">
        <v>7</v>
      </c>
      <c r="D112" s="637">
        <v>3</v>
      </c>
      <c r="E112" s="637"/>
      <c r="F112" s="637"/>
      <c r="G112" s="624">
        <f t="shared" si="11"/>
        <v>7</v>
      </c>
      <c r="H112" s="624">
        <f t="shared" si="10"/>
        <v>3</v>
      </c>
      <c r="I112" s="678">
        <f t="shared" si="12"/>
        <v>0.42857142857142855</v>
      </c>
    </row>
    <row r="113" spans="1:9" ht="11.4" customHeight="1">
      <c r="A113" s="397" t="s">
        <v>2111</v>
      </c>
      <c r="B113" s="416" t="s">
        <v>2112</v>
      </c>
      <c r="C113" s="624">
        <v>307</v>
      </c>
      <c r="D113" s="637">
        <v>209</v>
      </c>
      <c r="E113" s="637"/>
      <c r="F113" s="637">
        <v>21</v>
      </c>
      <c r="G113" s="624">
        <f t="shared" si="11"/>
        <v>307</v>
      </c>
      <c r="H113" s="624">
        <f t="shared" si="10"/>
        <v>230</v>
      </c>
      <c r="I113" s="678">
        <f t="shared" si="12"/>
        <v>0.749185667752443</v>
      </c>
    </row>
    <row r="114" spans="1:9" ht="11.4" customHeight="1">
      <c r="A114" s="514" t="s">
        <v>5161</v>
      </c>
      <c r="B114" s="415" t="s">
        <v>5162</v>
      </c>
      <c r="C114" s="624"/>
      <c r="D114" s="637"/>
      <c r="E114" s="637">
        <v>1</v>
      </c>
      <c r="F114" s="637"/>
      <c r="G114" s="624">
        <f t="shared" si="11"/>
        <v>1</v>
      </c>
      <c r="H114" s="624">
        <f t="shared" si="10"/>
        <v>0</v>
      </c>
      <c r="I114" s="678">
        <f t="shared" si="12"/>
        <v>0</v>
      </c>
    </row>
    <row r="115" spans="1:9" ht="11.4" customHeight="1">
      <c r="A115" s="397" t="s">
        <v>2113</v>
      </c>
      <c r="B115" s="416" t="s">
        <v>2114</v>
      </c>
      <c r="C115" s="624">
        <v>893</v>
      </c>
      <c r="D115" s="637">
        <v>711</v>
      </c>
      <c r="E115" s="637">
        <v>629</v>
      </c>
      <c r="F115" s="637">
        <v>580</v>
      </c>
      <c r="G115" s="624">
        <f t="shared" si="11"/>
        <v>1522</v>
      </c>
      <c r="H115" s="624">
        <f t="shared" si="10"/>
        <v>1291</v>
      </c>
      <c r="I115" s="678">
        <f t="shared" si="12"/>
        <v>0.8482260183968463</v>
      </c>
    </row>
    <row r="116" spans="1:9" ht="11.4" customHeight="1">
      <c r="A116" s="397" t="s">
        <v>2123</v>
      </c>
      <c r="B116" s="416" t="s">
        <v>5163</v>
      </c>
      <c r="C116" s="624"/>
      <c r="D116" s="637"/>
      <c r="E116" s="637">
        <v>3</v>
      </c>
      <c r="F116" s="637">
        <v>2</v>
      </c>
      <c r="G116" s="624">
        <f t="shared" si="11"/>
        <v>3</v>
      </c>
      <c r="H116" s="624">
        <f t="shared" si="10"/>
        <v>2</v>
      </c>
      <c r="I116" s="678">
        <f t="shared" si="12"/>
        <v>0.66666666666666663</v>
      </c>
    </row>
    <row r="117" spans="1:9" ht="11.4" customHeight="1">
      <c r="A117" s="397" t="s">
        <v>5164</v>
      </c>
      <c r="B117" s="416" t="s">
        <v>5165</v>
      </c>
      <c r="C117" s="624"/>
      <c r="D117" s="637"/>
      <c r="E117" s="637">
        <v>1</v>
      </c>
      <c r="F117" s="637"/>
      <c r="G117" s="624">
        <f t="shared" si="11"/>
        <v>1</v>
      </c>
      <c r="H117" s="624">
        <f t="shared" si="10"/>
        <v>0</v>
      </c>
      <c r="I117" s="678">
        <f t="shared" si="12"/>
        <v>0</v>
      </c>
    </row>
    <row r="118" spans="1:9" ht="11.4" customHeight="1">
      <c r="A118" s="397" t="s">
        <v>5081</v>
      </c>
      <c r="B118" s="416" t="s">
        <v>5082</v>
      </c>
      <c r="C118" s="624"/>
      <c r="D118" s="625"/>
      <c r="E118" s="637"/>
      <c r="F118" s="626">
        <v>3</v>
      </c>
      <c r="G118" s="624">
        <f t="shared" si="11"/>
        <v>0</v>
      </c>
      <c r="H118" s="624">
        <f t="shared" si="10"/>
        <v>3</v>
      </c>
      <c r="I118" s="678"/>
    </row>
    <row r="119" spans="1:9" ht="11.4" customHeight="1">
      <c r="A119" s="507" t="s">
        <v>2329</v>
      </c>
      <c r="B119" s="408" t="s">
        <v>2330</v>
      </c>
      <c r="C119" s="624"/>
      <c r="D119" s="625"/>
      <c r="E119" s="637"/>
      <c r="F119" s="626">
        <v>3</v>
      </c>
      <c r="G119" s="624"/>
      <c r="H119" s="624">
        <f t="shared" si="10"/>
        <v>3</v>
      </c>
      <c r="I119" s="678"/>
    </row>
    <row r="120" spans="1:9" ht="11.4" customHeight="1">
      <c r="A120" s="397" t="s">
        <v>2345</v>
      </c>
      <c r="B120" s="416" t="s">
        <v>2346</v>
      </c>
      <c r="C120" s="624"/>
      <c r="D120" s="625"/>
      <c r="E120" s="637"/>
      <c r="F120" s="626"/>
      <c r="G120" s="624">
        <f>C120+E120</f>
        <v>0</v>
      </c>
      <c r="H120" s="624">
        <f t="shared" si="10"/>
        <v>0</v>
      </c>
      <c r="I120" s="678"/>
    </row>
    <row r="121" spans="1:9" ht="11.4" customHeight="1">
      <c r="A121" s="397" t="s">
        <v>2551</v>
      </c>
      <c r="B121" s="416" t="s">
        <v>5043</v>
      </c>
      <c r="C121" s="624"/>
      <c r="D121" s="1117">
        <v>3</v>
      </c>
      <c r="E121" s="637">
        <v>196</v>
      </c>
      <c r="F121" s="1117">
        <v>293</v>
      </c>
      <c r="G121" s="624">
        <f>C121+E121</f>
        <v>196</v>
      </c>
      <c r="H121" s="624">
        <f t="shared" si="10"/>
        <v>296</v>
      </c>
      <c r="I121" s="678">
        <f>H121/G121</f>
        <v>1.510204081632653</v>
      </c>
    </row>
    <row r="122" spans="1:9" ht="11.4" customHeight="1">
      <c r="A122" s="397" t="s">
        <v>2607</v>
      </c>
      <c r="B122" s="416" t="s">
        <v>2608</v>
      </c>
      <c r="C122" s="624"/>
      <c r="D122" s="637"/>
      <c r="E122" s="637"/>
      <c r="F122" s="637"/>
      <c r="G122" s="624">
        <f>C122+E122</f>
        <v>0</v>
      </c>
      <c r="H122" s="624">
        <f t="shared" si="10"/>
        <v>0</v>
      </c>
      <c r="I122" s="678"/>
    </row>
    <row r="123" spans="1:9" ht="11.4" customHeight="1">
      <c r="A123" s="507" t="s">
        <v>4994</v>
      </c>
      <c r="B123" s="408" t="s">
        <v>4995</v>
      </c>
      <c r="C123" s="624"/>
      <c r="D123" s="1107"/>
      <c r="E123" s="637"/>
      <c r="F123" s="628">
        <v>18</v>
      </c>
      <c r="G123" s="624"/>
      <c r="H123" s="624">
        <f t="shared" si="10"/>
        <v>18</v>
      </c>
      <c r="I123" s="678"/>
    </row>
    <row r="124" spans="1:9" ht="11.4" customHeight="1">
      <c r="A124" s="507" t="s">
        <v>4998</v>
      </c>
      <c r="B124" s="408" t="s">
        <v>4999</v>
      </c>
      <c r="C124" s="624"/>
      <c r="D124" s="625"/>
      <c r="E124" s="637"/>
      <c r="F124" s="626">
        <v>2</v>
      </c>
      <c r="G124" s="624"/>
      <c r="H124" s="624">
        <f t="shared" si="10"/>
        <v>2</v>
      </c>
      <c r="I124" s="678"/>
    </row>
    <row r="125" spans="1:9" ht="11.4" customHeight="1">
      <c r="A125" s="1081" t="s">
        <v>5825</v>
      </c>
      <c r="B125" s="1080" t="s">
        <v>5826</v>
      </c>
      <c r="C125" s="1074"/>
      <c r="D125" s="1116"/>
      <c r="E125" s="1076"/>
      <c r="F125" s="1078">
        <v>1</v>
      </c>
      <c r="G125" s="1074"/>
      <c r="H125" s="624">
        <f t="shared" si="10"/>
        <v>1</v>
      </c>
      <c r="I125" s="1098"/>
    </row>
    <row r="126" spans="1:9" ht="11.4" customHeight="1">
      <c r="A126" s="397" t="s">
        <v>2704</v>
      </c>
      <c r="B126" s="416" t="s">
        <v>2705</v>
      </c>
      <c r="C126" s="624"/>
      <c r="D126" s="625"/>
      <c r="E126" s="637"/>
      <c r="F126" s="626">
        <v>3</v>
      </c>
      <c r="G126" s="624">
        <f>C126+E126</f>
        <v>0</v>
      </c>
      <c r="H126" s="624">
        <f t="shared" si="10"/>
        <v>3</v>
      </c>
      <c r="I126" s="678"/>
    </row>
    <row r="127" spans="1:9" ht="11.4" customHeight="1">
      <c r="A127" s="397" t="s">
        <v>4227</v>
      </c>
      <c r="B127" s="416" t="s">
        <v>4228</v>
      </c>
      <c r="C127" s="624"/>
      <c r="D127" s="625"/>
      <c r="E127" s="637"/>
      <c r="F127" s="626"/>
      <c r="G127" s="624">
        <f>C127+E127</f>
        <v>0</v>
      </c>
      <c r="H127" s="624">
        <f t="shared" si="10"/>
        <v>0</v>
      </c>
      <c r="I127" s="678"/>
    </row>
    <row r="128" spans="1:9" ht="11.4" customHeight="1">
      <c r="A128" s="1081" t="s">
        <v>5827</v>
      </c>
      <c r="B128" s="1080" t="s">
        <v>5828</v>
      </c>
      <c r="C128" s="1074"/>
      <c r="D128" s="1116"/>
      <c r="E128" s="1076"/>
      <c r="F128" s="1078">
        <v>1</v>
      </c>
      <c r="G128" s="1074"/>
      <c r="H128" s="624">
        <f t="shared" si="10"/>
        <v>1</v>
      </c>
      <c r="I128" s="1098"/>
    </row>
    <row r="129" spans="1:10" ht="11.4" customHeight="1">
      <c r="A129" s="879" t="s">
        <v>5006</v>
      </c>
      <c r="B129" s="880" t="s">
        <v>5007</v>
      </c>
      <c r="C129" s="624"/>
      <c r="D129" s="1108"/>
      <c r="E129" s="637"/>
      <c r="F129" s="629">
        <v>1</v>
      </c>
      <c r="G129" s="624"/>
      <c r="H129" s="624">
        <f t="shared" si="10"/>
        <v>1</v>
      </c>
      <c r="I129" s="678"/>
    </row>
    <row r="130" spans="1:10" ht="11.4" customHeight="1">
      <c r="A130" s="397" t="s">
        <v>2708</v>
      </c>
      <c r="B130" s="416" t="s">
        <v>2709</v>
      </c>
      <c r="C130" s="624"/>
      <c r="D130" s="1108"/>
      <c r="E130" s="637"/>
      <c r="F130" s="629">
        <v>2</v>
      </c>
      <c r="G130" s="624">
        <f>C130+E130</f>
        <v>0</v>
      </c>
      <c r="H130" s="624">
        <f t="shared" si="10"/>
        <v>2</v>
      </c>
      <c r="I130" s="678"/>
      <c r="J130" s="555"/>
    </row>
    <row r="131" spans="1:10" ht="11.4" customHeight="1">
      <c r="A131" s="397" t="s">
        <v>5093</v>
      </c>
      <c r="B131" s="416" t="s">
        <v>5094</v>
      </c>
      <c r="C131" s="624"/>
      <c r="D131" s="1107"/>
      <c r="E131" s="637"/>
      <c r="F131" s="628"/>
      <c r="G131" s="624">
        <f>C131+E131</f>
        <v>0</v>
      </c>
      <c r="H131" s="624">
        <f t="shared" si="10"/>
        <v>0</v>
      </c>
      <c r="I131" s="678"/>
    </row>
    <row r="132" spans="1:10" ht="11.4" customHeight="1">
      <c r="A132" s="397" t="s">
        <v>5095</v>
      </c>
      <c r="B132" s="416" t="s">
        <v>5096</v>
      </c>
      <c r="C132" s="624"/>
      <c r="D132" s="1107"/>
      <c r="E132" s="637"/>
      <c r="F132" s="628"/>
      <c r="G132" s="624">
        <f>C132+E132</f>
        <v>0</v>
      </c>
      <c r="H132" s="624">
        <f t="shared" si="10"/>
        <v>0</v>
      </c>
      <c r="I132" s="678"/>
    </row>
    <row r="133" spans="1:10" ht="11.4" customHeight="1">
      <c r="A133" s="1081" t="s">
        <v>5829</v>
      </c>
      <c r="B133" s="1080" t="s">
        <v>5830</v>
      </c>
      <c r="C133" s="1074"/>
      <c r="D133" s="1116"/>
      <c r="E133" s="1076"/>
      <c r="F133" s="1078">
        <v>2</v>
      </c>
      <c r="G133" s="1074"/>
      <c r="H133" s="624">
        <f t="shared" si="10"/>
        <v>2</v>
      </c>
      <c r="I133" s="1098"/>
    </row>
    <row r="134" spans="1:10" ht="11.4" customHeight="1">
      <c r="A134" s="1110" t="s">
        <v>2714</v>
      </c>
      <c r="B134" s="1113" t="s">
        <v>2715</v>
      </c>
      <c r="C134" s="1074"/>
      <c r="D134" s="1116"/>
      <c r="E134" s="1076"/>
      <c r="F134" s="1078"/>
      <c r="G134" s="1074">
        <f>C134+E134</f>
        <v>0</v>
      </c>
      <c r="H134" s="624">
        <f t="shared" si="10"/>
        <v>0</v>
      </c>
      <c r="I134" s="1098"/>
    </row>
    <row r="135" spans="1:10" ht="11.4" customHeight="1">
      <c r="A135" s="1109" t="s">
        <v>5529</v>
      </c>
      <c r="B135" s="1112" t="s">
        <v>5530</v>
      </c>
      <c r="C135" s="624"/>
      <c r="D135" s="625"/>
      <c r="E135" s="637"/>
      <c r="F135" s="626">
        <v>2</v>
      </c>
      <c r="G135" s="624"/>
      <c r="H135" s="624">
        <f t="shared" si="10"/>
        <v>2</v>
      </c>
      <c r="I135" s="678"/>
    </row>
    <row r="136" spans="1:10" ht="11.4" customHeight="1">
      <c r="A136" s="1081" t="s">
        <v>2718</v>
      </c>
      <c r="B136" s="1080" t="s">
        <v>2719</v>
      </c>
      <c r="C136" s="1074"/>
      <c r="D136" s="1116"/>
      <c r="E136" s="1076"/>
      <c r="F136" s="1078">
        <v>1</v>
      </c>
      <c r="G136" s="1074"/>
      <c r="H136" s="624">
        <f t="shared" si="10"/>
        <v>1</v>
      </c>
      <c r="I136" s="1098"/>
    </row>
    <row r="137" spans="1:10" ht="11.4" customHeight="1">
      <c r="A137" s="514" t="s">
        <v>5595</v>
      </c>
      <c r="B137" s="407" t="s">
        <v>5596</v>
      </c>
      <c r="C137" s="624"/>
      <c r="D137" s="1108"/>
      <c r="E137" s="637"/>
      <c r="F137" s="629">
        <v>2</v>
      </c>
      <c r="G137" s="624"/>
      <c r="H137" s="624">
        <f t="shared" si="10"/>
        <v>2</v>
      </c>
      <c r="I137" s="678"/>
    </row>
    <row r="138" spans="1:10" ht="11.4" customHeight="1">
      <c r="A138" s="1081" t="s">
        <v>5831</v>
      </c>
      <c r="B138" s="1080" t="s">
        <v>5832</v>
      </c>
      <c r="C138" s="1074"/>
      <c r="D138" s="1118"/>
      <c r="E138" s="1076"/>
      <c r="F138" s="1097">
        <v>1</v>
      </c>
      <c r="G138" s="1074"/>
      <c r="H138" s="624">
        <f t="shared" si="10"/>
        <v>1</v>
      </c>
      <c r="I138" s="1098"/>
    </row>
    <row r="139" spans="1:10" ht="11.4" customHeight="1">
      <c r="A139" s="1109" t="s">
        <v>5833</v>
      </c>
      <c r="B139" s="1112" t="s">
        <v>5834</v>
      </c>
      <c r="C139" s="624"/>
      <c r="D139" s="1107"/>
      <c r="E139" s="637"/>
      <c r="F139" s="628">
        <v>1</v>
      </c>
      <c r="G139" s="624"/>
      <c r="H139" s="624">
        <f t="shared" si="10"/>
        <v>1</v>
      </c>
      <c r="I139" s="678"/>
    </row>
    <row r="140" spans="1:10" ht="11.4" customHeight="1">
      <c r="A140" s="1109" t="s">
        <v>5835</v>
      </c>
      <c r="B140" s="1112" t="s">
        <v>5836</v>
      </c>
      <c r="C140" s="624"/>
      <c r="D140" s="1107"/>
      <c r="E140" s="637"/>
      <c r="F140" s="628">
        <v>1</v>
      </c>
      <c r="G140" s="624"/>
      <c r="H140" s="624">
        <f t="shared" si="10"/>
        <v>1</v>
      </c>
      <c r="I140" s="678"/>
      <c r="J140" s="555"/>
    </row>
    <row r="141" spans="1:10" ht="11.4" customHeight="1">
      <c r="A141" s="1111" t="s">
        <v>2728</v>
      </c>
      <c r="B141" s="1114" t="s">
        <v>2729</v>
      </c>
      <c r="C141" s="624">
        <v>17</v>
      </c>
      <c r="D141" s="637"/>
      <c r="E141" s="637">
        <v>3</v>
      </c>
      <c r="F141" s="637"/>
      <c r="G141" s="624">
        <f>C141+E141</f>
        <v>20</v>
      </c>
      <c r="H141" s="624">
        <f t="shared" si="10"/>
        <v>0</v>
      </c>
      <c r="I141" s="678">
        <f>H141/G141</f>
        <v>0</v>
      </c>
    </row>
    <row r="142" spans="1:10" ht="11.4" customHeight="1">
      <c r="A142" s="514" t="s">
        <v>5597</v>
      </c>
      <c r="B142" s="415" t="s">
        <v>5598</v>
      </c>
      <c r="C142" s="624"/>
      <c r="D142" s="1107"/>
      <c r="E142" s="637"/>
      <c r="F142" s="628">
        <v>2</v>
      </c>
      <c r="G142" s="624"/>
      <c r="H142" s="624">
        <f t="shared" si="10"/>
        <v>2</v>
      </c>
      <c r="I142" s="678"/>
    </row>
    <row r="143" spans="1:10" ht="11.4" customHeight="1">
      <c r="A143" s="397" t="s">
        <v>2736</v>
      </c>
      <c r="B143" s="416" t="s">
        <v>2737</v>
      </c>
      <c r="C143" s="624">
        <v>616</v>
      </c>
      <c r="D143" s="637">
        <v>366</v>
      </c>
      <c r="E143" s="637"/>
      <c r="F143" s="637">
        <v>3</v>
      </c>
      <c r="G143" s="624">
        <f>C143+E143</f>
        <v>616</v>
      </c>
      <c r="H143" s="624">
        <f t="shared" si="10"/>
        <v>369</v>
      </c>
      <c r="I143" s="678">
        <f>H143/G143</f>
        <v>0.59902597402597402</v>
      </c>
    </row>
    <row r="144" spans="1:10" ht="11.4" customHeight="1">
      <c r="A144" s="397" t="s">
        <v>5104</v>
      </c>
      <c r="B144" s="416" t="s">
        <v>5105</v>
      </c>
      <c r="C144" s="624"/>
      <c r="D144" s="1107"/>
      <c r="E144" s="637"/>
      <c r="F144" s="628">
        <v>1</v>
      </c>
      <c r="G144" s="624">
        <f>C144+E144</f>
        <v>0</v>
      </c>
      <c r="H144" s="624">
        <f t="shared" si="10"/>
        <v>1</v>
      </c>
      <c r="I144" s="678"/>
    </row>
    <row r="145" spans="1:9" ht="11.4" customHeight="1">
      <c r="A145" s="514" t="s">
        <v>5599</v>
      </c>
      <c r="B145" s="407" t="s">
        <v>5600</v>
      </c>
      <c r="C145" s="624"/>
      <c r="D145" s="1107"/>
      <c r="E145" s="637"/>
      <c r="F145" s="628">
        <v>3</v>
      </c>
      <c r="G145" s="624"/>
      <c r="H145" s="624">
        <f t="shared" si="10"/>
        <v>3</v>
      </c>
      <c r="I145" s="678"/>
    </row>
    <row r="146" spans="1:9" ht="11.4" customHeight="1">
      <c r="A146" s="397" t="s">
        <v>2742</v>
      </c>
      <c r="B146" s="416" t="s">
        <v>2743</v>
      </c>
      <c r="C146" s="624">
        <v>140</v>
      </c>
      <c r="D146" s="637">
        <v>85</v>
      </c>
      <c r="E146" s="637"/>
      <c r="F146" s="637"/>
      <c r="G146" s="624">
        <f t="shared" ref="G146:G154" si="13">C146+E146</f>
        <v>140</v>
      </c>
      <c r="H146" s="624">
        <f t="shared" si="10"/>
        <v>85</v>
      </c>
      <c r="I146" s="678">
        <f>H146/G146</f>
        <v>0.6071428571428571</v>
      </c>
    </row>
    <row r="147" spans="1:9" ht="11.4" customHeight="1">
      <c r="A147" s="397" t="s">
        <v>2766</v>
      </c>
      <c r="B147" s="416" t="s">
        <v>2767</v>
      </c>
      <c r="C147" s="624">
        <v>39</v>
      </c>
      <c r="D147" s="637">
        <v>28</v>
      </c>
      <c r="E147" s="637"/>
      <c r="F147" s="637"/>
      <c r="G147" s="624">
        <f t="shared" si="13"/>
        <v>39</v>
      </c>
      <c r="H147" s="624">
        <f t="shared" si="10"/>
        <v>28</v>
      </c>
      <c r="I147" s="678">
        <f>H147/G147</f>
        <v>0.71794871794871795</v>
      </c>
    </row>
    <row r="148" spans="1:9" ht="11.4" customHeight="1">
      <c r="A148" s="397" t="s">
        <v>2774</v>
      </c>
      <c r="B148" s="416" t="s">
        <v>2775</v>
      </c>
      <c r="C148" s="624">
        <v>289</v>
      </c>
      <c r="D148" s="637">
        <v>172</v>
      </c>
      <c r="E148" s="637"/>
      <c r="F148" s="637">
        <v>11</v>
      </c>
      <c r="G148" s="624">
        <f t="shared" si="13"/>
        <v>289</v>
      </c>
      <c r="H148" s="624">
        <f t="shared" si="10"/>
        <v>183</v>
      </c>
      <c r="I148" s="678">
        <f>H148/G148</f>
        <v>0.63321799307958482</v>
      </c>
    </row>
    <row r="149" spans="1:9" ht="11.4" customHeight="1">
      <c r="A149" s="397" t="s">
        <v>2780</v>
      </c>
      <c r="B149" s="416" t="s">
        <v>2781</v>
      </c>
      <c r="C149" s="624"/>
      <c r="D149" s="637"/>
      <c r="E149" s="637"/>
      <c r="F149" s="637"/>
      <c r="G149" s="624">
        <f t="shared" si="13"/>
        <v>0</v>
      </c>
      <c r="H149" s="624">
        <f t="shared" si="10"/>
        <v>0</v>
      </c>
      <c r="I149" s="678"/>
    </row>
    <row r="150" spans="1:9" ht="11.4" customHeight="1">
      <c r="A150" s="397" t="s">
        <v>5166</v>
      </c>
      <c r="B150" s="416" t="s">
        <v>5167</v>
      </c>
      <c r="C150" s="624">
        <v>5</v>
      </c>
      <c r="D150" s="637"/>
      <c r="E150" s="637">
        <v>1</v>
      </c>
      <c r="F150" s="637"/>
      <c r="G150" s="624">
        <f t="shared" si="13"/>
        <v>6</v>
      </c>
      <c r="H150" s="624">
        <f t="shared" si="10"/>
        <v>0</v>
      </c>
      <c r="I150" s="678">
        <f>H150/G150</f>
        <v>0</v>
      </c>
    </row>
    <row r="151" spans="1:9" ht="11.4" customHeight="1">
      <c r="A151" s="397" t="s">
        <v>2784</v>
      </c>
      <c r="B151" s="416" t="s">
        <v>2785</v>
      </c>
      <c r="C151" s="624">
        <v>7</v>
      </c>
      <c r="D151" s="637">
        <v>4</v>
      </c>
      <c r="E151" s="637">
        <v>3</v>
      </c>
      <c r="F151" s="637">
        <v>2</v>
      </c>
      <c r="G151" s="624">
        <f t="shared" si="13"/>
        <v>10</v>
      </c>
      <c r="H151" s="624">
        <f t="shared" si="10"/>
        <v>6</v>
      </c>
      <c r="I151" s="678">
        <f>H151/G151</f>
        <v>0.6</v>
      </c>
    </row>
    <row r="152" spans="1:9" ht="11.4" customHeight="1">
      <c r="A152" s="397" t="s">
        <v>5055</v>
      </c>
      <c r="B152" s="416" t="s">
        <v>5056</v>
      </c>
      <c r="C152" s="624"/>
      <c r="D152" s="637"/>
      <c r="E152" s="637">
        <v>3</v>
      </c>
      <c r="F152" s="637"/>
      <c r="G152" s="624">
        <f t="shared" si="13"/>
        <v>3</v>
      </c>
      <c r="H152" s="624">
        <f t="shared" si="10"/>
        <v>0</v>
      </c>
      <c r="I152" s="678">
        <f>H152/G152</f>
        <v>0</v>
      </c>
    </row>
    <row r="153" spans="1:9" ht="11.4" customHeight="1">
      <c r="A153" s="397" t="s">
        <v>5057</v>
      </c>
      <c r="B153" s="416" t="s">
        <v>5058</v>
      </c>
      <c r="C153" s="624"/>
      <c r="D153" s="637"/>
      <c r="E153" s="637">
        <v>4</v>
      </c>
      <c r="F153" s="637"/>
      <c r="G153" s="624">
        <f t="shared" si="13"/>
        <v>4</v>
      </c>
      <c r="H153" s="624">
        <f t="shared" si="10"/>
        <v>0</v>
      </c>
      <c r="I153" s="678">
        <f>H153/G153</f>
        <v>0</v>
      </c>
    </row>
    <row r="154" spans="1:9" ht="11.4" customHeight="1">
      <c r="A154" s="397" t="s">
        <v>2792</v>
      </c>
      <c r="B154" s="416" t="s">
        <v>5061</v>
      </c>
      <c r="C154" s="624">
        <v>568</v>
      </c>
      <c r="D154" s="637">
        <v>477</v>
      </c>
      <c r="E154" s="637"/>
      <c r="F154" s="637"/>
      <c r="G154" s="624">
        <f t="shared" si="13"/>
        <v>568</v>
      </c>
      <c r="H154" s="624">
        <f t="shared" si="10"/>
        <v>477</v>
      </c>
      <c r="I154" s="678">
        <f>H154/G154</f>
        <v>0.83978873239436624</v>
      </c>
    </row>
    <row r="155" spans="1:9" ht="11.4" customHeight="1">
      <c r="A155" s="514" t="s">
        <v>5601</v>
      </c>
      <c r="B155" s="415" t="s">
        <v>5602</v>
      </c>
      <c r="C155" s="624"/>
      <c r="D155" s="637"/>
      <c r="E155" s="637"/>
      <c r="F155" s="637">
        <v>2</v>
      </c>
      <c r="G155" s="624"/>
      <c r="H155" s="624">
        <f t="shared" si="10"/>
        <v>2</v>
      </c>
      <c r="I155" s="678"/>
    </row>
    <row r="156" spans="1:9" ht="11.4" customHeight="1">
      <c r="A156" s="397" t="s">
        <v>5168</v>
      </c>
      <c r="B156" s="398" t="s">
        <v>5169</v>
      </c>
      <c r="C156" s="624">
        <v>1</v>
      </c>
      <c r="D156" s="637"/>
      <c r="E156" s="637">
        <v>1</v>
      </c>
      <c r="F156" s="637"/>
      <c r="G156" s="624">
        <f>C156+E156</f>
        <v>2</v>
      </c>
      <c r="H156" s="624">
        <f t="shared" si="10"/>
        <v>0</v>
      </c>
      <c r="I156" s="678">
        <f>H156/G156</f>
        <v>0</v>
      </c>
    </row>
    <row r="157" spans="1:9" ht="11.4" customHeight="1">
      <c r="A157" s="514" t="s">
        <v>5603</v>
      </c>
      <c r="B157" s="415" t="s">
        <v>5604</v>
      </c>
      <c r="C157" s="624"/>
      <c r="D157" s="637"/>
      <c r="E157" s="637"/>
      <c r="F157" s="637">
        <v>1</v>
      </c>
      <c r="G157" s="624"/>
      <c r="H157" s="624">
        <f t="shared" si="10"/>
        <v>1</v>
      </c>
      <c r="I157" s="678"/>
    </row>
    <row r="158" spans="1:9" ht="11.4" customHeight="1">
      <c r="A158" s="514" t="s">
        <v>5605</v>
      </c>
      <c r="B158" s="407" t="s">
        <v>5606</v>
      </c>
      <c r="C158" s="624"/>
      <c r="D158" s="637"/>
      <c r="E158" s="637"/>
      <c r="F158" s="637">
        <v>1</v>
      </c>
      <c r="G158" s="624"/>
      <c r="H158" s="624">
        <f t="shared" si="10"/>
        <v>1</v>
      </c>
      <c r="I158" s="678"/>
    </row>
    <row r="159" spans="1:9" ht="11.4" customHeight="1">
      <c r="A159" s="514" t="s">
        <v>5607</v>
      </c>
      <c r="B159" s="407" t="s">
        <v>5608</v>
      </c>
      <c r="C159" s="624"/>
      <c r="D159" s="637"/>
      <c r="E159" s="637"/>
      <c r="F159" s="637">
        <v>1</v>
      </c>
      <c r="G159" s="624"/>
      <c r="H159" s="624">
        <f t="shared" si="10"/>
        <v>1</v>
      </c>
      <c r="I159" s="678"/>
    </row>
    <row r="160" spans="1:9" ht="11.4" customHeight="1">
      <c r="A160" s="1109" t="s">
        <v>5742</v>
      </c>
      <c r="B160" s="1115" t="s">
        <v>5743</v>
      </c>
      <c r="C160" s="624"/>
      <c r="D160" s="637"/>
      <c r="E160" s="637"/>
      <c r="F160" s="637">
        <v>1</v>
      </c>
      <c r="G160" s="624"/>
      <c r="H160" s="624">
        <f t="shared" si="10"/>
        <v>1</v>
      </c>
      <c r="I160" s="678"/>
    </row>
    <row r="161" spans="1:9" ht="11.4" customHeight="1">
      <c r="A161" s="507" t="s">
        <v>5539</v>
      </c>
      <c r="B161" s="408" t="s">
        <v>5540</v>
      </c>
      <c r="C161" s="624"/>
      <c r="D161" s="637"/>
      <c r="E161" s="637"/>
      <c r="F161" s="637">
        <v>2</v>
      </c>
      <c r="G161" s="624"/>
      <c r="H161" s="624">
        <f t="shared" si="10"/>
        <v>2</v>
      </c>
      <c r="I161" s="678"/>
    </row>
    <row r="162" spans="1:9" ht="11.4" customHeight="1">
      <c r="A162" s="397" t="s">
        <v>2808</v>
      </c>
      <c r="B162" s="416" t="s">
        <v>2809</v>
      </c>
      <c r="C162" s="624"/>
      <c r="D162" s="637"/>
      <c r="E162" s="637"/>
      <c r="F162" s="637"/>
      <c r="G162" s="624">
        <f>C162+E162</f>
        <v>0</v>
      </c>
      <c r="H162" s="624">
        <f t="shared" si="10"/>
        <v>0</v>
      </c>
      <c r="I162" s="678"/>
    </row>
    <row r="163" spans="1:9" ht="11.4" customHeight="1">
      <c r="A163" s="507" t="s">
        <v>5547</v>
      </c>
      <c r="B163" s="408" t="s">
        <v>5548</v>
      </c>
      <c r="C163" s="624"/>
      <c r="D163" s="637"/>
      <c r="E163" s="637"/>
      <c r="F163" s="637">
        <v>3</v>
      </c>
      <c r="G163" s="624"/>
      <c r="H163" s="624">
        <f t="shared" si="10"/>
        <v>3</v>
      </c>
      <c r="I163" s="678"/>
    </row>
    <row r="164" spans="1:9" ht="11.4" customHeight="1">
      <c r="A164" s="514" t="s">
        <v>5611</v>
      </c>
      <c r="B164" s="407" t="s">
        <v>5612</v>
      </c>
      <c r="C164" s="624"/>
      <c r="D164" s="637"/>
      <c r="E164" s="637"/>
      <c r="F164" s="637">
        <v>2</v>
      </c>
      <c r="G164" s="624"/>
      <c r="H164" s="624">
        <f t="shared" si="10"/>
        <v>2</v>
      </c>
      <c r="I164" s="678"/>
    </row>
    <row r="165" spans="1:9" ht="11.4" customHeight="1">
      <c r="A165" s="397" t="s">
        <v>2812</v>
      </c>
      <c r="B165" s="511" t="s">
        <v>2813</v>
      </c>
      <c r="C165" s="624"/>
      <c r="D165" s="637"/>
      <c r="E165" s="637"/>
      <c r="F165" s="637">
        <v>2</v>
      </c>
      <c r="G165" s="624">
        <f>C165+E165</f>
        <v>0</v>
      </c>
      <c r="H165" s="624">
        <f t="shared" si="10"/>
        <v>2</v>
      </c>
      <c r="I165" s="678"/>
    </row>
    <row r="166" spans="1:9" ht="11.4" customHeight="1">
      <c r="A166" s="507" t="s">
        <v>5551</v>
      </c>
      <c r="B166" s="408" t="s">
        <v>5552</v>
      </c>
      <c r="C166" s="624"/>
      <c r="D166" s="637"/>
      <c r="E166" s="637"/>
      <c r="F166" s="637">
        <v>1</v>
      </c>
      <c r="G166" s="624"/>
      <c r="H166" s="624">
        <f t="shared" si="10"/>
        <v>1</v>
      </c>
      <c r="I166" s="678"/>
    </row>
    <row r="167" spans="1:9" ht="11.4" customHeight="1">
      <c r="A167" s="397" t="s">
        <v>2816</v>
      </c>
      <c r="B167" s="416" t="s">
        <v>2817</v>
      </c>
      <c r="C167" s="624">
        <v>19</v>
      </c>
      <c r="D167" s="637">
        <v>19</v>
      </c>
      <c r="E167" s="637"/>
      <c r="F167" s="637"/>
      <c r="G167" s="624">
        <f>C167+E167</f>
        <v>19</v>
      </c>
      <c r="H167" s="624">
        <f t="shared" si="10"/>
        <v>19</v>
      </c>
      <c r="I167" s="678">
        <f>H167/G167</f>
        <v>1</v>
      </c>
    </row>
    <row r="168" spans="1:9" ht="11.4" customHeight="1">
      <c r="A168" s="397" t="s">
        <v>2818</v>
      </c>
      <c r="B168" s="416" t="s">
        <v>2819</v>
      </c>
      <c r="C168" s="624">
        <v>181</v>
      </c>
      <c r="D168" s="637">
        <v>64</v>
      </c>
      <c r="E168" s="637"/>
      <c r="F168" s="637"/>
      <c r="G168" s="624">
        <f>C168+E168</f>
        <v>181</v>
      </c>
      <c r="H168" s="624">
        <f t="shared" si="10"/>
        <v>64</v>
      </c>
      <c r="I168" s="678">
        <f>H168/G168</f>
        <v>0.35359116022099446</v>
      </c>
    </row>
    <row r="169" spans="1:9" ht="11.4" customHeight="1">
      <c r="A169" s="397" t="s">
        <v>5170</v>
      </c>
      <c r="B169" s="416" t="s">
        <v>5171</v>
      </c>
      <c r="C169" s="624"/>
      <c r="D169" s="637"/>
      <c r="E169" s="637">
        <v>1</v>
      </c>
      <c r="F169" s="637"/>
      <c r="G169" s="624">
        <f>C169+E169</f>
        <v>1</v>
      </c>
      <c r="H169" s="624">
        <f t="shared" ref="H169:H217" si="14">D169+F169</f>
        <v>0</v>
      </c>
      <c r="I169" s="678">
        <f>H169/G169</f>
        <v>0</v>
      </c>
    </row>
    <row r="170" spans="1:9" ht="11.4" customHeight="1">
      <c r="A170" s="514" t="s">
        <v>5531</v>
      </c>
      <c r="B170" s="415" t="s">
        <v>5532</v>
      </c>
      <c r="C170" s="624"/>
      <c r="D170" s="637"/>
      <c r="E170" s="637"/>
      <c r="F170" s="637">
        <v>1</v>
      </c>
      <c r="G170" s="624"/>
      <c r="H170" s="624">
        <f t="shared" si="14"/>
        <v>1</v>
      </c>
      <c r="I170" s="678"/>
    </row>
    <row r="171" spans="1:9" ht="11.4" customHeight="1">
      <c r="A171" s="397" t="s">
        <v>5172</v>
      </c>
      <c r="B171" s="416" t="s">
        <v>5173</v>
      </c>
      <c r="C171" s="624"/>
      <c r="D171" s="637"/>
      <c r="E171" s="637">
        <v>1</v>
      </c>
      <c r="F171" s="637"/>
      <c r="G171" s="624">
        <f>C171+E171</f>
        <v>1</v>
      </c>
      <c r="H171" s="624">
        <f t="shared" si="14"/>
        <v>0</v>
      </c>
      <c r="I171" s="678">
        <f>H171/G171</f>
        <v>0</v>
      </c>
    </row>
    <row r="172" spans="1:9" ht="11.4" customHeight="1">
      <c r="A172" s="397" t="s">
        <v>2826</v>
      </c>
      <c r="B172" s="416" t="s">
        <v>2827</v>
      </c>
      <c r="C172" s="624"/>
      <c r="D172" s="637"/>
      <c r="E172" s="637"/>
      <c r="F172" s="637"/>
      <c r="G172" s="624">
        <f>C172+E172</f>
        <v>0</v>
      </c>
      <c r="H172" s="624">
        <f t="shared" si="14"/>
        <v>0</v>
      </c>
      <c r="I172" s="678"/>
    </row>
    <row r="173" spans="1:9" ht="11.4" customHeight="1">
      <c r="A173" s="397" t="s">
        <v>3149</v>
      </c>
      <c r="B173" s="416" t="s">
        <v>3150</v>
      </c>
      <c r="C173" s="624"/>
      <c r="D173" s="637"/>
      <c r="E173" s="637"/>
      <c r="F173" s="637">
        <v>3</v>
      </c>
      <c r="G173" s="624">
        <f>C173+E173</f>
        <v>0</v>
      </c>
      <c r="H173" s="624">
        <f t="shared" si="14"/>
        <v>3</v>
      </c>
      <c r="I173" s="678"/>
    </row>
    <row r="174" spans="1:9" ht="11.4" customHeight="1">
      <c r="A174" s="514" t="s">
        <v>5613</v>
      </c>
      <c r="B174" s="407" t="s">
        <v>5614</v>
      </c>
      <c r="C174" s="624"/>
      <c r="D174" s="637"/>
      <c r="E174" s="637"/>
      <c r="F174" s="637">
        <v>1</v>
      </c>
      <c r="G174" s="624"/>
      <c r="H174" s="624">
        <f t="shared" si="14"/>
        <v>1</v>
      </c>
      <c r="I174" s="678"/>
    </row>
    <row r="175" spans="1:9" ht="11.4" customHeight="1">
      <c r="A175" s="397" t="s">
        <v>5174</v>
      </c>
      <c r="B175" s="416" t="s">
        <v>5175</v>
      </c>
      <c r="C175" s="624"/>
      <c r="D175" s="637"/>
      <c r="E175" s="637">
        <v>3</v>
      </c>
      <c r="F175" s="637"/>
      <c r="G175" s="624">
        <f>C175+E175</f>
        <v>3</v>
      </c>
      <c r="H175" s="624">
        <f t="shared" si="14"/>
        <v>0</v>
      </c>
      <c r="I175" s="678">
        <f>H175/G175</f>
        <v>0</v>
      </c>
    </row>
    <row r="176" spans="1:9" ht="11.4" customHeight="1">
      <c r="A176" s="397" t="s">
        <v>5070</v>
      </c>
      <c r="B176" s="416" t="s">
        <v>5071</v>
      </c>
      <c r="C176" s="624"/>
      <c r="D176" s="637"/>
      <c r="E176" s="637">
        <v>3</v>
      </c>
      <c r="F176" s="637"/>
      <c r="G176" s="624">
        <f>C176+E176</f>
        <v>3</v>
      </c>
      <c r="H176" s="624">
        <f t="shared" si="14"/>
        <v>0</v>
      </c>
      <c r="I176" s="678">
        <f>H176/G176</f>
        <v>0</v>
      </c>
    </row>
    <row r="177" spans="1:9" ht="11.4" customHeight="1">
      <c r="A177" s="514" t="s">
        <v>3207</v>
      </c>
      <c r="B177" s="407" t="s">
        <v>3208</v>
      </c>
      <c r="C177" s="624"/>
      <c r="D177" s="637"/>
      <c r="E177" s="637"/>
      <c r="F177" s="637">
        <v>1</v>
      </c>
      <c r="G177" s="624"/>
      <c r="H177" s="624">
        <f t="shared" si="14"/>
        <v>1</v>
      </c>
      <c r="I177" s="678"/>
    </row>
    <row r="178" spans="1:9" ht="11.4" customHeight="1">
      <c r="A178" s="397" t="s">
        <v>5176</v>
      </c>
      <c r="B178" s="398" t="s">
        <v>5177</v>
      </c>
      <c r="C178" s="624"/>
      <c r="D178" s="637"/>
      <c r="E178" s="637">
        <v>1</v>
      </c>
      <c r="F178" s="637"/>
      <c r="G178" s="624">
        <f>C178+E178</f>
        <v>1</v>
      </c>
      <c r="H178" s="624">
        <f t="shared" si="14"/>
        <v>0</v>
      </c>
      <c r="I178" s="678">
        <f>H178/G178</f>
        <v>0</v>
      </c>
    </row>
    <row r="179" spans="1:9" ht="11.4" customHeight="1">
      <c r="A179" s="397" t="s">
        <v>5178</v>
      </c>
      <c r="B179" s="416" t="s">
        <v>5179</v>
      </c>
      <c r="C179" s="624"/>
      <c r="D179" s="637"/>
      <c r="E179" s="637">
        <v>1</v>
      </c>
      <c r="F179" s="637"/>
      <c r="G179" s="624">
        <f>C179+E179</f>
        <v>1</v>
      </c>
      <c r="H179" s="624">
        <f t="shared" si="14"/>
        <v>0</v>
      </c>
      <c r="I179" s="678">
        <f>H179/G179</f>
        <v>0</v>
      </c>
    </row>
    <row r="180" spans="1:9" ht="11.4" customHeight="1">
      <c r="A180" s="1081" t="s">
        <v>5839</v>
      </c>
      <c r="B180" s="1080" t="s">
        <v>5840</v>
      </c>
      <c r="C180" s="1074"/>
      <c r="D180" s="1076"/>
      <c r="E180" s="1076"/>
      <c r="F180" s="1076">
        <v>1</v>
      </c>
      <c r="G180" s="1074"/>
      <c r="H180" s="624">
        <f t="shared" si="14"/>
        <v>1</v>
      </c>
      <c r="I180" s="1098"/>
    </row>
    <row r="181" spans="1:9" ht="11.4" customHeight="1">
      <c r="A181" s="514" t="s">
        <v>5615</v>
      </c>
      <c r="B181" s="415" t="s">
        <v>5616</v>
      </c>
      <c r="C181" s="624"/>
      <c r="D181" s="637"/>
      <c r="E181" s="637"/>
      <c r="F181" s="637">
        <v>1</v>
      </c>
      <c r="G181" s="624"/>
      <c r="H181" s="624">
        <f t="shared" si="14"/>
        <v>1</v>
      </c>
      <c r="I181" s="678"/>
    </row>
    <row r="182" spans="1:9" ht="11.4" customHeight="1">
      <c r="A182" s="514" t="s">
        <v>3251</v>
      </c>
      <c r="B182" s="415" t="s">
        <v>4754</v>
      </c>
      <c r="C182" s="624"/>
      <c r="D182" s="637">
        <v>1</v>
      </c>
      <c r="E182" s="637"/>
      <c r="F182" s="637"/>
      <c r="G182" s="624"/>
      <c r="H182" s="624">
        <f t="shared" si="14"/>
        <v>1</v>
      </c>
      <c r="I182" s="678"/>
    </row>
    <row r="183" spans="1:9" ht="11.4" customHeight="1">
      <c r="A183" s="397" t="s">
        <v>3267</v>
      </c>
      <c r="B183" s="416" t="s">
        <v>3268</v>
      </c>
      <c r="C183" s="624"/>
      <c r="D183" s="637"/>
      <c r="E183" s="637">
        <v>55</v>
      </c>
      <c r="F183" s="637">
        <v>636</v>
      </c>
      <c r="G183" s="624">
        <f>C183+E183</f>
        <v>55</v>
      </c>
      <c r="H183" s="624">
        <f t="shared" si="14"/>
        <v>636</v>
      </c>
      <c r="I183" s="678">
        <f>H183/G183</f>
        <v>11.563636363636364</v>
      </c>
    </row>
    <row r="184" spans="1:9" ht="11.4" customHeight="1">
      <c r="A184" s="397" t="s">
        <v>3274</v>
      </c>
      <c r="B184" s="416" t="s">
        <v>3275</v>
      </c>
      <c r="C184" s="624"/>
      <c r="D184" s="637"/>
      <c r="E184" s="637">
        <v>76</v>
      </c>
      <c r="F184" s="637">
        <v>71</v>
      </c>
      <c r="G184" s="624">
        <f>C184+E184</f>
        <v>76</v>
      </c>
      <c r="H184" s="624">
        <f t="shared" si="14"/>
        <v>71</v>
      </c>
      <c r="I184" s="678">
        <f>H184/G184</f>
        <v>0.93421052631578949</v>
      </c>
    </row>
    <row r="185" spans="1:9" ht="11.4" customHeight="1">
      <c r="A185" s="514" t="s">
        <v>4769</v>
      </c>
      <c r="B185" s="415" t="s">
        <v>4770</v>
      </c>
      <c r="C185" s="624"/>
      <c r="D185" s="637"/>
      <c r="E185" s="637"/>
      <c r="F185" s="637">
        <v>1</v>
      </c>
      <c r="G185" s="624"/>
      <c r="H185" s="624">
        <f t="shared" si="14"/>
        <v>1</v>
      </c>
      <c r="I185" s="678"/>
    </row>
    <row r="186" spans="1:9" ht="11.4" customHeight="1">
      <c r="A186" s="397" t="s">
        <v>3306</v>
      </c>
      <c r="B186" s="416" t="s">
        <v>3307</v>
      </c>
      <c r="C186" s="624">
        <v>276</v>
      </c>
      <c r="D186" s="637">
        <v>256</v>
      </c>
      <c r="E186" s="637">
        <v>1</v>
      </c>
      <c r="F186" s="637">
        <v>1</v>
      </c>
      <c r="G186" s="624">
        <f>C186+E186</f>
        <v>277</v>
      </c>
      <c r="H186" s="624">
        <f t="shared" si="14"/>
        <v>257</v>
      </c>
      <c r="I186" s="678">
        <f>H186/G186</f>
        <v>0.92779783393501802</v>
      </c>
    </row>
    <row r="187" spans="1:9" ht="11.4" customHeight="1">
      <c r="A187" s="397" t="s">
        <v>3314</v>
      </c>
      <c r="B187" s="416" t="s">
        <v>3315</v>
      </c>
      <c r="C187" s="624"/>
      <c r="D187" s="637"/>
      <c r="E187" s="637"/>
      <c r="F187" s="637"/>
      <c r="G187" s="624">
        <f>C187+E187</f>
        <v>0</v>
      </c>
      <c r="H187" s="624">
        <f t="shared" si="14"/>
        <v>0</v>
      </c>
      <c r="I187" s="678"/>
    </row>
    <row r="188" spans="1:9" ht="11.4" customHeight="1">
      <c r="A188" s="514" t="s">
        <v>3340</v>
      </c>
      <c r="B188" s="407" t="s">
        <v>3341</v>
      </c>
      <c r="C188" s="624"/>
      <c r="D188" s="637"/>
      <c r="E188" s="637"/>
      <c r="F188" s="637">
        <v>1</v>
      </c>
      <c r="G188" s="624"/>
      <c r="H188" s="624">
        <f t="shared" si="14"/>
        <v>1</v>
      </c>
      <c r="I188" s="678"/>
    </row>
    <row r="189" spans="1:9" ht="11.4" customHeight="1">
      <c r="A189" s="514" t="s">
        <v>4792</v>
      </c>
      <c r="B189" s="407" t="s">
        <v>5076</v>
      </c>
      <c r="C189" s="624"/>
      <c r="D189" s="637"/>
      <c r="E189" s="637"/>
      <c r="F189" s="637">
        <v>2</v>
      </c>
      <c r="G189" s="624"/>
      <c r="H189" s="624">
        <f t="shared" si="14"/>
        <v>2</v>
      </c>
      <c r="I189" s="678"/>
    </row>
    <row r="190" spans="1:9" ht="11.4" customHeight="1">
      <c r="A190" s="397" t="s">
        <v>3356</v>
      </c>
      <c r="B190" s="416" t="s">
        <v>3357</v>
      </c>
      <c r="C190" s="624"/>
      <c r="D190" s="637"/>
      <c r="E190" s="637">
        <v>455</v>
      </c>
      <c r="F190" s="637">
        <v>1323</v>
      </c>
      <c r="G190" s="624">
        <f>C190+E190</f>
        <v>455</v>
      </c>
      <c r="H190" s="624">
        <f t="shared" si="14"/>
        <v>1323</v>
      </c>
      <c r="I190" s="678">
        <f>H190/G190</f>
        <v>2.9076923076923076</v>
      </c>
    </row>
    <row r="191" spans="1:9" ht="11.4" customHeight="1">
      <c r="A191" s="514" t="s">
        <v>3372</v>
      </c>
      <c r="B191" s="415" t="s">
        <v>3373</v>
      </c>
      <c r="C191" s="624"/>
      <c r="D191" s="637"/>
      <c r="E191" s="637"/>
      <c r="F191" s="637">
        <v>20</v>
      </c>
      <c r="G191" s="624"/>
      <c r="H191" s="624">
        <f t="shared" si="14"/>
        <v>20</v>
      </c>
      <c r="I191" s="678"/>
    </row>
    <row r="192" spans="1:9" ht="11.4" customHeight="1">
      <c r="A192" s="514" t="s">
        <v>3404</v>
      </c>
      <c r="B192" s="415" t="s">
        <v>3405</v>
      </c>
      <c r="C192" s="624"/>
      <c r="D192" s="637"/>
      <c r="E192" s="637"/>
      <c r="F192" s="637">
        <v>36</v>
      </c>
      <c r="G192" s="624"/>
      <c r="H192" s="624">
        <f t="shared" si="14"/>
        <v>36</v>
      </c>
      <c r="I192" s="678"/>
    </row>
    <row r="193" spans="1:9" ht="11.4" customHeight="1">
      <c r="A193" s="514" t="s">
        <v>3418</v>
      </c>
      <c r="B193" s="415" t="s">
        <v>5533</v>
      </c>
      <c r="C193" s="624"/>
      <c r="D193" s="637"/>
      <c r="E193" s="637"/>
      <c r="F193" s="637">
        <v>78</v>
      </c>
      <c r="G193" s="624"/>
      <c r="H193" s="624">
        <f t="shared" si="14"/>
        <v>78</v>
      </c>
      <c r="I193" s="678"/>
    </row>
    <row r="194" spans="1:9" ht="11.4" customHeight="1">
      <c r="A194" s="514" t="s">
        <v>3420</v>
      </c>
      <c r="B194" s="415" t="s">
        <v>4850</v>
      </c>
      <c r="C194" s="624"/>
      <c r="D194" s="637"/>
      <c r="E194" s="637"/>
      <c r="F194" s="637">
        <v>23</v>
      </c>
      <c r="G194" s="624"/>
      <c r="H194" s="624">
        <f t="shared" si="14"/>
        <v>23</v>
      </c>
      <c r="I194" s="678"/>
    </row>
    <row r="195" spans="1:9" ht="11.4" customHeight="1">
      <c r="A195" s="514" t="s">
        <v>3460</v>
      </c>
      <c r="B195" s="415" t="s">
        <v>5534</v>
      </c>
      <c r="C195" s="624"/>
      <c r="D195" s="637"/>
      <c r="E195" s="637"/>
      <c r="F195" s="637">
        <v>54</v>
      </c>
      <c r="G195" s="624"/>
      <c r="H195" s="624">
        <f t="shared" si="14"/>
        <v>54</v>
      </c>
      <c r="I195" s="678"/>
    </row>
    <row r="196" spans="1:9" ht="11.4" customHeight="1">
      <c r="A196" s="514" t="s">
        <v>3478</v>
      </c>
      <c r="B196" s="415" t="s">
        <v>3479</v>
      </c>
      <c r="C196" s="624"/>
      <c r="D196" s="637"/>
      <c r="E196" s="637"/>
      <c r="F196" s="637">
        <v>48</v>
      </c>
      <c r="G196" s="624"/>
      <c r="H196" s="624">
        <f t="shared" si="14"/>
        <v>48</v>
      </c>
      <c r="I196" s="678"/>
    </row>
    <row r="197" spans="1:9" ht="11.4" customHeight="1">
      <c r="A197" s="514" t="s">
        <v>3480</v>
      </c>
      <c r="B197" s="415" t="s">
        <v>3481</v>
      </c>
      <c r="C197" s="624"/>
      <c r="D197" s="637"/>
      <c r="E197" s="637"/>
      <c r="F197" s="637">
        <v>74</v>
      </c>
      <c r="G197" s="624"/>
      <c r="H197" s="624">
        <f t="shared" si="14"/>
        <v>74</v>
      </c>
      <c r="I197" s="678"/>
    </row>
    <row r="198" spans="1:9" ht="11.4" customHeight="1">
      <c r="A198" s="397" t="s">
        <v>3484</v>
      </c>
      <c r="B198" s="416" t="s">
        <v>3485</v>
      </c>
      <c r="C198" s="624"/>
      <c r="D198" s="637"/>
      <c r="E198" s="637">
        <v>24</v>
      </c>
      <c r="F198" s="637">
        <v>20</v>
      </c>
      <c r="G198" s="624">
        <f>C198+E198</f>
        <v>24</v>
      </c>
      <c r="H198" s="624">
        <f t="shared" si="14"/>
        <v>20</v>
      </c>
      <c r="I198" s="678">
        <f>H198/G198</f>
        <v>0.83333333333333337</v>
      </c>
    </row>
    <row r="199" spans="1:9" ht="11.4" customHeight="1">
      <c r="A199" s="514" t="s">
        <v>3490</v>
      </c>
      <c r="B199" s="407" t="s">
        <v>4835</v>
      </c>
      <c r="C199" s="624"/>
      <c r="D199" s="637"/>
      <c r="E199" s="637"/>
      <c r="F199" s="637">
        <v>20</v>
      </c>
      <c r="G199" s="624"/>
      <c r="H199" s="624">
        <f t="shared" si="14"/>
        <v>20</v>
      </c>
      <c r="I199" s="678"/>
    </row>
    <row r="200" spans="1:9" ht="11.4" customHeight="1">
      <c r="A200" s="397" t="s">
        <v>3502</v>
      </c>
      <c r="B200" s="511" t="s">
        <v>3503</v>
      </c>
      <c r="C200" s="624"/>
      <c r="D200" s="637"/>
      <c r="E200" s="637">
        <v>71</v>
      </c>
      <c r="F200" s="637"/>
      <c r="G200" s="624">
        <f t="shared" ref="G200:G207" si="15">C200+E200</f>
        <v>71</v>
      </c>
      <c r="H200" s="624">
        <f t="shared" si="14"/>
        <v>0</v>
      </c>
      <c r="I200" s="678">
        <f t="shared" ref="I200:I207" si="16">H200/G200</f>
        <v>0</v>
      </c>
    </row>
    <row r="201" spans="1:9" ht="11.4" customHeight="1">
      <c r="A201" s="397" t="s">
        <v>3510</v>
      </c>
      <c r="B201" s="511" t="s">
        <v>3511</v>
      </c>
      <c r="C201" s="624"/>
      <c r="D201" s="637"/>
      <c r="E201" s="637">
        <v>60</v>
      </c>
      <c r="F201" s="637">
        <v>352</v>
      </c>
      <c r="G201" s="624">
        <f t="shared" si="15"/>
        <v>60</v>
      </c>
      <c r="H201" s="624">
        <f t="shared" si="14"/>
        <v>352</v>
      </c>
      <c r="I201" s="678">
        <f t="shared" si="16"/>
        <v>5.8666666666666663</v>
      </c>
    </row>
    <row r="202" spans="1:9" ht="11.4" customHeight="1">
      <c r="A202" s="397" t="s">
        <v>3516</v>
      </c>
      <c r="B202" s="511" t="s">
        <v>3517</v>
      </c>
      <c r="C202" s="624"/>
      <c r="D202" s="637"/>
      <c r="E202" s="637">
        <v>1895</v>
      </c>
      <c r="F202" s="637">
        <v>2069</v>
      </c>
      <c r="G202" s="624">
        <f t="shared" si="15"/>
        <v>1895</v>
      </c>
      <c r="H202" s="624">
        <f t="shared" si="14"/>
        <v>2069</v>
      </c>
      <c r="I202" s="678">
        <f t="shared" si="16"/>
        <v>1.0918205804749341</v>
      </c>
    </row>
    <row r="203" spans="1:9" ht="11.4" customHeight="1">
      <c r="A203" s="510" t="s">
        <v>3524</v>
      </c>
      <c r="B203" s="511" t="s">
        <v>3525</v>
      </c>
      <c r="C203" s="624"/>
      <c r="D203" s="637">
        <v>2</v>
      </c>
      <c r="E203" s="637">
        <v>2845</v>
      </c>
      <c r="F203" s="637">
        <v>3247</v>
      </c>
      <c r="G203" s="624">
        <f t="shared" si="15"/>
        <v>2845</v>
      </c>
      <c r="H203" s="624">
        <f t="shared" si="14"/>
        <v>3249</v>
      </c>
      <c r="I203" s="678">
        <f t="shared" si="16"/>
        <v>1.1420035149384886</v>
      </c>
    </row>
    <row r="204" spans="1:9" ht="11.4" customHeight="1">
      <c r="A204" s="510" t="s">
        <v>3526</v>
      </c>
      <c r="B204" s="511" t="s">
        <v>3527</v>
      </c>
      <c r="C204" s="624"/>
      <c r="D204" s="637">
        <v>6</v>
      </c>
      <c r="E204" s="637">
        <v>4221</v>
      </c>
      <c r="F204" s="637">
        <v>3575</v>
      </c>
      <c r="G204" s="624">
        <f t="shared" si="15"/>
        <v>4221</v>
      </c>
      <c r="H204" s="624">
        <f t="shared" si="14"/>
        <v>3581</v>
      </c>
      <c r="I204" s="678">
        <f t="shared" si="16"/>
        <v>0.84837716180999767</v>
      </c>
    </row>
    <row r="205" spans="1:9" ht="11.4" customHeight="1">
      <c r="A205" s="510" t="s">
        <v>4719</v>
      </c>
      <c r="B205" s="511" t="s">
        <v>4720</v>
      </c>
      <c r="C205" s="624"/>
      <c r="D205" s="637"/>
      <c r="E205" s="637">
        <v>603</v>
      </c>
      <c r="F205" s="637">
        <v>1663</v>
      </c>
      <c r="G205" s="624">
        <f t="shared" si="15"/>
        <v>603</v>
      </c>
      <c r="H205" s="624">
        <f t="shared" si="14"/>
        <v>1663</v>
      </c>
      <c r="I205" s="678">
        <f t="shared" si="16"/>
        <v>2.75787728026534</v>
      </c>
    </row>
    <row r="206" spans="1:9" ht="11.4" customHeight="1">
      <c r="A206" s="510" t="s">
        <v>3534</v>
      </c>
      <c r="B206" s="511" t="s">
        <v>3535</v>
      </c>
      <c r="C206" s="624"/>
      <c r="D206" s="637"/>
      <c r="E206" s="637">
        <v>85</v>
      </c>
      <c r="F206" s="637">
        <v>51</v>
      </c>
      <c r="G206" s="624">
        <f t="shared" si="15"/>
        <v>85</v>
      </c>
      <c r="H206" s="624">
        <f t="shared" si="14"/>
        <v>51</v>
      </c>
      <c r="I206" s="678">
        <f t="shared" si="16"/>
        <v>0.6</v>
      </c>
    </row>
    <row r="207" spans="1:9" ht="11.4" customHeight="1">
      <c r="A207" s="510" t="s">
        <v>3536</v>
      </c>
      <c r="B207" s="511" t="s">
        <v>3537</v>
      </c>
      <c r="C207" s="624"/>
      <c r="D207" s="637"/>
      <c r="E207" s="637">
        <v>608</v>
      </c>
      <c r="F207" s="637"/>
      <c r="G207" s="624">
        <f t="shared" si="15"/>
        <v>608</v>
      </c>
      <c r="H207" s="624">
        <f t="shared" si="14"/>
        <v>0</v>
      </c>
      <c r="I207" s="678">
        <f t="shared" si="16"/>
        <v>0</v>
      </c>
    </row>
    <row r="208" spans="1:9" ht="11.4" customHeight="1">
      <c r="A208" s="514" t="s">
        <v>3540</v>
      </c>
      <c r="B208" s="415" t="s">
        <v>4721</v>
      </c>
      <c r="C208" s="624"/>
      <c r="D208" s="637"/>
      <c r="E208" s="637"/>
      <c r="F208" s="637">
        <v>16</v>
      </c>
      <c r="G208" s="624"/>
      <c r="H208" s="624">
        <f t="shared" si="14"/>
        <v>16</v>
      </c>
      <c r="I208" s="678"/>
    </row>
    <row r="209" spans="1:9" ht="11.4" customHeight="1">
      <c r="A209" s="510" t="s">
        <v>3544</v>
      </c>
      <c r="B209" s="511" t="s">
        <v>3545</v>
      </c>
      <c r="C209" s="624"/>
      <c r="D209" s="637"/>
      <c r="E209" s="637">
        <v>1</v>
      </c>
      <c r="F209" s="637">
        <v>48</v>
      </c>
      <c r="G209" s="624">
        <f>C209+E209</f>
        <v>1</v>
      </c>
      <c r="H209" s="624">
        <f t="shared" si="14"/>
        <v>48</v>
      </c>
      <c r="I209" s="678">
        <f>H209/G209</f>
        <v>48</v>
      </c>
    </row>
    <row r="210" spans="1:9" ht="11.4" customHeight="1">
      <c r="A210" s="1081" t="s">
        <v>3546</v>
      </c>
      <c r="B210" s="1080" t="s">
        <v>3547</v>
      </c>
      <c r="C210" s="1074"/>
      <c r="D210" s="1076"/>
      <c r="E210" s="1076"/>
      <c r="F210" s="1076">
        <v>11</v>
      </c>
      <c r="G210" s="1074"/>
      <c r="H210" s="624">
        <f t="shared" si="14"/>
        <v>11</v>
      </c>
      <c r="I210" s="1098"/>
    </row>
    <row r="211" spans="1:9" ht="11.4" customHeight="1">
      <c r="A211" s="397" t="s">
        <v>3554</v>
      </c>
      <c r="B211" s="416" t="s">
        <v>3555</v>
      </c>
      <c r="C211" s="624"/>
      <c r="D211" s="637"/>
      <c r="E211" s="637">
        <v>1153</v>
      </c>
      <c r="F211" s="637">
        <v>1585</v>
      </c>
      <c r="G211" s="624">
        <f>C211+E211</f>
        <v>1153</v>
      </c>
      <c r="H211" s="624">
        <f t="shared" si="14"/>
        <v>1585</v>
      </c>
      <c r="I211" s="678">
        <f>H211/G211</f>
        <v>1.3746747614917607</v>
      </c>
    </row>
    <row r="212" spans="1:9" ht="11.4" customHeight="1">
      <c r="A212" s="514" t="s">
        <v>3560</v>
      </c>
      <c r="B212" s="407" t="s">
        <v>3561</v>
      </c>
      <c r="C212" s="624"/>
      <c r="D212" s="637"/>
      <c r="E212" s="637"/>
      <c r="F212" s="637">
        <v>1</v>
      </c>
      <c r="G212" s="624"/>
      <c r="H212" s="624">
        <f t="shared" si="14"/>
        <v>1</v>
      </c>
      <c r="I212" s="678"/>
    </row>
    <row r="213" spans="1:9" ht="11.4" customHeight="1">
      <c r="A213" s="397" t="s">
        <v>3902</v>
      </c>
      <c r="B213" s="416" t="s">
        <v>3903</v>
      </c>
      <c r="C213" s="624">
        <v>19</v>
      </c>
      <c r="D213" s="637">
        <v>9</v>
      </c>
      <c r="E213" s="637">
        <v>3</v>
      </c>
      <c r="F213" s="637">
        <v>2</v>
      </c>
      <c r="G213" s="624">
        <f>C213+E213</f>
        <v>22</v>
      </c>
      <c r="H213" s="624">
        <f t="shared" si="14"/>
        <v>11</v>
      </c>
      <c r="I213" s="678">
        <f>H213/G213</f>
        <v>0.5</v>
      </c>
    </row>
    <row r="214" spans="1:9" ht="11.4" customHeight="1">
      <c r="A214" s="397" t="s">
        <v>4724</v>
      </c>
      <c r="B214" s="416" t="s">
        <v>4725</v>
      </c>
      <c r="C214" s="624"/>
      <c r="D214" s="637"/>
      <c r="E214" s="637">
        <v>185</v>
      </c>
      <c r="F214" s="637">
        <v>134</v>
      </c>
      <c r="G214" s="624">
        <f>C214+E214</f>
        <v>185</v>
      </c>
      <c r="H214" s="624">
        <f t="shared" si="14"/>
        <v>134</v>
      </c>
      <c r="I214" s="678">
        <f>H214/G214</f>
        <v>0.72432432432432436</v>
      </c>
    </row>
    <row r="215" spans="1:9" ht="11.4" customHeight="1">
      <c r="A215" s="397" t="s">
        <v>4726</v>
      </c>
      <c r="B215" s="416" t="s">
        <v>4727</v>
      </c>
      <c r="C215" s="624">
        <v>4</v>
      </c>
      <c r="D215" s="637"/>
      <c r="E215" s="637">
        <v>233</v>
      </c>
      <c r="F215" s="637">
        <v>184</v>
      </c>
      <c r="G215" s="624">
        <f>C215+E215</f>
        <v>237</v>
      </c>
      <c r="H215" s="624">
        <f t="shared" si="14"/>
        <v>184</v>
      </c>
      <c r="I215" s="678">
        <f>H215/G215</f>
        <v>0.77637130801687759</v>
      </c>
    </row>
    <row r="216" spans="1:9" ht="11.4" customHeight="1">
      <c r="A216" s="397" t="s">
        <v>4161</v>
      </c>
      <c r="B216" s="416" t="s">
        <v>3116</v>
      </c>
      <c r="C216" s="624"/>
      <c r="D216" s="637"/>
      <c r="E216" s="637">
        <v>125</v>
      </c>
      <c r="F216" s="637">
        <v>138</v>
      </c>
      <c r="G216" s="624">
        <f>C216+E216</f>
        <v>125</v>
      </c>
      <c r="H216" s="624">
        <f t="shared" si="14"/>
        <v>138</v>
      </c>
      <c r="I216" s="678">
        <f>H216/G216</f>
        <v>1.1040000000000001</v>
      </c>
    </row>
    <row r="217" spans="1:9" ht="11.4" customHeight="1">
      <c r="A217" s="397" t="s">
        <v>4162</v>
      </c>
      <c r="B217" s="416" t="s">
        <v>5180</v>
      </c>
      <c r="C217" s="624"/>
      <c r="D217" s="637"/>
      <c r="E217" s="637">
        <v>76</v>
      </c>
      <c r="F217" s="637">
        <v>2</v>
      </c>
      <c r="G217" s="624">
        <f>C217+E217</f>
        <v>76</v>
      </c>
      <c r="H217" s="624">
        <f t="shared" si="14"/>
        <v>2</v>
      </c>
      <c r="I217" s="678">
        <f>H217/G217</f>
        <v>2.6315789473684209E-2</v>
      </c>
    </row>
    <row r="218" spans="1:9" ht="12" customHeight="1">
      <c r="A218" s="184"/>
      <c r="B218" s="553" t="s">
        <v>5016</v>
      </c>
      <c r="C218" s="630">
        <f>SUM(C102:C217)</f>
        <v>3424</v>
      </c>
      <c r="D218" s="681">
        <f>SUM(D102:D217)</f>
        <v>2421</v>
      </c>
      <c r="E218" s="681">
        <f>SUM(E102:E217)</f>
        <v>17136</v>
      </c>
      <c r="F218" s="681">
        <f>SUM(F102:F217)</f>
        <v>22213</v>
      </c>
      <c r="G218" s="630">
        <f>SUM(G102:G217)</f>
        <v>20560</v>
      </c>
      <c r="H218" s="630">
        <f>D218+F218</f>
        <v>24634</v>
      </c>
      <c r="I218" s="679">
        <f t="shared" ref="I218" si="17">H218/G218</f>
        <v>1.1981517509727626</v>
      </c>
    </row>
  </sheetData>
  <sortState ref="A107:I223">
    <sortCondition ref="A107:A223"/>
  </sortState>
  <mergeCells count="5">
    <mergeCell ref="A5:A6"/>
    <mergeCell ref="B5:B6"/>
    <mergeCell ref="C5:D5"/>
    <mergeCell ref="E5:F5"/>
    <mergeCell ref="G5:H5"/>
  </mergeCells>
  <pageMargins left="0" right="0" top="0" bottom="0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105"/>
  <sheetViews>
    <sheetView topLeftCell="A37" workbookViewId="0">
      <selection activeCell="F100" activeCellId="1" sqref="D100 F100"/>
    </sheetView>
  </sheetViews>
  <sheetFormatPr defaultRowHeight="13.2"/>
  <cols>
    <col min="1" max="1" width="7.77734375" customWidth="1"/>
    <col min="2" max="2" width="42.109375" customWidth="1"/>
    <col min="3" max="3" width="6.6640625" customWidth="1"/>
    <col min="4" max="4" width="7.5546875" style="816" customWidth="1"/>
    <col min="5" max="5" width="6.6640625" style="555" customWidth="1"/>
    <col min="6" max="6" width="8" style="816" customWidth="1"/>
    <col min="7" max="7" width="6.6640625" customWidth="1"/>
    <col min="8" max="8" width="8.44140625" customWidth="1"/>
    <col min="9" max="9" width="7.6640625" customWidth="1"/>
  </cols>
  <sheetData>
    <row r="1" spans="1:9">
      <c r="A1" s="173"/>
      <c r="B1" s="174" t="s">
        <v>165</v>
      </c>
      <c r="C1" s="165" t="str">
        <f>Kadar.ode.!C1</f>
        <v>ОПШТА БОЛНИЦА СЕНТА</v>
      </c>
      <c r="D1" s="809"/>
      <c r="E1" s="357"/>
      <c r="F1" s="809"/>
      <c r="G1" s="171"/>
      <c r="H1" s="73"/>
    </row>
    <row r="2" spans="1:9">
      <c r="A2" s="173"/>
      <c r="B2" s="174" t="s">
        <v>166</v>
      </c>
      <c r="C2" s="165" t="str">
        <f>Kadar.ode.!C2</f>
        <v>08923507</v>
      </c>
      <c r="D2" s="809"/>
      <c r="E2" s="357"/>
      <c r="F2" s="809"/>
      <c r="G2" s="171"/>
      <c r="H2" s="73"/>
    </row>
    <row r="3" spans="1:9" ht="13.8">
      <c r="A3" s="173"/>
      <c r="B3" s="174" t="s">
        <v>1797</v>
      </c>
      <c r="C3" s="166" t="s">
        <v>1756</v>
      </c>
      <c r="D3" s="810"/>
      <c r="E3" s="680"/>
      <c r="F3" s="810"/>
      <c r="G3" s="172"/>
      <c r="H3" s="73"/>
    </row>
    <row r="4" spans="1:9" ht="13.8">
      <c r="A4" s="173"/>
      <c r="B4" s="174" t="s">
        <v>207</v>
      </c>
      <c r="C4" s="166" t="s">
        <v>1868</v>
      </c>
      <c r="D4" s="810"/>
      <c r="E4" s="680"/>
      <c r="F4" s="810"/>
      <c r="G4" s="564"/>
      <c r="H4" s="73"/>
    </row>
    <row r="5" spans="1:9">
      <c r="A5" s="1187" t="s">
        <v>118</v>
      </c>
      <c r="B5" s="1187" t="s">
        <v>209</v>
      </c>
      <c r="C5" s="1181" t="s">
        <v>1755</v>
      </c>
      <c r="D5" s="1181"/>
      <c r="E5" s="1180" t="s">
        <v>1754</v>
      </c>
      <c r="F5" s="1183"/>
      <c r="G5" s="1181" t="s">
        <v>86</v>
      </c>
      <c r="H5" s="1181"/>
      <c r="I5" s="220"/>
    </row>
    <row r="6" spans="1:9" ht="21" thickBot="1">
      <c r="A6" s="1188"/>
      <c r="B6" s="1188"/>
      <c r="C6" s="332" t="s">
        <v>1834</v>
      </c>
      <c r="D6" s="332" t="s">
        <v>5786</v>
      </c>
      <c r="E6" s="332" t="s">
        <v>1834</v>
      </c>
      <c r="F6" s="332" t="s">
        <v>5786</v>
      </c>
      <c r="G6" s="175" t="s">
        <v>1834</v>
      </c>
      <c r="H6" s="332" t="s">
        <v>5786</v>
      </c>
      <c r="I6" s="175" t="s">
        <v>1891</v>
      </c>
    </row>
    <row r="7" spans="1:9" ht="12" customHeight="1" thickTop="1">
      <c r="A7" s="206"/>
      <c r="B7" s="292" t="s">
        <v>208</v>
      </c>
      <c r="C7" s="292"/>
      <c r="D7" s="812"/>
      <c r="E7" s="292"/>
      <c r="F7" s="812"/>
      <c r="G7" s="226"/>
      <c r="H7" s="226"/>
      <c r="I7" s="220"/>
    </row>
    <row r="8" spans="1:9" ht="12" customHeight="1">
      <c r="A8" s="514" t="s">
        <v>2229</v>
      </c>
      <c r="B8" s="415" t="s">
        <v>2230</v>
      </c>
      <c r="C8" s="624"/>
      <c r="D8" s="807"/>
      <c r="E8" s="637">
        <v>5</v>
      </c>
      <c r="F8" s="806"/>
      <c r="G8" s="624">
        <v>5</v>
      </c>
      <c r="H8" s="628"/>
      <c r="I8" s="624"/>
    </row>
    <row r="9" spans="1:9" ht="12" customHeight="1">
      <c r="A9" s="508" t="s">
        <v>2315</v>
      </c>
      <c r="B9" s="410" t="s">
        <v>2316</v>
      </c>
      <c r="C9" s="624"/>
      <c r="D9" s="807"/>
      <c r="E9" s="637">
        <v>3</v>
      </c>
      <c r="F9" s="806">
        <v>2</v>
      </c>
      <c r="G9" s="624">
        <v>3</v>
      </c>
      <c r="H9" s="628">
        <f>D9+F9</f>
        <v>2</v>
      </c>
      <c r="I9" s="678">
        <f>H9/G9</f>
        <v>0.66666666666666663</v>
      </c>
    </row>
    <row r="10" spans="1:9" ht="12" customHeight="1">
      <c r="A10" s="514" t="s">
        <v>2317</v>
      </c>
      <c r="B10" s="415" t="s">
        <v>2318</v>
      </c>
      <c r="C10" s="624"/>
      <c r="D10" s="807"/>
      <c r="E10" s="637">
        <v>1</v>
      </c>
      <c r="F10" s="806">
        <v>1</v>
      </c>
      <c r="G10" s="624">
        <v>1</v>
      </c>
      <c r="H10" s="628">
        <f t="shared" ref="H10:H44" si="0">D10+F10</f>
        <v>1</v>
      </c>
      <c r="I10" s="678">
        <f t="shared" ref="I10:I45" si="1">H10/G10</f>
        <v>1</v>
      </c>
    </row>
    <row r="11" spans="1:9" ht="12" customHeight="1">
      <c r="A11" s="514" t="s">
        <v>2319</v>
      </c>
      <c r="B11" s="415" t="s">
        <v>2320</v>
      </c>
      <c r="C11" s="624"/>
      <c r="D11" s="807"/>
      <c r="E11" s="637">
        <v>3</v>
      </c>
      <c r="F11" s="806"/>
      <c r="G11" s="624">
        <v>3</v>
      </c>
      <c r="H11" s="628">
        <f t="shared" si="0"/>
        <v>0</v>
      </c>
      <c r="I11" s="678">
        <f t="shared" si="1"/>
        <v>0</v>
      </c>
    </row>
    <row r="12" spans="1:9" ht="12" customHeight="1">
      <c r="A12" s="514" t="s">
        <v>2321</v>
      </c>
      <c r="B12" s="415" t="s">
        <v>2322</v>
      </c>
      <c r="C12" s="624"/>
      <c r="D12" s="807"/>
      <c r="E12" s="637">
        <v>1</v>
      </c>
      <c r="F12" s="806">
        <v>3</v>
      </c>
      <c r="G12" s="624">
        <v>1</v>
      </c>
      <c r="H12" s="628">
        <f t="shared" si="0"/>
        <v>3</v>
      </c>
      <c r="I12" s="678">
        <f t="shared" si="1"/>
        <v>3</v>
      </c>
    </row>
    <row r="13" spans="1:9" ht="12" customHeight="1">
      <c r="A13" s="514" t="s">
        <v>2323</v>
      </c>
      <c r="B13" s="415" t="s">
        <v>5181</v>
      </c>
      <c r="C13" s="624"/>
      <c r="D13" s="807"/>
      <c r="E13" s="637">
        <v>20</v>
      </c>
      <c r="F13" s="806"/>
      <c r="G13" s="624">
        <v>20</v>
      </c>
      <c r="H13" s="628">
        <f t="shared" si="0"/>
        <v>0</v>
      </c>
      <c r="I13" s="678">
        <f t="shared" si="1"/>
        <v>0</v>
      </c>
    </row>
    <row r="14" spans="1:9" ht="12" customHeight="1">
      <c r="A14" s="514" t="s">
        <v>2325</v>
      </c>
      <c r="B14" s="415" t="s">
        <v>5182</v>
      </c>
      <c r="C14" s="624"/>
      <c r="D14" s="807"/>
      <c r="E14" s="637">
        <v>3</v>
      </c>
      <c r="F14" s="806">
        <v>11</v>
      </c>
      <c r="G14" s="624">
        <v>3</v>
      </c>
      <c r="H14" s="628">
        <f t="shared" si="0"/>
        <v>11</v>
      </c>
      <c r="I14" s="678">
        <f t="shared" si="1"/>
        <v>3.6666666666666665</v>
      </c>
    </row>
    <row r="15" spans="1:9" ht="12" customHeight="1">
      <c r="A15" s="514" t="s">
        <v>5183</v>
      </c>
      <c r="B15" s="415" t="s">
        <v>5184</v>
      </c>
      <c r="C15" s="624"/>
      <c r="D15" s="807"/>
      <c r="E15" s="637">
        <v>1</v>
      </c>
      <c r="F15" s="806"/>
      <c r="G15" s="624">
        <v>1</v>
      </c>
      <c r="H15" s="628">
        <f t="shared" si="0"/>
        <v>0</v>
      </c>
      <c r="I15" s="678">
        <f t="shared" si="1"/>
        <v>0</v>
      </c>
    </row>
    <row r="16" spans="1:9" ht="12" customHeight="1">
      <c r="A16" s="508" t="s">
        <v>2451</v>
      </c>
      <c r="B16" s="410" t="s">
        <v>2452</v>
      </c>
      <c r="C16" s="624"/>
      <c r="D16" s="807"/>
      <c r="E16" s="637">
        <v>1</v>
      </c>
      <c r="F16" s="806"/>
      <c r="G16" s="624">
        <v>1</v>
      </c>
      <c r="H16" s="628">
        <f t="shared" si="0"/>
        <v>0</v>
      </c>
      <c r="I16" s="678">
        <f t="shared" si="1"/>
        <v>0</v>
      </c>
    </row>
    <row r="17" spans="1:9" ht="12" customHeight="1">
      <c r="A17" s="514" t="s">
        <v>2549</v>
      </c>
      <c r="B17" s="415" t="s">
        <v>2550</v>
      </c>
      <c r="C17" s="624"/>
      <c r="D17" s="807"/>
      <c r="E17" s="637">
        <v>1</v>
      </c>
      <c r="F17" s="806"/>
      <c r="G17" s="624">
        <v>1</v>
      </c>
      <c r="H17" s="628">
        <f t="shared" si="0"/>
        <v>0</v>
      </c>
      <c r="I17" s="678">
        <f t="shared" si="1"/>
        <v>0</v>
      </c>
    </row>
    <row r="18" spans="1:9" ht="12" customHeight="1">
      <c r="A18" s="514" t="s">
        <v>2551</v>
      </c>
      <c r="B18" s="415" t="s">
        <v>5185</v>
      </c>
      <c r="C18" s="624"/>
      <c r="D18" s="803"/>
      <c r="E18" s="637">
        <v>1</v>
      </c>
      <c r="F18" s="918"/>
      <c r="G18" s="624">
        <v>1</v>
      </c>
      <c r="H18" s="628">
        <f t="shared" si="0"/>
        <v>0</v>
      </c>
      <c r="I18" s="678">
        <f t="shared" si="1"/>
        <v>0</v>
      </c>
    </row>
    <row r="19" spans="1:9" ht="12" customHeight="1">
      <c r="A19" s="507" t="s">
        <v>5523</v>
      </c>
      <c r="B19" s="408" t="s">
        <v>5524</v>
      </c>
      <c r="C19" s="624"/>
      <c r="D19" s="803"/>
      <c r="E19" s="637"/>
      <c r="F19" s="918">
        <v>1</v>
      </c>
      <c r="G19" s="624"/>
      <c r="H19" s="628">
        <f t="shared" si="0"/>
        <v>1</v>
      </c>
      <c r="I19" s="678"/>
    </row>
    <row r="20" spans="1:9" ht="12" customHeight="1">
      <c r="A20" s="514" t="s">
        <v>5186</v>
      </c>
      <c r="B20" s="415" t="s">
        <v>5187</v>
      </c>
      <c r="C20" s="624"/>
      <c r="D20" s="803"/>
      <c r="E20" s="637">
        <v>4</v>
      </c>
      <c r="F20" s="918"/>
      <c r="G20" s="624">
        <v>4</v>
      </c>
      <c r="H20" s="628">
        <f t="shared" si="0"/>
        <v>0</v>
      </c>
      <c r="I20" s="678">
        <f t="shared" si="1"/>
        <v>0</v>
      </c>
    </row>
    <row r="21" spans="1:9" ht="12" customHeight="1">
      <c r="A21" s="507" t="s">
        <v>2557</v>
      </c>
      <c r="B21" s="408" t="s">
        <v>2558</v>
      </c>
      <c r="C21" s="624"/>
      <c r="D21" s="818"/>
      <c r="E21" s="637">
        <v>95</v>
      </c>
      <c r="F21" s="919">
        <v>27</v>
      </c>
      <c r="G21" s="624">
        <v>95</v>
      </c>
      <c r="H21" s="628">
        <f t="shared" si="0"/>
        <v>27</v>
      </c>
      <c r="I21" s="678">
        <f t="shared" si="1"/>
        <v>0.28421052631578947</v>
      </c>
    </row>
    <row r="22" spans="1:9" ht="12" customHeight="1">
      <c r="A22" s="508" t="s">
        <v>2559</v>
      </c>
      <c r="B22" s="410" t="s">
        <v>2560</v>
      </c>
      <c r="C22" s="624"/>
      <c r="D22" s="803"/>
      <c r="E22" s="637">
        <v>1</v>
      </c>
      <c r="F22" s="918"/>
      <c r="G22" s="624">
        <v>1</v>
      </c>
      <c r="H22" s="628">
        <f t="shared" si="0"/>
        <v>0</v>
      </c>
      <c r="I22" s="678">
        <f t="shared" si="1"/>
        <v>0</v>
      </c>
    </row>
    <row r="23" spans="1:9" ht="12" customHeight="1">
      <c r="A23" s="508" t="s">
        <v>2561</v>
      </c>
      <c r="B23" s="410" t="s">
        <v>2562</v>
      </c>
      <c r="C23" s="624"/>
      <c r="D23" s="803"/>
      <c r="E23" s="637">
        <v>23</v>
      </c>
      <c r="F23" s="918">
        <v>15</v>
      </c>
      <c r="G23" s="624">
        <v>23</v>
      </c>
      <c r="H23" s="628">
        <f t="shared" si="0"/>
        <v>15</v>
      </c>
      <c r="I23" s="678">
        <f t="shared" si="1"/>
        <v>0.65217391304347827</v>
      </c>
    </row>
    <row r="24" spans="1:9" ht="12" customHeight="1">
      <c r="A24" s="514" t="s">
        <v>2564</v>
      </c>
      <c r="B24" s="415" t="s">
        <v>2565</v>
      </c>
      <c r="C24" s="624"/>
      <c r="D24" s="803"/>
      <c r="E24" s="637">
        <v>1</v>
      </c>
      <c r="F24" s="918">
        <v>6</v>
      </c>
      <c r="G24" s="624">
        <v>1</v>
      </c>
      <c r="H24" s="628">
        <f t="shared" si="0"/>
        <v>6</v>
      </c>
      <c r="I24" s="678">
        <f t="shared" si="1"/>
        <v>6</v>
      </c>
    </row>
    <row r="25" spans="1:9" ht="12" customHeight="1">
      <c r="A25" s="514" t="s">
        <v>5188</v>
      </c>
      <c r="B25" s="415" t="s">
        <v>5189</v>
      </c>
      <c r="C25" s="624"/>
      <c r="D25" s="807"/>
      <c r="E25" s="637">
        <v>3</v>
      </c>
      <c r="F25" s="806"/>
      <c r="G25" s="624">
        <v>3</v>
      </c>
      <c r="H25" s="628">
        <f t="shared" si="0"/>
        <v>0</v>
      </c>
      <c r="I25" s="678">
        <f t="shared" si="1"/>
        <v>0</v>
      </c>
    </row>
    <row r="26" spans="1:9" ht="12" customHeight="1">
      <c r="A26" s="508" t="s">
        <v>2566</v>
      </c>
      <c r="B26" s="410" t="s">
        <v>2567</v>
      </c>
      <c r="C26" s="624"/>
      <c r="D26" s="807"/>
      <c r="E26" s="637">
        <v>3</v>
      </c>
      <c r="F26" s="806">
        <v>5</v>
      </c>
      <c r="G26" s="624">
        <v>3</v>
      </c>
      <c r="H26" s="628">
        <f t="shared" si="0"/>
        <v>5</v>
      </c>
      <c r="I26" s="678">
        <f t="shared" si="1"/>
        <v>1.6666666666666667</v>
      </c>
    </row>
    <row r="27" spans="1:9" ht="12" customHeight="1">
      <c r="A27" s="507" t="s">
        <v>5525</v>
      </c>
      <c r="B27" s="408" t="s">
        <v>5526</v>
      </c>
      <c r="C27" s="624"/>
      <c r="D27" s="807"/>
      <c r="E27" s="637"/>
      <c r="F27" s="806">
        <v>3</v>
      </c>
      <c r="G27" s="624"/>
      <c r="H27" s="628">
        <f t="shared" si="0"/>
        <v>3</v>
      </c>
      <c r="I27" s="678"/>
    </row>
    <row r="28" spans="1:9" ht="12" customHeight="1">
      <c r="A28" s="514" t="s">
        <v>5190</v>
      </c>
      <c r="B28" s="415" t="s">
        <v>5191</v>
      </c>
      <c r="C28" s="624"/>
      <c r="D28" s="807"/>
      <c r="E28" s="637">
        <v>1</v>
      </c>
      <c r="F28" s="806">
        <v>1</v>
      </c>
      <c r="G28" s="624">
        <v>1</v>
      </c>
      <c r="H28" s="628">
        <f t="shared" si="0"/>
        <v>1</v>
      </c>
      <c r="I28" s="678">
        <f t="shared" si="1"/>
        <v>1</v>
      </c>
    </row>
    <row r="29" spans="1:9" ht="12" customHeight="1">
      <c r="A29" s="514" t="s">
        <v>5192</v>
      </c>
      <c r="B29" s="415" t="s">
        <v>5193</v>
      </c>
      <c r="C29" s="624"/>
      <c r="D29" s="807"/>
      <c r="E29" s="637">
        <v>1</v>
      </c>
      <c r="F29" s="806">
        <v>1</v>
      </c>
      <c r="G29" s="624">
        <v>1</v>
      </c>
      <c r="H29" s="628">
        <f t="shared" si="0"/>
        <v>1</v>
      </c>
      <c r="I29" s="678">
        <f t="shared" si="1"/>
        <v>1</v>
      </c>
    </row>
    <row r="30" spans="1:9" ht="12" customHeight="1">
      <c r="A30" s="514" t="s">
        <v>5194</v>
      </c>
      <c r="B30" s="415" t="s">
        <v>5195</v>
      </c>
      <c r="C30" s="624"/>
      <c r="D30" s="807"/>
      <c r="E30" s="637">
        <v>5</v>
      </c>
      <c r="F30" s="806"/>
      <c r="G30" s="624">
        <v>5</v>
      </c>
      <c r="H30" s="628">
        <f t="shared" si="0"/>
        <v>0</v>
      </c>
      <c r="I30" s="678">
        <f t="shared" si="1"/>
        <v>0</v>
      </c>
    </row>
    <row r="31" spans="1:9" ht="12" customHeight="1">
      <c r="A31" s="514" t="s">
        <v>2569</v>
      </c>
      <c r="B31" s="415" t="s">
        <v>2570</v>
      </c>
      <c r="C31" s="624"/>
      <c r="D31" s="803"/>
      <c r="E31" s="637">
        <v>7</v>
      </c>
      <c r="F31" s="918">
        <v>5</v>
      </c>
      <c r="G31" s="624">
        <v>7</v>
      </c>
      <c r="H31" s="628">
        <f t="shared" si="0"/>
        <v>5</v>
      </c>
      <c r="I31" s="678">
        <f t="shared" si="1"/>
        <v>0.7142857142857143</v>
      </c>
    </row>
    <row r="32" spans="1:9" ht="12" customHeight="1">
      <c r="A32" s="514" t="s">
        <v>5196</v>
      </c>
      <c r="B32" s="415" t="s">
        <v>5197</v>
      </c>
      <c r="C32" s="624"/>
      <c r="D32" s="803"/>
      <c r="E32" s="637">
        <v>3</v>
      </c>
      <c r="F32" s="918"/>
      <c r="G32" s="624">
        <v>3</v>
      </c>
      <c r="H32" s="628">
        <f t="shared" si="0"/>
        <v>0</v>
      </c>
      <c r="I32" s="678">
        <f t="shared" si="1"/>
        <v>0</v>
      </c>
    </row>
    <row r="33" spans="1:9" ht="12" customHeight="1">
      <c r="A33" s="514" t="s">
        <v>5198</v>
      </c>
      <c r="B33" s="415" t="s">
        <v>5199</v>
      </c>
      <c r="C33" s="624"/>
      <c r="D33" s="818"/>
      <c r="E33" s="637">
        <v>3</v>
      </c>
      <c r="F33" s="919"/>
      <c r="G33" s="624">
        <v>3</v>
      </c>
      <c r="H33" s="628">
        <f t="shared" si="0"/>
        <v>0</v>
      </c>
      <c r="I33" s="678">
        <f t="shared" si="1"/>
        <v>0</v>
      </c>
    </row>
    <row r="34" spans="1:9" ht="12" customHeight="1">
      <c r="A34" s="508" t="s">
        <v>2571</v>
      </c>
      <c r="B34" s="410" t="s">
        <v>2572</v>
      </c>
      <c r="C34" s="624"/>
      <c r="D34" s="803"/>
      <c r="E34" s="637">
        <v>3</v>
      </c>
      <c r="F34" s="918"/>
      <c r="G34" s="624">
        <v>3</v>
      </c>
      <c r="H34" s="628">
        <f t="shared" si="0"/>
        <v>0</v>
      </c>
      <c r="I34" s="678">
        <f t="shared" si="1"/>
        <v>0</v>
      </c>
    </row>
    <row r="35" spans="1:9" ht="12" customHeight="1">
      <c r="A35" s="508" t="s">
        <v>2573</v>
      </c>
      <c r="B35" s="410" t="s">
        <v>2574</v>
      </c>
      <c r="C35" s="624"/>
      <c r="D35" s="803"/>
      <c r="E35" s="637">
        <v>1</v>
      </c>
      <c r="F35" s="918"/>
      <c r="G35" s="624">
        <v>1</v>
      </c>
      <c r="H35" s="628">
        <f t="shared" si="0"/>
        <v>0</v>
      </c>
      <c r="I35" s="678">
        <f t="shared" si="1"/>
        <v>0</v>
      </c>
    </row>
    <row r="36" spans="1:9" ht="12" customHeight="1">
      <c r="A36" s="508" t="s">
        <v>2575</v>
      </c>
      <c r="B36" s="410" t="s">
        <v>2577</v>
      </c>
      <c r="C36" s="624"/>
      <c r="D36" s="803"/>
      <c r="E36" s="637">
        <v>1</v>
      </c>
      <c r="F36" s="918">
        <v>1</v>
      </c>
      <c r="G36" s="624">
        <v>1</v>
      </c>
      <c r="H36" s="628">
        <f t="shared" si="0"/>
        <v>1</v>
      </c>
      <c r="I36" s="678">
        <f t="shared" si="1"/>
        <v>1</v>
      </c>
    </row>
    <row r="37" spans="1:9" ht="12" customHeight="1">
      <c r="A37" s="514" t="s">
        <v>2578</v>
      </c>
      <c r="B37" s="415" t="s">
        <v>2579</v>
      </c>
      <c r="C37" s="624"/>
      <c r="D37" s="807"/>
      <c r="E37" s="637">
        <v>7</v>
      </c>
      <c r="F37" s="806"/>
      <c r="G37" s="624">
        <v>7</v>
      </c>
      <c r="H37" s="628">
        <f t="shared" si="0"/>
        <v>0</v>
      </c>
      <c r="I37" s="678">
        <f t="shared" si="1"/>
        <v>0</v>
      </c>
    </row>
    <row r="38" spans="1:9" ht="12" customHeight="1">
      <c r="A38" s="514" t="s">
        <v>2580</v>
      </c>
      <c r="B38" s="415" t="s">
        <v>2581</v>
      </c>
      <c r="C38" s="624"/>
      <c r="D38" s="807"/>
      <c r="E38" s="637">
        <v>3</v>
      </c>
      <c r="F38" s="806">
        <v>1</v>
      </c>
      <c r="G38" s="624">
        <v>3</v>
      </c>
      <c r="H38" s="628">
        <f t="shared" si="0"/>
        <v>1</v>
      </c>
      <c r="I38" s="678">
        <f t="shared" si="1"/>
        <v>0.33333333333333331</v>
      </c>
    </row>
    <row r="39" spans="1:9" ht="12" customHeight="1">
      <c r="A39" s="514" t="s">
        <v>2582</v>
      </c>
      <c r="B39" s="415" t="s">
        <v>5200</v>
      </c>
      <c r="C39" s="624"/>
      <c r="D39" s="807"/>
      <c r="E39" s="637">
        <v>1</v>
      </c>
      <c r="F39" s="806"/>
      <c r="G39" s="624">
        <v>1</v>
      </c>
      <c r="H39" s="628">
        <f t="shared" si="0"/>
        <v>0</v>
      </c>
      <c r="I39" s="678">
        <f t="shared" si="1"/>
        <v>0</v>
      </c>
    </row>
    <row r="40" spans="1:9" ht="12" customHeight="1">
      <c r="A40" s="514" t="s">
        <v>5201</v>
      </c>
      <c r="B40" s="415" t="s">
        <v>5202</v>
      </c>
      <c r="C40" s="624"/>
      <c r="D40" s="807"/>
      <c r="E40" s="637">
        <v>3</v>
      </c>
      <c r="F40" s="806"/>
      <c r="G40" s="624">
        <v>3</v>
      </c>
      <c r="H40" s="628">
        <f t="shared" si="0"/>
        <v>0</v>
      </c>
      <c r="I40" s="678">
        <f t="shared" si="1"/>
        <v>0</v>
      </c>
    </row>
    <row r="41" spans="1:9" ht="12" customHeight="1">
      <c r="A41" s="514" t="s">
        <v>2592</v>
      </c>
      <c r="B41" s="415" t="s">
        <v>5203</v>
      </c>
      <c r="C41" s="624"/>
      <c r="D41" s="807"/>
      <c r="E41" s="637">
        <v>11</v>
      </c>
      <c r="F41" s="806">
        <v>1</v>
      </c>
      <c r="G41" s="624">
        <v>11</v>
      </c>
      <c r="H41" s="628">
        <f t="shared" si="0"/>
        <v>1</v>
      </c>
      <c r="I41" s="678">
        <f t="shared" si="1"/>
        <v>9.0909090909090912E-2</v>
      </c>
    </row>
    <row r="42" spans="1:9" ht="12" customHeight="1">
      <c r="A42" s="508" t="s">
        <v>2597</v>
      </c>
      <c r="B42" s="557" t="s">
        <v>2598</v>
      </c>
      <c r="C42" s="624"/>
      <c r="D42" s="803"/>
      <c r="E42" s="637">
        <v>1</v>
      </c>
      <c r="F42" s="918"/>
      <c r="G42" s="624">
        <v>1</v>
      </c>
      <c r="H42" s="628">
        <f t="shared" si="0"/>
        <v>0</v>
      </c>
      <c r="I42" s="678">
        <f t="shared" si="1"/>
        <v>0</v>
      </c>
    </row>
    <row r="43" spans="1:9" ht="12" customHeight="1">
      <c r="A43" s="508" t="s">
        <v>2599</v>
      </c>
      <c r="B43" s="557" t="s">
        <v>2600</v>
      </c>
      <c r="C43" s="624"/>
      <c r="D43" s="803"/>
      <c r="E43" s="637">
        <v>1</v>
      </c>
      <c r="F43" s="918"/>
      <c r="G43" s="624">
        <v>1</v>
      </c>
      <c r="H43" s="628">
        <f t="shared" si="0"/>
        <v>0</v>
      </c>
      <c r="I43" s="678">
        <f t="shared" si="1"/>
        <v>0</v>
      </c>
    </row>
    <row r="44" spans="1:9" ht="12" customHeight="1">
      <c r="A44" s="879" t="s">
        <v>5738</v>
      </c>
      <c r="B44" s="880" t="s">
        <v>5739</v>
      </c>
      <c r="C44" s="624"/>
      <c r="D44" s="818"/>
      <c r="E44" s="637"/>
      <c r="F44" s="918">
        <v>1</v>
      </c>
      <c r="G44" s="624"/>
      <c r="H44" s="628">
        <f t="shared" si="0"/>
        <v>1</v>
      </c>
      <c r="I44" s="678"/>
    </row>
    <row r="45" spans="1:9" ht="12" customHeight="1">
      <c r="A45" s="207"/>
      <c r="B45" s="558" t="s">
        <v>5160</v>
      </c>
      <c r="C45" s="624"/>
      <c r="D45" s="818"/>
      <c r="E45" s="681">
        <f>SUM(E8:E43)</f>
        <v>222</v>
      </c>
      <c r="F45" s="813">
        <f>SUM(F8:F44)</f>
        <v>85</v>
      </c>
      <c r="G45" s="630">
        <f>SUM(G8:G43)</f>
        <v>222</v>
      </c>
      <c r="H45" s="677">
        <f t="shared" ref="H45" si="2">D45+F45</f>
        <v>85</v>
      </c>
      <c r="I45" s="679">
        <f t="shared" si="1"/>
        <v>0.38288288288288286</v>
      </c>
    </row>
    <row r="46" spans="1:9" ht="12" customHeight="1">
      <c r="A46" s="208"/>
      <c r="B46" s="290" t="s">
        <v>1753</v>
      </c>
      <c r="C46" s="624"/>
      <c r="D46" s="803"/>
      <c r="E46" s="637"/>
      <c r="F46" s="918"/>
      <c r="G46" s="624"/>
      <c r="H46" s="628"/>
      <c r="I46" s="624"/>
    </row>
    <row r="47" spans="1:9" ht="12" customHeight="1">
      <c r="A47" s="405">
        <v>130207</v>
      </c>
      <c r="B47" s="416" t="s">
        <v>4705</v>
      </c>
      <c r="C47" s="624"/>
      <c r="D47" s="803"/>
      <c r="E47" s="637"/>
      <c r="F47" s="918"/>
      <c r="G47" s="624"/>
      <c r="H47" s="628"/>
      <c r="I47" s="624"/>
    </row>
    <row r="48" spans="1:9" ht="12" customHeight="1">
      <c r="A48" s="508" t="s">
        <v>1968</v>
      </c>
      <c r="B48" s="410" t="s">
        <v>1969</v>
      </c>
      <c r="C48" s="624"/>
      <c r="D48" s="803"/>
      <c r="E48" s="637">
        <v>53</v>
      </c>
      <c r="F48" s="918">
        <v>79</v>
      </c>
      <c r="G48" s="624">
        <f>C48+E48</f>
        <v>53</v>
      </c>
      <c r="H48" s="628">
        <f>D48+F48</f>
        <v>79</v>
      </c>
      <c r="I48" s="678">
        <f>H48/G48</f>
        <v>1.4905660377358489</v>
      </c>
    </row>
    <row r="49" spans="1:9" ht="12" customHeight="1">
      <c r="A49" s="508" t="s">
        <v>1970</v>
      </c>
      <c r="B49" s="410" t="s">
        <v>4708</v>
      </c>
      <c r="C49" s="624"/>
      <c r="D49" s="807"/>
      <c r="E49" s="637">
        <v>27</v>
      </c>
      <c r="F49" s="806">
        <v>73</v>
      </c>
      <c r="G49" s="624">
        <f t="shared" ref="G49:G99" si="3">C49+E49</f>
        <v>27</v>
      </c>
      <c r="H49" s="628">
        <f t="shared" ref="H49:H99" si="4">D49+F49</f>
        <v>73</v>
      </c>
      <c r="I49" s="678">
        <f t="shared" ref="I49:I100" si="5">H49/G49</f>
        <v>2.7037037037037037</v>
      </c>
    </row>
    <row r="50" spans="1:9" ht="12" customHeight="1">
      <c r="A50" s="508" t="s">
        <v>2040</v>
      </c>
      <c r="B50" s="410" t="s">
        <v>2041</v>
      </c>
      <c r="C50" s="624"/>
      <c r="D50" s="807"/>
      <c r="E50" s="637">
        <v>605</v>
      </c>
      <c r="F50" s="806">
        <v>231</v>
      </c>
      <c r="G50" s="624">
        <f t="shared" si="3"/>
        <v>605</v>
      </c>
      <c r="H50" s="628">
        <f t="shared" si="4"/>
        <v>231</v>
      </c>
      <c r="I50" s="678">
        <f t="shared" si="5"/>
        <v>0.38181818181818183</v>
      </c>
    </row>
    <row r="51" spans="1:9" ht="12" customHeight="1">
      <c r="A51" s="559" t="s">
        <v>2054</v>
      </c>
      <c r="B51" s="560" t="s">
        <v>2055</v>
      </c>
      <c r="C51" s="624"/>
      <c r="D51" s="807"/>
      <c r="E51" s="637">
        <v>87</v>
      </c>
      <c r="F51" s="806">
        <v>156</v>
      </c>
      <c r="G51" s="624">
        <f t="shared" si="3"/>
        <v>87</v>
      </c>
      <c r="H51" s="628">
        <f t="shared" si="4"/>
        <v>156</v>
      </c>
      <c r="I51" s="678">
        <f t="shared" si="5"/>
        <v>1.7931034482758621</v>
      </c>
    </row>
    <row r="52" spans="1:9" ht="12" customHeight="1">
      <c r="A52" s="514" t="s">
        <v>2068</v>
      </c>
      <c r="B52" s="415" t="s">
        <v>2069</v>
      </c>
      <c r="C52" s="624"/>
      <c r="D52" s="807"/>
      <c r="E52" s="637">
        <v>52</v>
      </c>
      <c r="F52" s="806">
        <v>23</v>
      </c>
      <c r="G52" s="624">
        <f t="shared" si="3"/>
        <v>52</v>
      </c>
      <c r="H52" s="628">
        <f t="shared" si="4"/>
        <v>23</v>
      </c>
      <c r="I52" s="678">
        <f t="shared" si="5"/>
        <v>0.44230769230769229</v>
      </c>
    </row>
    <row r="53" spans="1:9" ht="12" customHeight="1">
      <c r="A53" s="514" t="s">
        <v>2078</v>
      </c>
      <c r="B53" s="415" t="s">
        <v>2079</v>
      </c>
      <c r="C53" s="624">
        <v>3</v>
      </c>
      <c r="D53" s="807"/>
      <c r="E53" s="637">
        <v>271</v>
      </c>
      <c r="F53" s="806">
        <v>64</v>
      </c>
      <c r="G53" s="624">
        <f t="shared" si="3"/>
        <v>274</v>
      </c>
      <c r="H53" s="628">
        <f t="shared" si="4"/>
        <v>64</v>
      </c>
      <c r="I53" s="678">
        <f t="shared" si="5"/>
        <v>0.23357664233576642</v>
      </c>
    </row>
    <row r="54" spans="1:9" ht="12" customHeight="1">
      <c r="A54" s="514" t="s">
        <v>2107</v>
      </c>
      <c r="B54" s="415" t="s">
        <v>2108</v>
      </c>
      <c r="C54" s="624"/>
      <c r="D54" s="803"/>
      <c r="E54" s="637">
        <v>11</v>
      </c>
      <c r="F54" s="918">
        <v>9</v>
      </c>
      <c r="G54" s="624">
        <f t="shared" si="3"/>
        <v>11</v>
      </c>
      <c r="H54" s="628">
        <f t="shared" si="4"/>
        <v>9</v>
      </c>
      <c r="I54" s="678">
        <f t="shared" si="5"/>
        <v>0.81818181818181823</v>
      </c>
    </row>
    <row r="55" spans="1:9" ht="12" customHeight="1">
      <c r="A55" s="514" t="s">
        <v>2111</v>
      </c>
      <c r="B55" s="415" t="s">
        <v>2112</v>
      </c>
      <c r="C55" s="624">
        <v>1</v>
      </c>
      <c r="D55" s="803"/>
      <c r="E55" s="637"/>
      <c r="F55" s="918">
        <v>2</v>
      </c>
      <c r="G55" s="624">
        <f t="shared" si="3"/>
        <v>1</v>
      </c>
      <c r="H55" s="628">
        <f t="shared" si="4"/>
        <v>2</v>
      </c>
      <c r="I55" s="678">
        <f t="shared" si="5"/>
        <v>2</v>
      </c>
    </row>
    <row r="56" spans="1:9" ht="12" customHeight="1">
      <c r="A56" s="514" t="s">
        <v>2113</v>
      </c>
      <c r="B56" s="415" t="s">
        <v>2114</v>
      </c>
      <c r="C56" s="624">
        <v>25</v>
      </c>
      <c r="D56" s="818">
        <v>7</v>
      </c>
      <c r="E56" s="637">
        <v>29</v>
      </c>
      <c r="F56" s="919">
        <v>37</v>
      </c>
      <c r="G56" s="624">
        <f t="shared" si="3"/>
        <v>54</v>
      </c>
      <c r="H56" s="628">
        <f t="shared" si="4"/>
        <v>44</v>
      </c>
      <c r="I56" s="678">
        <f t="shared" si="5"/>
        <v>0.81481481481481477</v>
      </c>
    </row>
    <row r="57" spans="1:9" ht="12" customHeight="1">
      <c r="A57" s="514" t="s">
        <v>2131</v>
      </c>
      <c r="B57" s="415" t="s">
        <v>2132</v>
      </c>
      <c r="C57" s="624"/>
      <c r="D57" s="803"/>
      <c r="E57" s="637">
        <v>4</v>
      </c>
      <c r="F57" s="918"/>
      <c r="G57" s="624">
        <f t="shared" si="3"/>
        <v>4</v>
      </c>
      <c r="H57" s="628">
        <f t="shared" si="4"/>
        <v>0</v>
      </c>
      <c r="I57" s="678">
        <f t="shared" si="5"/>
        <v>0</v>
      </c>
    </row>
    <row r="58" spans="1:9" ht="12" customHeight="1">
      <c r="A58" s="514" t="s">
        <v>5204</v>
      </c>
      <c r="B58" s="415" t="s">
        <v>5205</v>
      </c>
      <c r="C58" s="624"/>
      <c r="D58" s="803"/>
      <c r="E58" s="637">
        <v>3</v>
      </c>
      <c r="F58" s="918"/>
      <c r="G58" s="624">
        <f t="shared" si="3"/>
        <v>3</v>
      </c>
      <c r="H58" s="628">
        <f t="shared" si="4"/>
        <v>0</v>
      </c>
      <c r="I58" s="678">
        <f t="shared" si="5"/>
        <v>0</v>
      </c>
    </row>
    <row r="59" spans="1:9" ht="12" customHeight="1">
      <c r="A59" s="508" t="s">
        <v>2161</v>
      </c>
      <c r="B59" s="410" t="s">
        <v>2162</v>
      </c>
      <c r="C59" s="624"/>
      <c r="D59" s="803"/>
      <c r="E59" s="637"/>
      <c r="F59" s="918">
        <v>1</v>
      </c>
      <c r="G59" s="624"/>
      <c r="H59" s="628">
        <f t="shared" si="4"/>
        <v>1</v>
      </c>
      <c r="I59" s="678"/>
    </row>
    <row r="60" spans="1:9" ht="12" customHeight="1">
      <c r="A60" s="508" t="s">
        <v>2169</v>
      </c>
      <c r="B60" s="410" t="s">
        <v>2170</v>
      </c>
      <c r="C60" s="624"/>
      <c r="D60" s="803"/>
      <c r="E60" s="637"/>
      <c r="F60" s="918">
        <v>2</v>
      </c>
      <c r="G60" s="624"/>
      <c r="H60" s="628">
        <f t="shared" si="4"/>
        <v>2</v>
      </c>
      <c r="I60" s="678"/>
    </row>
    <row r="61" spans="1:9" ht="12" customHeight="1">
      <c r="A61" s="1081" t="s">
        <v>2185</v>
      </c>
      <c r="B61" s="1080" t="s">
        <v>5812</v>
      </c>
      <c r="C61" s="1074"/>
      <c r="D61" s="1099"/>
      <c r="E61" s="1076"/>
      <c r="F61" s="1100">
        <v>1</v>
      </c>
      <c r="G61" s="1074"/>
      <c r="H61" s="1097">
        <f t="shared" si="4"/>
        <v>1</v>
      </c>
      <c r="I61" s="1098"/>
    </row>
    <row r="62" spans="1:9" ht="12" customHeight="1">
      <c r="A62" s="514" t="s">
        <v>5206</v>
      </c>
      <c r="B62" s="415" t="s">
        <v>5207</v>
      </c>
      <c r="C62" s="624"/>
      <c r="D62" s="803"/>
      <c r="E62" s="637">
        <v>5</v>
      </c>
      <c r="F62" s="918">
        <v>1</v>
      </c>
      <c r="G62" s="624">
        <f t="shared" si="3"/>
        <v>5</v>
      </c>
      <c r="H62" s="628">
        <f t="shared" si="4"/>
        <v>1</v>
      </c>
      <c r="I62" s="678">
        <f t="shared" si="5"/>
        <v>0.2</v>
      </c>
    </row>
    <row r="63" spans="1:9" ht="12" customHeight="1">
      <c r="A63" s="514" t="s">
        <v>2551</v>
      </c>
      <c r="B63" s="415" t="s">
        <v>5043</v>
      </c>
      <c r="C63" s="624">
        <v>181</v>
      </c>
      <c r="D63" s="807">
        <v>121</v>
      </c>
      <c r="E63" s="637">
        <v>188</v>
      </c>
      <c r="F63" s="806">
        <v>93</v>
      </c>
      <c r="G63" s="624">
        <f t="shared" si="3"/>
        <v>369</v>
      </c>
      <c r="H63" s="628">
        <f t="shared" si="4"/>
        <v>214</v>
      </c>
      <c r="I63" s="678">
        <f t="shared" si="5"/>
        <v>0.57994579945799463</v>
      </c>
    </row>
    <row r="64" spans="1:9" ht="12" customHeight="1">
      <c r="A64" s="507" t="s">
        <v>2551</v>
      </c>
      <c r="B64" s="416" t="s">
        <v>5208</v>
      </c>
      <c r="C64" s="624"/>
      <c r="D64" s="807"/>
      <c r="E64" s="637"/>
      <c r="F64" s="806"/>
      <c r="G64" s="624">
        <f t="shared" si="3"/>
        <v>0</v>
      </c>
      <c r="H64" s="628">
        <f t="shared" si="4"/>
        <v>0</v>
      </c>
      <c r="I64" s="678"/>
    </row>
    <row r="65" spans="1:9" ht="12" customHeight="1">
      <c r="A65" s="507" t="s">
        <v>2557</v>
      </c>
      <c r="B65" s="408" t="s">
        <v>2558</v>
      </c>
      <c r="C65" s="624">
        <v>3</v>
      </c>
      <c r="D65" s="807"/>
      <c r="E65" s="637"/>
      <c r="F65" s="806"/>
      <c r="G65" s="624">
        <f t="shared" si="3"/>
        <v>3</v>
      </c>
      <c r="H65" s="628">
        <f t="shared" si="4"/>
        <v>0</v>
      </c>
      <c r="I65" s="678">
        <f t="shared" si="5"/>
        <v>0</v>
      </c>
    </row>
    <row r="66" spans="1:9" ht="12" customHeight="1">
      <c r="A66" s="514" t="s">
        <v>5209</v>
      </c>
      <c r="B66" s="415" t="s">
        <v>5210</v>
      </c>
      <c r="C66" s="624"/>
      <c r="D66" s="807"/>
      <c r="E66" s="637">
        <v>1</v>
      </c>
      <c r="F66" s="806"/>
      <c r="G66" s="624">
        <f t="shared" si="3"/>
        <v>1</v>
      </c>
      <c r="H66" s="628">
        <f t="shared" si="4"/>
        <v>0</v>
      </c>
      <c r="I66" s="678">
        <f t="shared" si="5"/>
        <v>0</v>
      </c>
    </row>
    <row r="67" spans="1:9" ht="12" customHeight="1">
      <c r="A67" s="507" t="s">
        <v>2585</v>
      </c>
      <c r="B67" s="408" t="s">
        <v>2587</v>
      </c>
      <c r="C67" s="624">
        <v>31</v>
      </c>
      <c r="D67" s="807">
        <v>10</v>
      </c>
      <c r="E67" s="637"/>
      <c r="F67" s="806"/>
      <c r="G67" s="624">
        <f t="shared" si="3"/>
        <v>31</v>
      </c>
      <c r="H67" s="628">
        <f t="shared" si="4"/>
        <v>10</v>
      </c>
      <c r="I67" s="678">
        <f t="shared" si="5"/>
        <v>0.32258064516129031</v>
      </c>
    </row>
    <row r="68" spans="1:9" ht="12" customHeight="1">
      <c r="A68" s="514" t="s">
        <v>5527</v>
      </c>
      <c r="B68" s="415" t="s">
        <v>5528</v>
      </c>
      <c r="C68" s="624"/>
      <c r="D68" s="807"/>
      <c r="E68" s="637"/>
      <c r="F68" s="806">
        <v>2</v>
      </c>
      <c r="G68" s="624"/>
      <c r="H68" s="628">
        <f t="shared" si="4"/>
        <v>2</v>
      </c>
      <c r="I68" s="678"/>
    </row>
    <row r="69" spans="1:9" ht="12" customHeight="1">
      <c r="A69" s="1081" t="s">
        <v>5810</v>
      </c>
      <c r="B69" s="1080" t="s">
        <v>5811</v>
      </c>
      <c r="C69" s="1074"/>
      <c r="D69" s="1075"/>
      <c r="E69" s="1076"/>
      <c r="F69" s="1096">
        <v>1</v>
      </c>
      <c r="G69" s="1074"/>
      <c r="H69" s="628">
        <f t="shared" si="4"/>
        <v>1</v>
      </c>
      <c r="I69" s="1098"/>
    </row>
    <row r="70" spans="1:9" ht="12" customHeight="1">
      <c r="A70" s="507" t="s">
        <v>5211</v>
      </c>
      <c r="B70" s="408" t="s">
        <v>5212</v>
      </c>
      <c r="C70" s="624"/>
      <c r="D70" s="803"/>
      <c r="E70" s="637">
        <v>3</v>
      </c>
      <c r="F70" s="918">
        <v>1</v>
      </c>
      <c r="G70" s="624">
        <f t="shared" si="3"/>
        <v>3</v>
      </c>
      <c r="H70" s="628">
        <f t="shared" si="4"/>
        <v>1</v>
      </c>
      <c r="I70" s="678">
        <f t="shared" si="5"/>
        <v>0.33333333333333331</v>
      </c>
    </row>
    <row r="71" spans="1:9" ht="12" customHeight="1">
      <c r="A71" s="514" t="s">
        <v>2595</v>
      </c>
      <c r="B71" s="415" t="s">
        <v>5213</v>
      </c>
      <c r="C71" s="624"/>
      <c r="D71" s="803"/>
      <c r="E71" s="637">
        <v>1</v>
      </c>
      <c r="F71" s="918">
        <v>1</v>
      </c>
      <c r="G71" s="624">
        <f t="shared" si="3"/>
        <v>1</v>
      </c>
      <c r="H71" s="628">
        <f t="shared" si="4"/>
        <v>1</v>
      </c>
      <c r="I71" s="678">
        <f t="shared" si="5"/>
        <v>1</v>
      </c>
    </row>
    <row r="72" spans="1:9" ht="12" customHeight="1">
      <c r="A72" s="514" t="s">
        <v>2834</v>
      </c>
      <c r="B72" s="415" t="s">
        <v>2835</v>
      </c>
      <c r="C72" s="624">
        <v>132</v>
      </c>
      <c r="D72" s="818">
        <v>53</v>
      </c>
      <c r="E72" s="637"/>
      <c r="F72" s="919"/>
      <c r="G72" s="624">
        <f t="shared" si="3"/>
        <v>132</v>
      </c>
      <c r="H72" s="628">
        <f t="shared" si="4"/>
        <v>53</v>
      </c>
      <c r="I72" s="678">
        <f t="shared" si="5"/>
        <v>0.40151515151515149</v>
      </c>
    </row>
    <row r="73" spans="1:9" ht="12" customHeight="1">
      <c r="A73" s="514" t="s">
        <v>2838</v>
      </c>
      <c r="B73" s="415" t="s">
        <v>2839</v>
      </c>
      <c r="C73" s="624"/>
      <c r="D73" s="803"/>
      <c r="E73" s="637"/>
      <c r="F73" s="918"/>
      <c r="G73" s="624">
        <f t="shared" si="3"/>
        <v>0</v>
      </c>
      <c r="H73" s="628">
        <f t="shared" si="4"/>
        <v>0</v>
      </c>
      <c r="I73" s="678"/>
    </row>
    <row r="74" spans="1:9" ht="12" customHeight="1">
      <c r="A74" s="508" t="s">
        <v>2843</v>
      </c>
      <c r="B74" s="410" t="s">
        <v>2844</v>
      </c>
      <c r="C74" s="624">
        <v>84</v>
      </c>
      <c r="D74" s="803">
        <v>41</v>
      </c>
      <c r="E74" s="637"/>
      <c r="F74" s="918">
        <v>3</v>
      </c>
      <c r="G74" s="624">
        <f t="shared" si="3"/>
        <v>84</v>
      </c>
      <c r="H74" s="628">
        <f t="shared" si="4"/>
        <v>44</v>
      </c>
      <c r="I74" s="678">
        <f t="shared" si="5"/>
        <v>0.52380952380952384</v>
      </c>
    </row>
    <row r="75" spans="1:9" ht="12" customHeight="1">
      <c r="A75" s="514" t="s">
        <v>2867</v>
      </c>
      <c r="B75" s="415" t="s">
        <v>2868</v>
      </c>
      <c r="C75" s="624">
        <v>4</v>
      </c>
      <c r="D75" s="803">
        <v>1</v>
      </c>
      <c r="E75" s="637"/>
      <c r="F75" s="918"/>
      <c r="G75" s="624">
        <f t="shared" si="3"/>
        <v>4</v>
      </c>
      <c r="H75" s="628">
        <f t="shared" si="4"/>
        <v>1</v>
      </c>
      <c r="I75" s="678">
        <f t="shared" si="5"/>
        <v>0.25</v>
      </c>
    </row>
    <row r="76" spans="1:9" ht="12" customHeight="1">
      <c r="A76" s="508" t="s">
        <v>3267</v>
      </c>
      <c r="B76" s="410" t="s">
        <v>3268</v>
      </c>
      <c r="C76" s="624"/>
      <c r="D76" s="807"/>
      <c r="E76" s="637">
        <v>7</v>
      </c>
      <c r="F76" s="806">
        <v>80</v>
      </c>
      <c r="G76" s="624">
        <f t="shared" si="3"/>
        <v>7</v>
      </c>
      <c r="H76" s="628">
        <f t="shared" si="4"/>
        <v>80</v>
      </c>
      <c r="I76" s="678">
        <f t="shared" si="5"/>
        <v>11.428571428571429</v>
      </c>
    </row>
    <row r="77" spans="1:9" ht="12" customHeight="1">
      <c r="A77" s="514" t="s">
        <v>3274</v>
      </c>
      <c r="B77" s="415" t="s">
        <v>3275</v>
      </c>
      <c r="C77" s="624"/>
      <c r="D77" s="807"/>
      <c r="E77" s="637">
        <v>4</v>
      </c>
      <c r="F77" s="806">
        <v>4</v>
      </c>
      <c r="G77" s="624">
        <f t="shared" si="3"/>
        <v>4</v>
      </c>
      <c r="H77" s="628">
        <f t="shared" si="4"/>
        <v>4</v>
      </c>
      <c r="I77" s="678">
        <f t="shared" si="5"/>
        <v>1</v>
      </c>
    </row>
    <row r="78" spans="1:9" ht="12" customHeight="1">
      <c r="A78" s="508" t="s">
        <v>3280</v>
      </c>
      <c r="B78" s="410" t="s">
        <v>3281</v>
      </c>
      <c r="C78" s="624"/>
      <c r="D78" s="807"/>
      <c r="E78" s="637">
        <v>1</v>
      </c>
      <c r="F78" s="806">
        <v>6</v>
      </c>
      <c r="G78" s="624">
        <f t="shared" si="3"/>
        <v>1</v>
      </c>
      <c r="H78" s="628">
        <f t="shared" si="4"/>
        <v>6</v>
      </c>
      <c r="I78" s="678">
        <f t="shared" si="5"/>
        <v>6</v>
      </c>
    </row>
    <row r="79" spans="1:9" ht="12" customHeight="1">
      <c r="A79" s="514" t="s">
        <v>3290</v>
      </c>
      <c r="B79" s="415" t="s">
        <v>3291</v>
      </c>
      <c r="C79" s="624"/>
      <c r="D79" s="807"/>
      <c r="E79" s="637">
        <v>3</v>
      </c>
      <c r="F79" s="806"/>
      <c r="G79" s="624">
        <f t="shared" si="3"/>
        <v>3</v>
      </c>
      <c r="H79" s="628">
        <f t="shared" si="4"/>
        <v>0</v>
      </c>
      <c r="I79" s="678">
        <f t="shared" si="5"/>
        <v>0</v>
      </c>
    </row>
    <row r="80" spans="1:9" ht="12" customHeight="1">
      <c r="A80" s="508" t="s">
        <v>3292</v>
      </c>
      <c r="B80" s="410" t="s">
        <v>5214</v>
      </c>
      <c r="C80" s="624">
        <v>3</v>
      </c>
      <c r="D80" s="807"/>
      <c r="E80" s="637"/>
      <c r="F80" s="806"/>
      <c r="G80" s="624">
        <f t="shared" si="3"/>
        <v>3</v>
      </c>
      <c r="H80" s="628">
        <f t="shared" si="4"/>
        <v>0</v>
      </c>
      <c r="I80" s="678">
        <f t="shared" si="5"/>
        <v>0</v>
      </c>
    </row>
    <row r="81" spans="1:9" ht="12" customHeight="1">
      <c r="A81" s="879" t="s">
        <v>5740</v>
      </c>
      <c r="B81" s="880" t="s">
        <v>5741</v>
      </c>
      <c r="C81" s="624"/>
      <c r="D81" s="807"/>
      <c r="E81" s="637"/>
      <c r="F81" s="806">
        <v>2</v>
      </c>
      <c r="G81" s="624"/>
      <c r="H81" s="628">
        <f t="shared" si="4"/>
        <v>2</v>
      </c>
      <c r="I81" s="678"/>
    </row>
    <row r="82" spans="1:9" ht="12" customHeight="1">
      <c r="A82" s="514" t="s">
        <v>4769</v>
      </c>
      <c r="B82" s="415" t="s">
        <v>4770</v>
      </c>
      <c r="C82" s="624"/>
      <c r="D82" s="803"/>
      <c r="E82" s="637">
        <v>36</v>
      </c>
      <c r="F82" s="918">
        <v>18</v>
      </c>
      <c r="G82" s="624">
        <f t="shared" si="3"/>
        <v>36</v>
      </c>
      <c r="H82" s="628">
        <f t="shared" si="4"/>
        <v>18</v>
      </c>
      <c r="I82" s="678">
        <f t="shared" si="5"/>
        <v>0.5</v>
      </c>
    </row>
    <row r="83" spans="1:9" ht="12" customHeight="1">
      <c r="A83" s="397" t="s">
        <v>3306</v>
      </c>
      <c r="B83" s="416" t="s">
        <v>5215</v>
      </c>
      <c r="C83" s="624"/>
      <c r="D83" s="803"/>
      <c r="E83" s="637"/>
      <c r="F83" s="918"/>
      <c r="G83" s="624">
        <f t="shared" si="3"/>
        <v>0</v>
      </c>
      <c r="H83" s="628">
        <f t="shared" si="4"/>
        <v>0</v>
      </c>
      <c r="I83" s="678"/>
    </row>
    <row r="84" spans="1:9" ht="12" customHeight="1">
      <c r="A84" s="514" t="s">
        <v>3356</v>
      </c>
      <c r="B84" s="415" t="s">
        <v>3357</v>
      </c>
      <c r="C84" s="624"/>
      <c r="D84" s="818"/>
      <c r="E84" s="637">
        <v>12</v>
      </c>
      <c r="F84" s="919">
        <v>147</v>
      </c>
      <c r="G84" s="624">
        <f t="shared" si="3"/>
        <v>12</v>
      </c>
      <c r="H84" s="628">
        <f t="shared" si="4"/>
        <v>147</v>
      </c>
      <c r="I84" s="678">
        <f t="shared" si="5"/>
        <v>12.25</v>
      </c>
    </row>
    <row r="85" spans="1:9" ht="12" customHeight="1">
      <c r="A85" s="514" t="s">
        <v>3484</v>
      </c>
      <c r="B85" s="415" t="s">
        <v>3485</v>
      </c>
      <c r="C85" s="624"/>
      <c r="D85" s="803"/>
      <c r="E85" s="637">
        <v>16</v>
      </c>
      <c r="F85" s="918">
        <v>7</v>
      </c>
      <c r="G85" s="624">
        <f t="shared" si="3"/>
        <v>16</v>
      </c>
      <c r="H85" s="628">
        <f t="shared" si="4"/>
        <v>7</v>
      </c>
      <c r="I85" s="678">
        <f t="shared" si="5"/>
        <v>0.4375</v>
      </c>
    </row>
    <row r="86" spans="1:9" ht="12" customHeight="1">
      <c r="A86" s="514" t="s">
        <v>3502</v>
      </c>
      <c r="B86" s="415" t="s">
        <v>3503</v>
      </c>
      <c r="C86" s="624"/>
      <c r="D86" s="803"/>
      <c r="E86" s="637">
        <v>11</v>
      </c>
      <c r="F86" s="918"/>
      <c r="G86" s="624">
        <f t="shared" si="3"/>
        <v>11</v>
      </c>
      <c r="H86" s="628">
        <f t="shared" si="4"/>
        <v>0</v>
      </c>
      <c r="I86" s="678">
        <f t="shared" si="5"/>
        <v>0</v>
      </c>
    </row>
    <row r="87" spans="1:9" ht="12" customHeight="1">
      <c r="A87" s="514" t="s">
        <v>3510</v>
      </c>
      <c r="B87" s="415" t="s">
        <v>3511</v>
      </c>
      <c r="C87" s="624">
        <v>11</v>
      </c>
      <c r="D87" s="803"/>
      <c r="E87" s="637">
        <v>9</v>
      </c>
      <c r="F87" s="918">
        <v>27</v>
      </c>
      <c r="G87" s="624">
        <f t="shared" si="3"/>
        <v>20</v>
      </c>
      <c r="H87" s="628">
        <f t="shared" si="4"/>
        <v>27</v>
      </c>
      <c r="I87" s="678">
        <f t="shared" si="5"/>
        <v>1.35</v>
      </c>
    </row>
    <row r="88" spans="1:9" ht="12" customHeight="1">
      <c r="A88" s="561" t="s">
        <v>3516</v>
      </c>
      <c r="B88" s="562" t="s">
        <v>3517</v>
      </c>
      <c r="C88" s="624"/>
      <c r="D88" s="807"/>
      <c r="E88" s="637">
        <v>821</v>
      </c>
      <c r="F88" s="806">
        <v>441</v>
      </c>
      <c r="G88" s="624">
        <f t="shared" si="3"/>
        <v>821</v>
      </c>
      <c r="H88" s="628">
        <f t="shared" si="4"/>
        <v>441</v>
      </c>
      <c r="I88" s="678">
        <f t="shared" si="5"/>
        <v>0.53714981729598055</v>
      </c>
    </row>
    <row r="89" spans="1:9" ht="12" customHeight="1">
      <c r="A89" s="561" t="s">
        <v>3524</v>
      </c>
      <c r="B89" s="562" t="s">
        <v>3525</v>
      </c>
      <c r="C89" s="624">
        <v>3</v>
      </c>
      <c r="D89" s="804"/>
      <c r="E89" s="637">
        <v>999</v>
      </c>
      <c r="F89" s="804">
        <v>326</v>
      </c>
      <c r="G89" s="624">
        <f t="shared" si="3"/>
        <v>1002</v>
      </c>
      <c r="H89" s="628">
        <f t="shared" si="4"/>
        <v>326</v>
      </c>
      <c r="I89" s="678">
        <f t="shared" si="5"/>
        <v>0.32534930139720558</v>
      </c>
    </row>
    <row r="90" spans="1:9" ht="12" customHeight="1">
      <c r="A90" s="561" t="s">
        <v>3526</v>
      </c>
      <c r="B90" s="562" t="s">
        <v>3527</v>
      </c>
      <c r="C90" s="624">
        <v>1</v>
      </c>
      <c r="D90" s="804"/>
      <c r="E90" s="637">
        <v>997</v>
      </c>
      <c r="F90" s="804">
        <v>303</v>
      </c>
      <c r="G90" s="624">
        <f t="shared" si="3"/>
        <v>998</v>
      </c>
      <c r="H90" s="628">
        <f t="shared" si="4"/>
        <v>303</v>
      </c>
      <c r="I90" s="678">
        <f t="shared" si="5"/>
        <v>0.30360721442885774</v>
      </c>
    </row>
    <row r="91" spans="1:9" ht="12" customHeight="1">
      <c r="A91" s="515" t="s">
        <v>4719</v>
      </c>
      <c r="B91" s="516" t="s">
        <v>4720</v>
      </c>
      <c r="C91" s="624"/>
      <c r="D91" s="804"/>
      <c r="E91" s="637">
        <v>144</v>
      </c>
      <c r="F91" s="804">
        <v>94</v>
      </c>
      <c r="G91" s="624">
        <f t="shared" si="3"/>
        <v>144</v>
      </c>
      <c r="H91" s="628">
        <f t="shared" si="4"/>
        <v>94</v>
      </c>
      <c r="I91" s="678">
        <f t="shared" si="5"/>
        <v>0.65277777777777779</v>
      </c>
    </row>
    <row r="92" spans="1:9" ht="12" customHeight="1">
      <c r="A92" s="561" t="s">
        <v>3534</v>
      </c>
      <c r="B92" s="562" t="s">
        <v>3535</v>
      </c>
      <c r="C92" s="624"/>
      <c r="D92" s="804"/>
      <c r="E92" s="637">
        <v>36</v>
      </c>
      <c r="F92" s="804">
        <v>28</v>
      </c>
      <c r="G92" s="624">
        <f t="shared" si="3"/>
        <v>36</v>
      </c>
      <c r="H92" s="628">
        <f t="shared" si="4"/>
        <v>28</v>
      </c>
      <c r="I92" s="678">
        <f t="shared" si="5"/>
        <v>0.77777777777777779</v>
      </c>
    </row>
    <row r="93" spans="1:9" ht="12" customHeight="1">
      <c r="A93" s="508" t="s">
        <v>3536</v>
      </c>
      <c r="B93" s="410" t="s">
        <v>3537</v>
      </c>
      <c r="C93" s="624"/>
      <c r="D93" s="804"/>
      <c r="E93" s="637">
        <v>25</v>
      </c>
      <c r="F93" s="804"/>
      <c r="G93" s="624">
        <f t="shared" si="3"/>
        <v>25</v>
      </c>
      <c r="H93" s="628">
        <f t="shared" si="4"/>
        <v>0</v>
      </c>
      <c r="I93" s="678">
        <f t="shared" si="5"/>
        <v>0</v>
      </c>
    </row>
    <row r="94" spans="1:9" ht="12" customHeight="1">
      <c r="A94" s="514" t="s">
        <v>3544</v>
      </c>
      <c r="B94" s="415" t="s">
        <v>3545</v>
      </c>
      <c r="C94" s="624"/>
      <c r="D94" s="804"/>
      <c r="E94" s="637">
        <v>55</v>
      </c>
      <c r="F94" s="804">
        <v>36</v>
      </c>
      <c r="G94" s="624">
        <f t="shared" si="3"/>
        <v>55</v>
      </c>
      <c r="H94" s="628">
        <f t="shared" si="4"/>
        <v>36</v>
      </c>
      <c r="I94" s="678">
        <f t="shared" si="5"/>
        <v>0.65454545454545454</v>
      </c>
    </row>
    <row r="95" spans="1:9" ht="12" customHeight="1">
      <c r="A95" s="514" t="s">
        <v>3554</v>
      </c>
      <c r="B95" s="415" t="s">
        <v>3555</v>
      </c>
      <c r="C95" s="624"/>
      <c r="D95" s="804"/>
      <c r="E95" s="637">
        <v>315</v>
      </c>
      <c r="F95" s="804">
        <v>205</v>
      </c>
      <c r="G95" s="624">
        <f t="shared" si="3"/>
        <v>315</v>
      </c>
      <c r="H95" s="628">
        <f t="shared" si="4"/>
        <v>205</v>
      </c>
      <c r="I95" s="678">
        <f t="shared" si="5"/>
        <v>0.65079365079365081</v>
      </c>
    </row>
    <row r="96" spans="1:9" ht="12" customHeight="1">
      <c r="A96" s="514" t="s">
        <v>3902</v>
      </c>
      <c r="B96" s="415" t="s">
        <v>3903</v>
      </c>
      <c r="C96" s="624"/>
      <c r="D96" s="804"/>
      <c r="E96" s="637">
        <v>9</v>
      </c>
      <c r="F96" s="804"/>
      <c r="G96" s="624">
        <f t="shared" si="3"/>
        <v>9</v>
      </c>
      <c r="H96" s="628">
        <f t="shared" si="4"/>
        <v>0</v>
      </c>
      <c r="I96" s="678">
        <f t="shared" si="5"/>
        <v>0</v>
      </c>
    </row>
    <row r="97" spans="1:9" ht="12" customHeight="1">
      <c r="A97" s="397" t="s">
        <v>4724</v>
      </c>
      <c r="B97" s="416" t="s">
        <v>4725</v>
      </c>
      <c r="C97" s="624"/>
      <c r="D97" s="804"/>
      <c r="E97" s="637">
        <v>52</v>
      </c>
      <c r="F97" s="804">
        <v>24</v>
      </c>
      <c r="G97" s="624">
        <f t="shared" si="3"/>
        <v>52</v>
      </c>
      <c r="H97" s="628">
        <f t="shared" si="4"/>
        <v>24</v>
      </c>
      <c r="I97" s="678">
        <f t="shared" si="5"/>
        <v>0.46153846153846156</v>
      </c>
    </row>
    <row r="98" spans="1:9" ht="12" customHeight="1">
      <c r="A98" s="508" t="s">
        <v>4726</v>
      </c>
      <c r="B98" s="410" t="s">
        <v>4727</v>
      </c>
      <c r="C98" s="624"/>
      <c r="D98" s="804"/>
      <c r="E98" s="637">
        <v>64</v>
      </c>
      <c r="F98" s="804">
        <v>28</v>
      </c>
      <c r="G98" s="624">
        <f t="shared" si="3"/>
        <v>64</v>
      </c>
      <c r="H98" s="628">
        <f t="shared" si="4"/>
        <v>28</v>
      </c>
      <c r="I98" s="678">
        <f t="shared" si="5"/>
        <v>0.4375</v>
      </c>
    </row>
    <row r="99" spans="1:9" ht="12" customHeight="1">
      <c r="A99" s="508" t="s">
        <v>4161</v>
      </c>
      <c r="B99" s="410" t="s">
        <v>3116</v>
      </c>
      <c r="C99" s="624"/>
      <c r="D99" s="804"/>
      <c r="E99" s="637">
        <v>149</v>
      </c>
      <c r="F99" s="804">
        <v>23</v>
      </c>
      <c r="G99" s="624">
        <f t="shared" si="3"/>
        <v>149</v>
      </c>
      <c r="H99" s="628">
        <f t="shared" si="4"/>
        <v>23</v>
      </c>
      <c r="I99" s="678">
        <f t="shared" si="5"/>
        <v>0.15436241610738255</v>
      </c>
    </row>
    <row r="100" spans="1:9" ht="12" customHeight="1">
      <c r="B100" s="563" t="s">
        <v>5160</v>
      </c>
      <c r="C100" s="630">
        <f t="shared" ref="C100:H100" si="6">SUM(C47:C99)</f>
        <v>482</v>
      </c>
      <c r="D100" s="813">
        <f t="shared" si="6"/>
        <v>233</v>
      </c>
      <c r="E100" s="681">
        <f t="shared" si="6"/>
        <v>5105</v>
      </c>
      <c r="F100" s="813">
        <f t="shared" si="6"/>
        <v>2579</v>
      </c>
      <c r="G100" s="630">
        <f t="shared" si="6"/>
        <v>5587</v>
      </c>
      <c r="H100" s="630">
        <f t="shared" si="6"/>
        <v>2812</v>
      </c>
      <c r="I100" s="679">
        <f t="shared" si="5"/>
        <v>0.50331125827814571</v>
      </c>
    </row>
    <row r="102" spans="1:9">
      <c r="A102" s="438" t="s">
        <v>5779</v>
      </c>
    </row>
    <row r="103" spans="1:9">
      <c r="A103" s="985" t="s">
        <v>5809</v>
      </c>
    </row>
    <row r="105" spans="1:9">
      <c r="G105" s="894"/>
    </row>
  </sheetData>
  <mergeCells count="5">
    <mergeCell ref="A5:A6"/>
    <mergeCell ref="B5:B6"/>
    <mergeCell ref="C5:D5"/>
    <mergeCell ref="E5:F5"/>
    <mergeCell ref="G5:H5"/>
  </mergeCells>
  <pageMargins left="0" right="0" top="0" bottom="0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K196"/>
  <sheetViews>
    <sheetView topLeftCell="A166" workbookViewId="0">
      <selection activeCell="F184" activeCellId="1" sqref="D184 F184"/>
    </sheetView>
  </sheetViews>
  <sheetFormatPr defaultRowHeight="13.2"/>
  <cols>
    <col min="1" max="1" width="8.109375" customWidth="1"/>
    <col min="2" max="2" width="43.5546875" customWidth="1"/>
    <col min="3" max="3" width="6.33203125" customWidth="1"/>
    <col min="4" max="4" width="7.77734375" style="816" customWidth="1"/>
    <col min="5" max="5" width="6.6640625" style="555" customWidth="1"/>
    <col min="6" max="6" width="7.88671875" style="816" customWidth="1"/>
    <col min="7" max="7" width="6.21875" customWidth="1"/>
    <col min="8" max="8" width="8.109375" customWidth="1"/>
    <col min="9" max="9" width="7.109375" customWidth="1"/>
  </cols>
  <sheetData>
    <row r="1" spans="1:9">
      <c r="A1" s="173"/>
      <c r="B1" s="174" t="s">
        <v>165</v>
      </c>
      <c r="C1" s="165" t="str">
        <f>Kadar.ode.!C1</f>
        <v>ОПШТА БОЛНИЦА СЕНТА</v>
      </c>
      <c r="D1" s="809"/>
      <c r="E1" s="357"/>
      <c r="F1" s="809"/>
      <c r="G1" s="171"/>
      <c r="H1" s="73"/>
    </row>
    <row r="2" spans="1:9">
      <c r="A2" s="173"/>
      <c r="B2" s="174" t="s">
        <v>166</v>
      </c>
      <c r="C2" s="165" t="str">
        <f>Kadar.ode.!C2</f>
        <v>08923507</v>
      </c>
      <c r="D2" s="809"/>
      <c r="E2" s="357"/>
      <c r="F2" s="809"/>
      <c r="G2" s="171"/>
      <c r="H2" s="73"/>
    </row>
    <row r="3" spans="1:9" ht="13.8">
      <c r="A3" s="173"/>
      <c r="B3" s="174" t="s">
        <v>1797</v>
      </c>
      <c r="C3" s="166" t="s">
        <v>1756</v>
      </c>
      <c r="D3" s="810"/>
      <c r="E3" s="680"/>
      <c r="F3" s="810"/>
      <c r="G3" s="172"/>
      <c r="H3" s="73"/>
    </row>
    <row r="4" spans="1:9" ht="13.8">
      <c r="A4" s="173"/>
      <c r="B4" s="174" t="s">
        <v>207</v>
      </c>
      <c r="C4" s="166" t="s">
        <v>1874</v>
      </c>
      <c r="D4" s="810"/>
      <c r="E4" s="680"/>
      <c r="F4" s="810"/>
      <c r="G4" s="172"/>
      <c r="H4" s="73"/>
    </row>
    <row r="5" spans="1:9">
      <c r="A5" s="1187" t="s">
        <v>118</v>
      </c>
      <c r="B5" s="1187" t="s">
        <v>209</v>
      </c>
      <c r="C5" s="1181" t="s">
        <v>1755</v>
      </c>
      <c r="D5" s="1181"/>
      <c r="E5" s="1180" t="s">
        <v>1754</v>
      </c>
      <c r="F5" s="1180"/>
      <c r="G5" s="1181" t="s">
        <v>86</v>
      </c>
      <c r="H5" s="1181"/>
      <c r="I5" s="220"/>
    </row>
    <row r="6" spans="1:9" ht="21" thickBot="1">
      <c r="A6" s="1188"/>
      <c r="B6" s="1188"/>
      <c r="C6" s="332" t="s">
        <v>1834</v>
      </c>
      <c r="D6" s="332" t="s">
        <v>5786</v>
      </c>
      <c r="E6" s="332" t="s">
        <v>1834</v>
      </c>
      <c r="F6" s="332" t="s">
        <v>5786</v>
      </c>
      <c r="G6" s="332" t="s">
        <v>1834</v>
      </c>
      <c r="H6" s="332" t="s">
        <v>5786</v>
      </c>
      <c r="I6" s="332" t="s">
        <v>1891</v>
      </c>
    </row>
    <row r="7" spans="1:9" ht="12" customHeight="1" thickTop="1">
      <c r="A7" s="206"/>
      <c r="B7" s="292" t="s">
        <v>208</v>
      </c>
      <c r="C7" s="292"/>
      <c r="D7" s="812"/>
      <c r="E7" s="292"/>
      <c r="F7" s="812"/>
      <c r="G7" s="292"/>
      <c r="H7" s="291"/>
      <c r="I7" s="505"/>
    </row>
    <row r="8" spans="1:9" ht="12" customHeight="1">
      <c r="A8" s="397" t="s">
        <v>2625</v>
      </c>
      <c r="B8" s="416" t="s">
        <v>2626</v>
      </c>
      <c r="C8" s="182">
        <v>4</v>
      </c>
      <c r="D8" s="807"/>
      <c r="E8" s="637">
        <v>4</v>
      </c>
      <c r="F8" s="808">
        <v>1</v>
      </c>
      <c r="G8" s="624">
        <f t="shared" ref="G8:G18" si="0">C8+E8</f>
        <v>8</v>
      </c>
      <c r="H8" s="626">
        <v>2</v>
      </c>
      <c r="I8" s="627"/>
    </row>
    <row r="9" spans="1:9" ht="12" customHeight="1">
      <c r="A9" s="397" t="s">
        <v>5216</v>
      </c>
      <c r="B9" s="416" t="s">
        <v>5217</v>
      </c>
      <c r="C9" s="182"/>
      <c r="D9" s="807"/>
      <c r="E9" s="637">
        <v>1</v>
      </c>
      <c r="F9" s="808"/>
      <c r="G9" s="624">
        <f t="shared" si="0"/>
        <v>1</v>
      </c>
      <c r="H9" s="626"/>
      <c r="I9" s="627"/>
    </row>
    <row r="10" spans="1:9" ht="12" customHeight="1">
      <c r="A10" s="397" t="s">
        <v>2639</v>
      </c>
      <c r="B10" s="416" t="s">
        <v>2640</v>
      </c>
      <c r="C10" s="182"/>
      <c r="D10" s="807"/>
      <c r="E10" s="637">
        <v>13</v>
      </c>
      <c r="F10" s="808">
        <v>18</v>
      </c>
      <c r="G10" s="624">
        <f t="shared" si="0"/>
        <v>13</v>
      </c>
      <c r="H10" s="626">
        <f>D10+F10</f>
        <v>18</v>
      </c>
      <c r="I10" s="632">
        <f>H10/G10</f>
        <v>1.3846153846153846</v>
      </c>
    </row>
    <row r="11" spans="1:9" ht="12" customHeight="1">
      <c r="A11" s="397" t="s">
        <v>2641</v>
      </c>
      <c r="B11" s="416" t="s">
        <v>2642</v>
      </c>
      <c r="C11" s="182"/>
      <c r="D11" s="807"/>
      <c r="E11" s="637">
        <v>35</v>
      </c>
      <c r="F11" s="808">
        <v>53</v>
      </c>
      <c r="G11" s="624">
        <f t="shared" si="0"/>
        <v>35</v>
      </c>
      <c r="H11" s="626">
        <f t="shared" ref="H11:H19" si="1">D11+F11</f>
        <v>53</v>
      </c>
      <c r="I11" s="632">
        <f>H11/G11</f>
        <v>1.5142857142857142</v>
      </c>
    </row>
    <row r="12" spans="1:9" ht="12" customHeight="1">
      <c r="A12" s="397" t="s">
        <v>2645</v>
      </c>
      <c r="B12" s="416" t="s">
        <v>2646</v>
      </c>
      <c r="C12" s="182"/>
      <c r="D12" s="807"/>
      <c r="E12" s="637">
        <v>9</v>
      </c>
      <c r="F12" s="808">
        <v>15</v>
      </c>
      <c r="G12" s="624">
        <f t="shared" si="0"/>
        <v>9</v>
      </c>
      <c r="H12" s="626">
        <f t="shared" si="1"/>
        <v>15</v>
      </c>
      <c r="I12" s="632">
        <f>H12/G12</f>
        <v>1.6666666666666667</v>
      </c>
    </row>
    <row r="13" spans="1:9" ht="12" customHeight="1">
      <c r="A13" s="397" t="s">
        <v>2649</v>
      </c>
      <c r="B13" s="416" t="s">
        <v>2650</v>
      </c>
      <c r="C13" s="182"/>
      <c r="D13" s="807"/>
      <c r="E13" s="637">
        <v>4</v>
      </c>
      <c r="F13" s="808"/>
      <c r="G13" s="624">
        <f t="shared" si="0"/>
        <v>4</v>
      </c>
      <c r="H13" s="626">
        <f t="shared" si="1"/>
        <v>0</v>
      </c>
      <c r="I13" s="632"/>
    </row>
    <row r="14" spans="1:9" ht="12" customHeight="1">
      <c r="A14" s="397" t="s">
        <v>2653</v>
      </c>
      <c r="B14" s="416" t="s">
        <v>2654</v>
      </c>
      <c r="C14" s="182"/>
      <c r="D14" s="807"/>
      <c r="E14" s="637">
        <v>3</v>
      </c>
      <c r="F14" s="808">
        <v>1</v>
      </c>
      <c r="G14" s="624">
        <f t="shared" si="0"/>
        <v>3</v>
      </c>
      <c r="H14" s="626">
        <f t="shared" si="1"/>
        <v>1</v>
      </c>
      <c r="I14" s="632"/>
    </row>
    <row r="15" spans="1:9" ht="12" customHeight="1">
      <c r="A15" s="397" t="s">
        <v>5218</v>
      </c>
      <c r="B15" s="416" t="s">
        <v>5219</v>
      </c>
      <c r="C15" s="182"/>
      <c r="D15" s="807"/>
      <c r="E15" s="637">
        <v>1</v>
      </c>
      <c r="F15" s="808">
        <v>3</v>
      </c>
      <c r="G15" s="624">
        <f t="shared" si="0"/>
        <v>1</v>
      </c>
      <c r="H15" s="626">
        <f t="shared" si="1"/>
        <v>3</v>
      </c>
      <c r="I15" s="632"/>
    </row>
    <row r="16" spans="1:9" ht="12" customHeight="1">
      <c r="A16" s="508" t="s">
        <v>2698</v>
      </c>
      <c r="B16" s="410" t="s">
        <v>2699</v>
      </c>
      <c r="C16" s="182"/>
      <c r="D16" s="807"/>
      <c r="E16" s="637">
        <v>1</v>
      </c>
      <c r="F16" s="808"/>
      <c r="G16" s="624">
        <f t="shared" si="0"/>
        <v>1</v>
      </c>
      <c r="H16" s="626">
        <f t="shared" si="1"/>
        <v>0</v>
      </c>
      <c r="I16" s="632"/>
    </row>
    <row r="17" spans="1:9" ht="12" customHeight="1">
      <c r="A17" s="397" t="s">
        <v>3137</v>
      </c>
      <c r="B17" s="416" t="s">
        <v>3138</v>
      </c>
      <c r="C17" s="182"/>
      <c r="D17" s="807"/>
      <c r="E17" s="637">
        <v>3</v>
      </c>
      <c r="F17" s="808">
        <v>3</v>
      </c>
      <c r="G17" s="624">
        <f t="shared" si="0"/>
        <v>3</v>
      </c>
      <c r="H17" s="626">
        <f t="shared" si="1"/>
        <v>3</v>
      </c>
      <c r="I17" s="632"/>
    </row>
    <row r="18" spans="1:9" ht="12" customHeight="1">
      <c r="A18" s="565" t="s">
        <v>3145</v>
      </c>
      <c r="B18" s="511" t="s">
        <v>3146</v>
      </c>
      <c r="C18" s="182"/>
      <c r="D18" s="803"/>
      <c r="E18" s="637">
        <v>1</v>
      </c>
      <c r="F18" s="805"/>
      <c r="G18" s="624">
        <f t="shared" si="0"/>
        <v>1</v>
      </c>
      <c r="H18" s="626">
        <f t="shared" si="1"/>
        <v>0</v>
      </c>
      <c r="I18" s="632"/>
    </row>
    <row r="19" spans="1:9" ht="12" customHeight="1">
      <c r="A19" s="89"/>
      <c r="B19" s="566" t="s">
        <v>5220</v>
      </c>
      <c r="C19" s="437">
        <v>4</v>
      </c>
      <c r="D19" s="437">
        <f>SUM(D8:D18)</f>
        <v>0</v>
      </c>
      <c r="E19" s="681">
        <f>SUM(E8:E18)</f>
        <v>75</v>
      </c>
      <c r="F19" s="813">
        <f>SUM(F8:F18)</f>
        <v>94</v>
      </c>
      <c r="G19" s="630">
        <f>SUM(G8:G18)</f>
        <v>79</v>
      </c>
      <c r="H19" s="638">
        <f t="shared" si="1"/>
        <v>94</v>
      </c>
      <c r="I19" s="633">
        <f>H19/G19</f>
        <v>1.1898734177215189</v>
      </c>
    </row>
    <row r="20" spans="1:9" ht="12" customHeight="1">
      <c r="A20" s="208"/>
      <c r="B20" s="549" t="s">
        <v>1753</v>
      </c>
      <c r="C20" s="182"/>
      <c r="D20" s="818"/>
      <c r="E20" s="637"/>
      <c r="F20" s="819"/>
      <c r="G20" s="624"/>
      <c r="H20" s="629"/>
      <c r="I20" s="627"/>
    </row>
    <row r="21" spans="1:9" ht="12" customHeight="1">
      <c r="A21" s="508" t="s">
        <v>1908</v>
      </c>
      <c r="B21" s="410" t="s">
        <v>1909</v>
      </c>
      <c r="C21" s="182"/>
      <c r="D21" s="803"/>
      <c r="E21" s="637"/>
      <c r="F21" s="805"/>
      <c r="G21" s="624"/>
      <c r="H21" s="628"/>
      <c r="I21" s="627"/>
    </row>
    <row r="22" spans="1:9" ht="12" customHeight="1">
      <c r="A22" s="508" t="s">
        <v>5221</v>
      </c>
      <c r="B22" s="410" t="s">
        <v>5222</v>
      </c>
      <c r="C22" s="182">
        <v>1</v>
      </c>
      <c r="D22" s="803">
        <v>1</v>
      </c>
      <c r="E22" s="637">
        <v>16</v>
      </c>
      <c r="F22" s="805">
        <v>21</v>
      </c>
      <c r="G22" s="624">
        <f>C22+E22</f>
        <v>17</v>
      </c>
      <c r="H22" s="628">
        <f>D22+F22</f>
        <v>22</v>
      </c>
      <c r="I22" s="632">
        <f>H22/G22</f>
        <v>1.2941176470588236</v>
      </c>
    </row>
    <row r="23" spans="1:9" ht="12" customHeight="1">
      <c r="A23" s="508" t="s">
        <v>1956</v>
      </c>
      <c r="B23" s="410" t="s">
        <v>4739</v>
      </c>
      <c r="C23" s="182">
        <v>507</v>
      </c>
      <c r="D23" s="803">
        <v>782</v>
      </c>
      <c r="E23" s="637">
        <v>4</v>
      </c>
      <c r="F23" s="805">
        <v>10</v>
      </c>
      <c r="G23" s="624">
        <f t="shared" ref="G23:G93" si="2">C23+E23</f>
        <v>511</v>
      </c>
      <c r="H23" s="628">
        <f t="shared" ref="H23:H86" si="3">D23+F23</f>
        <v>792</v>
      </c>
      <c r="I23" s="632">
        <f t="shared" ref="I23:I92" si="4">H23/G23</f>
        <v>1.5499021526418786</v>
      </c>
    </row>
    <row r="24" spans="1:9" ht="12" customHeight="1">
      <c r="A24" s="508" t="s">
        <v>5223</v>
      </c>
      <c r="B24" s="410" t="s">
        <v>5224</v>
      </c>
      <c r="C24" s="182">
        <v>1</v>
      </c>
      <c r="D24" s="807"/>
      <c r="E24" s="637"/>
      <c r="F24" s="808"/>
      <c r="G24" s="624">
        <f t="shared" si="2"/>
        <v>1</v>
      </c>
      <c r="H24" s="628">
        <f t="shared" si="3"/>
        <v>0</v>
      </c>
      <c r="I24" s="632">
        <f t="shared" si="4"/>
        <v>0</v>
      </c>
    </row>
    <row r="25" spans="1:9" ht="12" customHeight="1">
      <c r="A25" s="508" t="s">
        <v>1960</v>
      </c>
      <c r="B25" s="410" t="s">
        <v>1961</v>
      </c>
      <c r="C25" s="182">
        <v>3037</v>
      </c>
      <c r="D25" s="807">
        <v>3503</v>
      </c>
      <c r="E25" s="637">
        <v>345</v>
      </c>
      <c r="F25" s="808">
        <v>443</v>
      </c>
      <c r="G25" s="624">
        <f t="shared" si="2"/>
        <v>3382</v>
      </c>
      <c r="H25" s="628">
        <f t="shared" si="3"/>
        <v>3946</v>
      </c>
      <c r="I25" s="632">
        <f t="shared" si="4"/>
        <v>1.1667652276759315</v>
      </c>
    </row>
    <row r="26" spans="1:9" ht="12" customHeight="1">
      <c r="A26" s="508" t="s">
        <v>1966</v>
      </c>
      <c r="B26" s="410" t="s">
        <v>1967</v>
      </c>
      <c r="C26" s="182"/>
      <c r="D26" s="807"/>
      <c r="E26" s="637"/>
      <c r="F26" s="808"/>
      <c r="G26" s="624">
        <f t="shared" si="2"/>
        <v>0</v>
      </c>
      <c r="H26" s="628">
        <f t="shared" si="3"/>
        <v>0</v>
      </c>
      <c r="I26" s="632"/>
    </row>
    <row r="27" spans="1:9" ht="12" customHeight="1">
      <c r="A27" s="508" t="s">
        <v>1968</v>
      </c>
      <c r="B27" s="410" t="s">
        <v>1969</v>
      </c>
      <c r="C27" s="182">
        <v>5104</v>
      </c>
      <c r="D27" s="807">
        <v>6296</v>
      </c>
      <c r="E27" s="637">
        <v>337</v>
      </c>
      <c r="F27" s="808">
        <v>384</v>
      </c>
      <c r="G27" s="624">
        <f t="shared" si="2"/>
        <v>5441</v>
      </c>
      <c r="H27" s="628">
        <f t="shared" si="3"/>
        <v>6680</v>
      </c>
      <c r="I27" s="632">
        <f t="shared" si="4"/>
        <v>1.2277154934754642</v>
      </c>
    </row>
    <row r="28" spans="1:9" ht="12" customHeight="1">
      <c r="A28" s="397" t="s">
        <v>1970</v>
      </c>
      <c r="B28" s="416" t="s">
        <v>1971</v>
      </c>
      <c r="C28" s="182"/>
      <c r="D28" s="807"/>
      <c r="E28" s="637">
        <v>192</v>
      </c>
      <c r="F28" s="808">
        <v>264</v>
      </c>
      <c r="G28" s="624">
        <f t="shared" si="2"/>
        <v>192</v>
      </c>
      <c r="H28" s="628">
        <f t="shared" si="3"/>
        <v>264</v>
      </c>
      <c r="I28" s="632">
        <f t="shared" si="4"/>
        <v>1.375</v>
      </c>
    </row>
    <row r="29" spans="1:9" ht="12" customHeight="1">
      <c r="A29" s="508" t="s">
        <v>1972</v>
      </c>
      <c r="B29" s="410" t="s">
        <v>1973</v>
      </c>
      <c r="C29" s="182"/>
      <c r="D29" s="803"/>
      <c r="E29" s="637">
        <v>1</v>
      </c>
      <c r="F29" s="805">
        <v>2</v>
      </c>
      <c r="G29" s="624">
        <f t="shared" si="2"/>
        <v>1</v>
      </c>
      <c r="H29" s="628">
        <f t="shared" si="3"/>
        <v>2</v>
      </c>
      <c r="I29" s="632">
        <f t="shared" si="4"/>
        <v>2</v>
      </c>
    </row>
    <row r="30" spans="1:9" ht="12" customHeight="1">
      <c r="A30" s="508" t="s">
        <v>2026</v>
      </c>
      <c r="B30" s="410" t="s">
        <v>2027</v>
      </c>
      <c r="C30" s="182">
        <v>408</v>
      </c>
      <c r="D30" s="803">
        <v>595</v>
      </c>
      <c r="E30" s="637">
        <v>5</v>
      </c>
      <c r="F30" s="805">
        <v>13</v>
      </c>
      <c r="G30" s="624">
        <f t="shared" si="2"/>
        <v>413</v>
      </c>
      <c r="H30" s="628">
        <f t="shared" si="3"/>
        <v>608</v>
      </c>
      <c r="I30" s="632">
        <f t="shared" si="4"/>
        <v>1.4721549636803875</v>
      </c>
    </row>
    <row r="31" spans="1:9" ht="12" customHeight="1">
      <c r="A31" s="508" t="s">
        <v>2028</v>
      </c>
      <c r="B31" s="410" t="s">
        <v>2029</v>
      </c>
      <c r="C31" s="182">
        <v>203</v>
      </c>
      <c r="D31" s="818">
        <v>322</v>
      </c>
      <c r="E31" s="637"/>
      <c r="F31" s="819">
        <v>6</v>
      </c>
      <c r="G31" s="624">
        <f t="shared" si="2"/>
        <v>203</v>
      </c>
      <c r="H31" s="628">
        <f t="shared" si="3"/>
        <v>328</v>
      </c>
      <c r="I31" s="632">
        <f t="shared" si="4"/>
        <v>1.6157635467980296</v>
      </c>
    </row>
    <row r="32" spans="1:9" ht="12" customHeight="1">
      <c r="A32" s="508" t="s">
        <v>2030</v>
      </c>
      <c r="B32" s="410" t="s">
        <v>2031</v>
      </c>
      <c r="C32" s="182">
        <v>176</v>
      </c>
      <c r="D32" s="803">
        <v>254</v>
      </c>
      <c r="E32" s="637">
        <v>11</v>
      </c>
      <c r="F32" s="805">
        <v>16</v>
      </c>
      <c r="G32" s="624">
        <f t="shared" si="2"/>
        <v>187</v>
      </c>
      <c r="H32" s="628">
        <f t="shared" si="3"/>
        <v>270</v>
      </c>
      <c r="I32" s="632">
        <f t="shared" si="4"/>
        <v>1.4438502673796791</v>
      </c>
    </row>
    <row r="33" spans="1:9" ht="12" customHeight="1">
      <c r="A33" s="514" t="s">
        <v>2038</v>
      </c>
      <c r="B33" s="407" t="s">
        <v>2039</v>
      </c>
      <c r="C33" s="182"/>
      <c r="D33" s="803"/>
      <c r="E33" s="637"/>
      <c r="F33" s="805">
        <v>1</v>
      </c>
      <c r="G33" s="624"/>
      <c r="H33" s="628">
        <f t="shared" si="3"/>
        <v>1</v>
      </c>
      <c r="I33" s="632"/>
    </row>
    <row r="34" spans="1:9" ht="12" customHeight="1">
      <c r="A34" s="508" t="s">
        <v>2040</v>
      </c>
      <c r="B34" s="410" t="s">
        <v>2041</v>
      </c>
      <c r="C34" s="182">
        <v>101</v>
      </c>
      <c r="D34" s="803">
        <v>59</v>
      </c>
      <c r="E34" s="637">
        <v>599</v>
      </c>
      <c r="F34" s="805">
        <v>819</v>
      </c>
      <c r="G34" s="624">
        <f t="shared" si="2"/>
        <v>700</v>
      </c>
      <c r="H34" s="628">
        <f t="shared" si="3"/>
        <v>878</v>
      </c>
      <c r="I34" s="632">
        <f t="shared" si="4"/>
        <v>1.2542857142857142</v>
      </c>
    </row>
    <row r="35" spans="1:9" ht="12" customHeight="1">
      <c r="A35" s="508" t="s">
        <v>2054</v>
      </c>
      <c r="B35" s="410" t="s">
        <v>2055</v>
      </c>
      <c r="C35" s="182"/>
      <c r="D35" s="803"/>
      <c r="E35" s="637">
        <v>7</v>
      </c>
      <c r="F35" s="805"/>
      <c r="G35" s="624">
        <f t="shared" si="2"/>
        <v>7</v>
      </c>
      <c r="H35" s="628">
        <f t="shared" si="3"/>
        <v>0</v>
      </c>
      <c r="I35" s="632">
        <f t="shared" si="4"/>
        <v>0</v>
      </c>
    </row>
    <row r="36" spans="1:9" ht="12" customHeight="1">
      <c r="A36" s="508" t="s">
        <v>2068</v>
      </c>
      <c r="B36" s="410" t="s">
        <v>2069</v>
      </c>
      <c r="C36" s="182"/>
      <c r="D36" s="807"/>
      <c r="E36" s="637"/>
      <c r="F36" s="808">
        <v>3</v>
      </c>
      <c r="G36" s="624">
        <f t="shared" si="2"/>
        <v>0</v>
      </c>
      <c r="H36" s="628">
        <f t="shared" si="3"/>
        <v>3</v>
      </c>
      <c r="I36" s="632"/>
    </row>
    <row r="37" spans="1:9" ht="12" customHeight="1">
      <c r="A37" s="508" t="s">
        <v>2078</v>
      </c>
      <c r="B37" s="410" t="s">
        <v>2079</v>
      </c>
      <c r="C37" s="182">
        <v>33</v>
      </c>
      <c r="D37" s="807">
        <v>39</v>
      </c>
      <c r="E37" s="637">
        <v>44</v>
      </c>
      <c r="F37" s="808">
        <v>97</v>
      </c>
      <c r="G37" s="624">
        <f t="shared" si="2"/>
        <v>77</v>
      </c>
      <c r="H37" s="628">
        <f t="shared" si="3"/>
        <v>136</v>
      </c>
      <c r="I37" s="632">
        <f t="shared" si="4"/>
        <v>1.7662337662337662</v>
      </c>
    </row>
    <row r="38" spans="1:9" ht="12" customHeight="1">
      <c r="A38" s="508" t="s">
        <v>5225</v>
      </c>
      <c r="B38" s="410" t="s">
        <v>5226</v>
      </c>
      <c r="C38" s="182"/>
      <c r="D38" s="807"/>
      <c r="E38" s="637"/>
      <c r="F38" s="808"/>
      <c r="G38" s="624">
        <f t="shared" si="2"/>
        <v>0</v>
      </c>
      <c r="H38" s="628">
        <f t="shared" si="3"/>
        <v>0</v>
      </c>
      <c r="I38" s="632"/>
    </row>
    <row r="39" spans="1:9" ht="12" customHeight="1">
      <c r="A39" s="507" t="s">
        <v>4805</v>
      </c>
      <c r="B39" s="408" t="s">
        <v>4806</v>
      </c>
      <c r="C39" s="182">
        <v>1</v>
      </c>
      <c r="D39" s="807">
        <v>1</v>
      </c>
      <c r="E39" s="637"/>
      <c r="F39" s="808"/>
      <c r="G39" s="624">
        <f t="shared" si="2"/>
        <v>1</v>
      </c>
      <c r="H39" s="628">
        <f t="shared" si="3"/>
        <v>1</v>
      </c>
      <c r="I39" s="632">
        <f t="shared" si="4"/>
        <v>1</v>
      </c>
    </row>
    <row r="40" spans="1:9" ht="12" customHeight="1">
      <c r="A40" s="508" t="s">
        <v>2113</v>
      </c>
      <c r="B40" s="410" t="s">
        <v>2114</v>
      </c>
      <c r="C40" s="182">
        <v>339</v>
      </c>
      <c r="D40" s="807">
        <v>322</v>
      </c>
      <c r="E40" s="637">
        <v>87</v>
      </c>
      <c r="F40" s="808">
        <v>92</v>
      </c>
      <c r="G40" s="624">
        <f t="shared" si="2"/>
        <v>426</v>
      </c>
      <c r="H40" s="628">
        <f t="shared" si="3"/>
        <v>414</v>
      </c>
      <c r="I40" s="632">
        <f t="shared" si="4"/>
        <v>0.971830985915493</v>
      </c>
    </row>
    <row r="41" spans="1:9" ht="12" customHeight="1">
      <c r="A41" s="508" t="s">
        <v>2115</v>
      </c>
      <c r="B41" s="410" t="s">
        <v>2116</v>
      </c>
      <c r="C41" s="182"/>
      <c r="D41" s="803"/>
      <c r="E41" s="637"/>
      <c r="F41" s="805"/>
      <c r="G41" s="624">
        <f t="shared" si="2"/>
        <v>0</v>
      </c>
      <c r="H41" s="628">
        <f t="shared" si="3"/>
        <v>0</v>
      </c>
      <c r="I41" s="632"/>
    </row>
    <row r="42" spans="1:9" ht="12" customHeight="1">
      <c r="A42" s="508" t="s">
        <v>2121</v>
      </c>
      <c r="B42" s="410" t="s">
        <v>2122</v>
      </c>
      <c r="C42" s="182"/>
      <c r="D42" s="803"/>
      <c r="E42" s="637"/>
      <c r="F42" s="805"/>
      <c r="G42" s="624">
        <f t="shared" si="2"/>
        <v>0</v>
      </c>
      <c r="H42" s="628">
        <f t="shared" si="3"/>
        <v>0</v>
      </c>
      <c r="I42" s="632"/>
    </row>
    <row r="43" spans="1:9" ht="12" customHeight="1">
      <c r="A43" s="508" t="s">
        <v>2125</v>
      </c>
      <c r="B43" s="410" t="s">
        <v>2126</v>
      </c>
      <c r="C43" s="182"/>
      <c r="D43" s="818"/>
      <c r="E43" s="637"/>
      <c r="F43" s="819"/>
      <c r="G43" s="624">
        <f t="shared" si="2"/>
        <v>0</v>
      </c>
      <c r="H43" s="628">
        <f t="shared" si="3"/>
        <v>0</v>
      </c>
      <c r="I43" s="632"/>
    </row>
    <row r="44" spans="1:9" ht="12" customHeight="1">
      <c r="A44" s="508" t="s">
        <v>2127</v>
      </c>
      <c r="B44" s="410" t="s">
        <v>2128</v>
      </c>
      <c r="C44" s="182"/>
      <c r="D44" s="803"/>
      <c r="E44" s="637"/>
      <c r="F44" s="805"/>
      <c r="G44" s="624">
        <f t="shared" si="2"/>
        <v>0</v>
      </c>
      <c r="H44" s="628">
        <f t="shared" si="3"/>
        <v>0</v>
      </c>
      <c r="I44" s="632"/>
    </row>
    <row r="45" spans="1:9" ht="12" customHeight="1">
      <c r="A45" s="508" t="s">
        <v>2143</v>
      </c>
      <c r="B45" s="410" t="s">
        <v>2144</v>
      </c>
      <c r="C45" s="182">
        <v>1</v>
      </c>
      <c r="D45" s="803">
        <v>1</v>
      </c>
      <c r="E45" s="637"/>
      <c r="F45" s="805"/>
      <c r="G45" s="624">
        <f t="shared" si="2"/>
        <v>1</v>
      </c>
      <c r="H45" s="628">
        <f t="shared" si="3"/>
        <v>1</v>
      </c>
      <c r="I45" s="632">
        <f t="shared" si="4"/>
        <v>1</v>
      </c>
    </row>
    <row r="46" spans="1:9" ht="12" customHeight="1">
      <c r="A46" s="508" t="s">
        <v>2145</v>
      </c>
      <c r="B46" s="410" t="s">
        <v>2146</v>
      </c>
      <c r="C46" s="182">
        <v>3</v>
      </c>
      <c r="D46" s="803">
        <v>1</v>
      </c>
      <c r="E46" s="637">
        <v>3</v>
      </c>
      <c r="F46" s="805"/>
      <c r="G46" s="624">
        <f t="shared" si="2"/>
        <v>6</v>
      </c>
      <c r="H46" s="628">
        <f t="shared" si="3"/>
        <v>1</v>
      </c>
      <c r="I46" s="632">
        <f t="shared" si="4"/>
        <v>0.16666666666666666</v>
      </c>
    </row>
    <row r="47" spans="1:9" ht="12" customHeight="1">
      <c r="A47" s="508" t="s">
        <v>2147</v>
      </c>
      <c r="B47" s="410" t="s">
        <v>2148</v>
      </c>
      <c r="C47" s="182"/>
      <c r="D47" s="807"/>
      <c r="E47" s="637"/>
      <c r="F47" s="808"/>
      <c r="G47" s="624">
        <f t="shared" si="2"/>
        <v>0</v>
      </c>
      <c r="H47" s="628">
        <f t="shared" si="3"/>
        <v>0</v>
      </c>
      <c r="I47" s="632"/>
    </row>
    <row r="48" spans="1:9" ht="12" customHeight="1">
      <c r="A48" s="508" t="s">
        <v>2149</v>
      </c>
      <c r="B48" s="410" t="s">
        <v>2150</v>
      </c>
      <c r="C48" s="182"/>
      <c r="D48" s="807">
        <v>3</v>
      </c>
      <c r="E48" s="637"/>
      <c r="F48" s="808"/>
      <c r="G48" s="624">
        <f t="shared" si="2"/>
        <v>0</v>
      </c>
      <c r="H48" s="628">
        <f t="shared" si="3"/>
        <v>3</v>
      </c>
      <c r="I48" s="632"/>
    </row>
    <row r="49" spans="1:9" ht="12" customHeight="1">
      <c r="A49" s="508" t="s">
        <v>2151</v>
      </c>
      <c r="B49" s="410" t="s">
        <v>2152</v>
      </c>
      <c r="C49" s="182">
        <v>1</v>
      </c>
      <c r="D49" s="807"/>
      <c r="E49" s="637">
        <v>3</v>
      </c>
      <c r="F49" s="808"/>
      <c r="G49" s="624">
        <f t="shared" si="2"/>
        <v>4</v>
      </c>
      <c r="H49" s="628">
        <f t="shared" si="3"/>
        <v>0</v>
      </c>
      <c r="I49" s="632">
        <f t="shared" si="4"/>
        <v>0</v>
      </c>
    </row>
    <row r="50" spans="1:9" ht="12" customHeight="1">
      <c r="A50" s="508" t="s">
        <v>2153</v>
      </c>
      <c r="B50" s="410" t="s">
        <v>2154</v>
      </c>
      <c r="C50" s="182"/>
      <c r="D50" s="807"/>
      <c r="E50" s="637"/>
      <c r="F50" s="808"/>
      <c r="G50" s="624">
        <f t="shared" si="2"/>
        <v>0</v>
      </c>
      <c r="H50" s="628">
        <f t="shared" si="3"/>
        <v>0</v>
      </c>
      <c r="I50" s="632"/>
    </row>
    <row r="51" spans="1:9" ht="12" customHeight="1">
      <c r="A51" s="508" t="s">
        <v>2167</v>
      </c>
      <c r="B51" s="410" t="s">
        <v>2168</v>
      </c>
      <c r="C51" s="182"/>
      <c r="D51" s="807"/>
      <c r="E51" s="637">
        <v>1</v>
      </c>
      <c r="F51" s="808"/>
      <c r="G51" s="624">
        <f t="shared" si="2"/>
        <v>1</v>
      </c>
      <c r="H51" s="628">
        <f t="shared" si="3"/>
        <v>0</v>
      </c>
      <c r="I51" s="632">
        <f t="shared" si="4"/>
        <v>0</v>
      </c>
    </row>
    <row r="52" spans="1:9" ht="12" customHeight="1">
      <c r="A52" s="508" t="s">
        <v>2171</v>
      </c>
      <c r="B52" s="410" t="s">
        <v>2172</v>
      </c>
      <c r="C52" s="182">
        <v>1</v>
      </c>
      <c r="D52" s="803">
        <v>1</v>
      </c>
      <c r="E52" s="637">
        <v>7</v>
      </c>
      <c r="F52" s="805">
        <v>1</v>
      </c>
      <c r="G52" s="624">
        <f t="shared" si="2"/>
        <v>8</v>
      </c>
      <c r="H52" s="628">
        <f t="shared" si="3"/>
        <v>2</v>
      </c>
      <c r="I52" s="632">
        <f t="shared" si="4"/>
        <v>0.25</v>
      </c>
    </row>
    <row r="53" spans="1:9" ht="12" customHeight="1">
      <c r="A53" s="508" t="s">
        <v>2173</v>
      </c>
      <c r="B53" s="410" t="s">
        <v>2174</v>
      </c>
      <c r="C53" s="182">
        <v>1</v>
      </c>
      <c r="D53" s="803">
        <v>7</v>
      </c>
      <c r="E53" s="637">
        <v>11</v>
      </c>
      <c r="F53" s="805"/>
      <c r="G53" s="624">
        <f t="shared" si="2"/>
        <v>12</v>
      </c>
      <c r="H53" s="628">
        <f t="shared" si="3"/>
        <v>7</v>
      </c>
      <c r="I53" s="632">
        <f t="shared" si="4"/>
        <v>0.58333333333333337</v>
      </c>
    </row>
    <row r="54" spans="1:9" ht="12" customHeight="1">
      <c r="A54" s="508" t="s">
        <v>2177</v>
      </c>
      <c r="B54" s="410" t="s">
        <v>2178</v>
      </c>
      <c r="C54" s="182">
        <v>1</v>
      </c>
      <c r="D54" s="818">
        <v>1</v>
      </c>
      <c r="E54" s="637">
        <v>3</v>
      </c>
      <c r="F54" s="819">
        <v>3</v>
      </c>
      <c r="G54" s="624">
        <f t="shared" si="2"/>
        <v>4</v>
      </c>
      <c r="H54" s="628">
        <f t="shared" si="3"/>
        <v>4</v>
      </c>
      <c r="I54" s="632">
        <f t="shared" si="4"/>
        <v>1</v>
      </c>
    </row>
    <row r="55" spans="1:9" ht="12" customHeight="1">
      <c r="A55" s="508" t="s">
        <v>2179</v>
      </c>
      <c r="B55" s="410" t="s">
        <v>2180</v>
      </c>
      <c r="C55" s="182">
        <v>1</v>
      </c>
      <c r="D55" s="803"/>
      <c r="E55" s="637"/>
      <c r="F55" s="805">
        <v>3</v>
      </c>
      <c r="G55" s="624">
        <f t="shared" si="2"/>
        <v>1</v>
      </c>
      <c r="H55" s="628">
        <f t="shared" si="3"/>
        <v>3</v>
      </c>
      <c r="I55" s="632">
        <f t="shared" si="4"/>
        <v>3</v>
      </c>
    </row>
    <row r="56" spans="1:9" ht="12" customHeight="1">
      <c r="A56" s="508" t="s">
        <v>2181</v>
      </c>
      <c r="B56" s="410" t="s">
        <v>2182</v>
      </c>
      <c r="C56" s="182">
        <v>35</v>
      </c>
      <c r="D56" s="803">
        <v>34</v>
      </c>
      <c r="E56" s="637">
        <v>155</v>
      </c>
      <c r="F56" s="805">
        <v>181</v>
      </c>
      <c r="G56" s="624">
        <f t="shared" si="2"/>
        <v>190</v>
      </c>
      <c r="H56" s="628">
        <f t="shared" si="3"/>
        <v>215</v>
      </c>
      <c r="I56" s="632">
        <f t="shared" si="4"/>
        <v>1.131578947368421</v>
      </c>
    </row>
    <row r="57" spans="1:9" ht="12" customHeight="1">
      <c r="A57" s="397" t="s">
        <v>2183</v>
      </c>
      <c r="B57" s="416" t="s">
        <v>2184</v>
      </c>
      <c r="C57" s="184">
        <v>1</v>
      </c>
      <c r="D57" s="803">
        <v>2</v>
      </c>
      <c r="E57" s="637">
        <v>3</v>
      </c>
      <c r="F57" s="805"/>
      <c r="G57" s="624">
        <f t="shared" si="2"/>
        <v>4</v>
      </c>
      <c r="H57" s="628">
        <f t="shared" si="3"/>
        <v>2</v>
      </c>
      <c r="I57" s="632">
        <f t="shared" si="4"/>
        <v>0.5</v>
      </c>
    </row>
    <row r="58" spans="1:9" ht="12" customHeight="1">
      <c r="A58" s="397" t="s">
        <v>2185</v>
      </c>
      <c r="B58" s="416" t="s">
        <v>2186</v>
      </c>
      <c r="C58" s="184">
        <v>12</v>
      </c>
      <c r="D58" s="807">
        <v>5</v>
      </c>
      <c r="E58" s="637">
        <v>1</v>
      </c>
      <c r="F58" s="808">
        <v>2</v>
      </c>
      <c r="G58" s="624">
        <f t="shared" si="2"/>
        <v>13</v>
      </c>
      <c r="H58" s="628">
        <f t="shared" si="3"/>
        <v>7</v>
      </c>
      <c r="I58" s="632">
        <f t="shared" si="4"/>
        <v>0.53846153846153844</v>
      </c>
    </row>
    <row r="59" spans="1:9" ht="12" customHeight="1">
      <c r="A59" s="397" t="s">
        <v>2189</v>
      </c>
      <c r="B59" s="416" t="s">
        <v>2190</v>
      </c>
      <c r="C59" s="184"/>
      <c r="D59" s="807"/>
      <c r="E59" s="637"/>
      <c r="F59" s="808"/>
      <c r="G59" s="624">
        <f t="shared" si="2"/>
        <v>0</v>
      </c>
      <c r="H59" s="628">
        <f t="shared" si="3"/>
        <v>0</v>
      </c>
      <c r="I59" s="632"/>
    </row>
    <row r="60" spans="1:9" ht="12" customHeight="1">
      <c r="A60" s="397" t="s">
        <v>2191</v>
      </c>
      <c r="B60" s="416" t="s">
        <v>2192</v>
      </c>
      <c r="C60" s="184"/>
      <c r="D60" s="807"/>
      <c r="E60" s="637"/>
      <c r="F60" s="808"/>
      <c r="G60" s="624">
        <f t="shared" si="2"/>
        <v>0</v>
      </c>
      <c r="H60" s="628">
        <f t="shared" si="3"/>
        <v>0</v>
      </c>
      <c r="I60" s="632"/>
    </row>
    <row r="61" spans="1:9" ht="12" customHeight="1">
      <c r="A61" s="397" t="s">
        <v>2193</v>
      </c>
      <c r="B61" s="416" t="s">
        <v>2194</v>
      </c>
      <c r="C61" s="184">
        <v>20</v>
      </c>
      <c r="D61" s="807">
        <v>11</v>
      </c>
      <c r="E61" s="637"/>
      <c r="F61" s="808"/>
      <c r="G61" s="624">
        <f t="shared" si="2"/>
        <v>20</v>
      </c>
      <c r="H61" s="628">
        <f t="shared" si="3"/>
        <v>11</v>
      </c>
      <c r="I61" s="632">
        <f t="shared" si="4"/>
        <v>0.55000000000000004</v>
      </c>
    </row>
    <row r="62" spans="1:9" ht="12" customHeight="1">
      <c r="A62" s="397" t="s">
        <v>2195</v>
      </c>
      <c r="B62" s="416" t="s">
        <v>2196</v>
      </c>
      <c r="C62" s="184"/>
      <c r="D62" s="807">
        <v>3</v>
      </c>
      <c r="E62" s="637"/>
      <c r="F62" s="808">
        <v>1</v>
      </c>
      <c r="G62" s="624">
        <f t="shared" si="2"/>
        <v>0</v>
      </c>
      <c r="H62" s="628">
        <f t="shared" si="3"/>
        <v>4</v>
      </c>
      <c r="I62" s="632"/>
    </row>
    <row r="63" spans="1:9" ht="12" customHeight="1">
      <c r="A63" s="397" t="s">
        <v>2329</v>
      </c>
      <c r="B63" s="416" t="s">
        <v>2330</v>
      </c>
      <c r="C63" s="184">
        <v>1</v>
      </c>
      <c r="D63" s="803"/>
      <c r="E63" s="637"/>
      <c r="F63" s="805">
        <v>1</v>
      </c>
      <c r="G63" s="624">
        <f t="shared" si="2"/>
        <v>1</v>
      </c>
      <c r="H63" s="628">
        <f t="shared" si="3"/>
        <v>1</v>
      </c>
      <c r="I63" s="632">
        <f t="shared" si="4"/>
        <v>1</v>
      </c>
    </row>
    <row r="64" spans="1:9" ht="12" customHeight="1">
      <c r="A64" s="397" t="s">
        <v>2331</v>
      </c>
      <c r="B64" s="416" t="s">
        <v>5227</v>
      </c>
      <c r="C64" s="184"/>
      <c r="D64" s="803"/>
      <c r="E64" s="637"/>
      <c r="F64" s="805"/>
      <c r="G64" s="624">
        <f t="shared" si="2"/>
        <v>0</v>
      </c>
      <c r="H64" s="628">
        <f t="shared" si="3"/>
        <v>0</v>
      </c>
      <c r="I64" s="632"/>
    </row>
    <row r="65" spans="1:9" ht="12" customHeight="1">
      <c r="A65" s="397" t="s">
        <v>2333</v>
      </c>
      <c r="B65" s="416" t="s">
        <v>2334</v>
      </c>
      <c r="C65" s="184"/>
      <c r="D65" s="818"/>
      <c r="E65" s="637">
        <v>1</v>
      </c>
      <c r="F65" s="819">
        <v>4</v>
      </c>
      <c r="G65" s="624">
        <f t="shared" si="2"/>
        <v>1</v>
      </c>
      <c r="H65" s="628">
        <f t="shared" si="3"/>
        <v>4</v>
      </c>
      <c r="I65" s="632">
        <f t="shared" si="4"/>
        <v>4</v>
      </c>
    </row>
    <row r="66" spans="1:9" ht="12" customHeight="1">
      <c r="A66" s="397" t="s">
        <v>2335</v>
      </c>
      <c r="B66" s="416" t="s">
        <v>2336</v>
      </c>
      <c r="C66" s="184">
        <v>5</v>
      </c>
      <c r="D66" s="803">
        <v>2</v>
      </c>
      <c r="E66" s="637">
        <v>19</v>
      </c>
      <c r="F66" s="805">
        <v>23</v>
      </c>
      <c r="G66" s="624">
        <f t="shared" si="2"/>
        <v>24</v>
      </c>
      <c r="H66" s="628">
        <f t="shared" si="3"/>
        <v>25</v>
      </c>
      <c r="I66" s="632">
        <f t="shared" si="4"/>
        <v>1.0416666666666667</v>
      </c>
    </row>
    <row r="67" spans="1:9" ht="12" customHeight="1">
      <c r="A67" s="397" t="s">
        <v>2337</v>
      </c>
      <c r="B67" s="416" t="s">
        <v>2338</v>
      </c>
      <c r="C67" s="184">
        <v>1</v>
      </c>
      <c r="D67" s="803">
        <v>3</v>
      </c>
      <c r="E67" s="637">
        <v>13</v>
      </c>
      <c r="F67" s="805">
        <v>9</v>
      </c>
      <c r="G67" s="624">
        <f t="shared" si="2"/>
        <v>14</v>
      </c>
      <c r="H67" s="628">
        <f t="shared" si="3"/>
        <v>12</v>
      </c>
      <c r="I67" s="632">
        <f t="shared" si="4"/>
        <v>0.8571428571428571</v>
      </c>
    </row>
    <row r="68" spans="1:9" ht="12" customHeight="1">
      <c r="A68" s="397" t="s">
        <v>2339</v>
      </c>
      <c r="B68" s="416" t="s">
        <v>2340</v>
      </c>
      <c r="C68" s="184">
        <v>1</v>
      </c>
      <c r="D68" s="803">
        <v>1</v>
      </c>
      <c r="E68" s="637"/>
      <c r="F68" s="805">
        <v>10</v>
      </c>
      <c r="G68" s="624">
        <f t="shared" si="2"/>
        <v>1</v>
      </c>
      <c r="H68" s="628">
        <f t="shared" si="3"/>
        <v>11</v>
      </c>
      <c r="I68" s="632">
        <f t="shared" si="4"/>
        <v>11</v>
      </c>
    </row>
    <row r="69" spans="1:9" ht="12" customHeight="1">
      <c r="A69" s="397" t="s">
        <v>2341</v>
      </c>
      <c r="B69" s="416" t="s">
        <v>2342</v>
      </c>
      <c r="C69" s="184">
        <v>23</v>
      </c>
      <c r="D69" s="807">
        <v>13</v>
      </c>
      <c r="E69" s="637">
        <v>39</v>
      </c>
      <c r="F69" s="808">
        <v>52</v>
      </c>
      <c r="G69" s="624">
        <f t="shared" si="2"/>
        <v>62</v>
      </c>
      <c r="H69" s="628">
        <f t="shared" si="3"/>
        <v>65</v>
      </c>
      <c r="I69" s="632">
        <f t="shared" si="4"/>
        <v>1.0483870967741935</v>
      </c>
    </row>
    <row r="70" spans="1:9" ht="12" customHeight="1">
      <c r="A70" s="397" t="s">
        <v>2343</v>
      </c>
      <c r="B70" s="416" t="s">
        <v>2344</v>
      </c>
      <c r="C70" s="184"/>
      <c r="D70" s="807"/>
      <c r="E70" s="637">
        <v>3</v>
      </c>
      <c r="F70" s="808">
        <v>5</v>
      </c>
      <c r="G70" s="624">
        <f t="shared" si="2"/>
        <v>3</v>
      </c>
      <c r="H70" s="628">
        <f t="shared" si="3"/>
        <v>5</v>
      </c>
      <c r="I70" s="632">
        <f t="shared" si="4"/>
        <v>1.6666666666666667</v>
      </c>
    </row>
    <row r="71" spans="1:9" ht="12" customHeight="1">
      <c r="A71" s="397" t="s">
        <v>2349</v>
      </c>
      <c r="B71" s="416" t="s">
        <v>2350</v>
      </c>
      <c r="C71" s="184"/>
      <c r="D71" s="807"/>
      <c r="E71" s="637">
        <v>5</v>
      </c>
      <c r="F71" s="808"/>
      <c r="G71" s="624">
        <f t="shared" si="2"/>
        <v>5</v>
      </c>
      <c r="H71" s="628">
        <f t="shared" si="3"/>
        <v>0</v>
      </c>
      <c r="I71" s="632">
        <f t="shared" si="4"/>
        <v>0</v>
      </c>
    </row>
    <row r="72" spans="1:9" ht="12" customHeight="1">
      <c r="A72" s="397" t="s">
        <v>2343</v>
      </c>
      <c r="B72" s="416" t="s">
        <v>2344</v>
      </c>
      <c r="C72" s="184"/>
      <c r="D72" s="807"/>
      <c r="E72" s="637">
        <v>1</v>
      </c>
      <c r="F72" s="808"/>
      <c r="G72" s="624">
        <f t="shared" si="2"/>
        <v>1</v>
      </c>
      <c r="H72" s="628">
        <f t="shared" si="3"/>
        <v>0</v>
      </c>
      <c r="I72" s="632">
        <f t="shared" si="4"/>
        <v>0</v>
      </c>
    </row>
    <row r="73" spans="1:9" ht="12" customHeight="1">
      <c r="A73" s="514" t="s">
        <v>2347</v>
      </c>
      <c r="B73" s="407" t="s">
        <v>2348</v>
      </c>
      <c r="C73" s="184"/>
      <c r="D73" s="807"/>
      <c r="E73" s="637"/>
      <c r="F73" s="808">
        <v>1</v>
      </c>
      <c r="G73" s="624"/>
      <c r="H73" s="628">
        <f t="shared" si="3"/>
        <v>1</v>
      </c>
      <c r="I73" s="632"/>
    </row>
    <row r="74" spans="1:9" ht="12" customHeight="1">
      <c r="A74" s="514" t="s">
        <v>2349</v>
      </c>
      <c r="B74" s="407" t="s">
        <v>5617</v>
      </c>
      <c r="C74" s="184"/>
      <c r="D74" s="807"/>
      <c r="E74" s="637"/>
      <c r="F74" s="808">
        <v>5</v>
      </c>
      <c r="G74" s="624"/>
      <c r="H74" s="628">
        <f t="shared" si="3"/>
        <v>5</v>
      </c>
      <c r="I74" s="632"/>
    </row>
    <row r="75" spans="1:9" ht="12" customHeight="1">
      <c r="A75" s="879" t="s">
        <v>2551</v>
      </c>
      <c r="B75" s="880" t="s">
        <v>2552</v>
      </c>
      <c r="C75" s="184"/>
      <c r="D75" s="807"/>
      <c r="E75" s="637"/>
      <c r="F75" s="808">
        <v>2</v>
      </c>
      <c r="G75" s="624"/>
      <c r="H75" s="628">
        <f t="shared" si="3"/>
        <v>2</v>
      </c>
      <c r="I75" s="632"/>
    </row>
    <row r="76" spans="1:9" ht="12" customHeight="1">
      <c r="A76" s="508" t="s">
        <v>2612</v>
      </c>
      <c r="B76" s="410" t="s">
        <v>2613</v>
      </c>
      <c r="C76" s="182">
        <v>9</v>
      </c>
      <c r="D76" s="807">
        <v>4</v>
      </c>
      <c r="E76" s="637"/>
      <c r="F76" s="808"/>
      <c r="G76" s="624">
        <f t="shared" si="2"/>
        <v>9</v>
      </c>
      <c r="H76" s="628">
        <f t="shared" si="3"/>
        <v>4</v>
      </c>
      <c r="I76" s="632">
        <f t="shared" si="4"/>
        <v>0.44444444444444442</v>
      </c>
    </row>
    <row r="77" spans="1:9" ht="12" customHeight="1">
      <c r="A77" s="508" t="s">
        <v>2614</v>
      </c>
      <c r="B77" s="410" t="s">
        <v>2615</v>
      </c>
      <c r="C77" s="182">
        <v>1</v>
      </c>
      <c r="D77" s="803">
        <v>2</v>
      </c>
      <c r="E77" s="637"/>
      <c r="F77" s="805"/>
      <c r="G77" s="624">
        <f t="shared" si="2"/>
        <v>1</v>
      </c>
      <c r="H77" s="628">
        <f t="shared" si="3"/>
        <v>2</v>
      </c>
      <c r="I77" s="632">
        <f t="shared" si="4"/>
        <v>2</v>
      </c>
    </row>
    <row r="78" spans="1:9" ht="12" customHeight="1">
      <c r="A78" s="879" t="s">
        <v>5746</v>
      </c>
      <c r="B78" s="880" t="s">
        <v>5747</v>
      </c>
      <c r="C78" s="182"/>
      <c r="D78" s="803">
        <v>1</v>
      </c>
      <c r="E78" s="637"/>
      <c r="F78" s="805"/>
      <c r="G78" s="624"/>
      <c r="H78" s="628">
        <f t="shared" si="3"/>
        <v>1</v>
      </c>
      <c r="I78" s="632"/>
    </row>
    <row r="79" spans="1:9" ht="12" customHeight="1">
      <c r="A79" s="508" t="s">
        <v>2616</v>
      </c>
      <c r="B79" s="410" t="s">
        <v>2617</v>
      </c>
      <c r="C79" s="182">
        <v>171</v>
      </c>
      <c r="D79" s="803">
        <v>386</v>
      </c>
      <c r="E79" s="637">
        <v>1</v>
      </c>
      <c r="F79" s="805">
        <v>4</v>
      </c>
      <c r="G79" s="624">
        <f t="shared" si="2"/>
        <v>172</v>
      </c>
      <c r="H79" s="628">
        <f t="shared" si="3"/>
        <v>390</v>
      </c>
      <c r="I79" s="632">
        <f t="shared" si="4"/>
        <v>2.2674418604651163</v>
      </c>
    </row>
    <row r="80" spans="1:9" ht="12" customHeight="1">
      <c r="A80" s="508" t="s">
        <v>2618</v>
      </c>
      <c r="B80" s="410" t="s">
        <v>2619</v>
      </c>
      <c r="C80" s="182">
        <v>636</v>
      </c>
      <c r="D80" s="818">
        <v>689</v>
      </c>
      <c r="E80" s="637">
        <v>9</v>
      </c>
      <c r="F80" s="819">
        <v>5</v>
      </c>
      <c r="G80" s="624">
        <f t="shared" si="2"/>
        <v>645</v>
      </c>
      <c r="H80" s="628">
        <f t="shared" si="3"/>
        <v>694</v>
      </c>
      <c r="I80" s="632">
        <f t="shared" si="4"/>
        <v>1.075968992248062</v>
      </c>
    </row>
    <row r="81" spans="1:9" ht="12" customHeight="1">
      <c r="A81" s="508" t="s">
        <v>2620</v>
      </c>
      <c r="B81" s="410" t="s">
        <v>2621</v>
      </c>
      <c r="C81" s="182">
        <v>3</v>
      </c>
      <c r="D81" s="803"/>
      <c r="E81" s="637"/>
      <c r="F81" s="805">
        <v>2</v>
      </c>
      <c r="G81" s="624">
        <f t="shared" si="2"/>
        <v>3</v>
      </c>
      <c r="H81" s="628">
        <f t="shared" si="3"/>
        <v>2</v>
      </c>
      <c r="I81" s="632">
        <f t="shared" si="4"/>
        <v>0.66666666666666663</v>
      </c>
    </row>
    <row r="82" spans="1:9" ht="12" customHeight="1">
      <c r="A82" s="508" t="s">
        <v>2622</v>
      </c>
      <c r="B82" s="410" t="s">
        <v>2623</v>
      </c>
      <c r="C82" s="182">
        <v>4</v>
      </c>
      <c r="D82" s="803">
        <v>4</v>
      </c>
      <c r="E82" s="637"/>
      <c r="F82" s="805"/>
      <c r="G82" s="624">
        <f t="shared" si="2"/>
        <v>4</v>
      </c>
      <c r="H82" s="628">
        <f t="shared" si="3"/>
        <v>4</v>
      </c>
      <c r="I82" s="632">
        <f t="shared" si="4"/>
        <v>1</v>
      </c>
    </row>
    <row r="83" spans="1:9" ht="12" customHeight="1">
      <c r="A83" s="508" t="s">
        <v>2631</v>
      </c>
      <c r="B83" s="410" t="s">
        <v>2632</v>
      </c>
      <c r="C83" s="182">
        <v>119</v>
      </c>
      <c r="D83" s="803">
        <v>60</v>
      </c>
      <c r="E83" s="637">
        <v>55</v>
      </c>
      <c r="F83" s="805">
        <v>33</v>
      </c>
      <c r="G83" s="624">
        <f t="shared" si="2"/>
        <v>174</v>
      </c>
      <c r="H83" s="628">
        <f t="shared" si="3"/>
        <v>93</v>
      </c>
      <c r="I83" s="632">
        <f t="shared" si="4"/>
        <v>0.53448275862068961</v>
      </c>
    </row>
    <row r="84" spans="1:9" ht="12" customHeight="1">
      <c r="A84" s="508" t="s">
        <v>2635</v>
      </c>
      <c r="B84" s="410" t="s">
        <v>2636</v>
      </c>
      <c r="C84" s="182"/>
      <c r="D84" s="807">
        <v>2</v>
      </c>
      <c r="E84" s="637"/>
      <c r="F84" s="808"/>
      <c r="G84" s="624">
        <f t="shared" si="2"/>
        <v>0</v>
      </c>
      <c r="H84" s="628">
        <f t="shared" si="3"/>
        <v>2</v>
      </c>
      <c r="I84" s="632"/>
    </row>
    <row r="85" spans="1:9" ht="12" customHeight="1">
      <c r="A85" s="508" t="s">
        <v>2637</v>
      </c>
      <c r="B85" s="410" t="s">
        <v>2638</v>
      </c>
      <c r="C85" s="182"/>
      <c r="D85" s="817"/>
      <c r="E85" s="637"/>
      <c r="F85" s="817"/>
      <c r="G85" s="624">
        <f t="shared" si="2"/>
        <v>0</v>
      </c>
      <c r="H85" s="628">
        <f t="shared" si="3"/>
        <v>0</v>
      </c>
      <c r="I85" s="632"/>
    </row>
    <row r="86" spans="1:9" ht="12" customHeight="1">
      <c r="A86" s="508" t="s">
        <v>2647</v>
      </c>
      <c r="B86" s="410" t="s">
        <v>2648</v>
      </c>
      <c r="C86" s="182">
        <v>3</v>
      </c>
      <c r="D86" s="817">
        <v>3</v>
      </c>
      <c r="E86" s="637"/>
      <c r="F86" s="817">
        <v>1</v>
      </c>
      <c r="G86" s="624">
        <f t="shared" si="2"/>
        <v>3</v>
      </c>
      <c r="H86" s="628">
        <f t="shared" si="3"/>
        <v>4</v>
      </c>
      <c r="I86" s="632">
        <f t="shared" si="4"/>
        <v>1.3333333333333333</v>
      </c>
    </row>
    <row r="87" spans="1:9" ht="12" customHeight="1">
      <c r="A87" s="514" t="s">
        <v>5521</v>
      </c>
      <c r="B87" s="407" t="s">
        <v>5522</v>
      </c>
      <c r="C87" s="182"/>
      <c r="D87" s="817"/>
      <c r="E87" s="637"/>
      <c r="F87" s="817">
        <v>1</v>
      </c>
      <c r="G87" s="624"/>
      <c r="H87" s="628">
        <f t="shared" ref="H87:H153" si="5">D87+F87</f>
        <v>1</v>
      </c>
      <c r="I87" s="632"/>
    </row>
    <row r="88" spans="1:9" ht="12" customHeight="1">
      <c r="A88" s="1081" t="s">
        <v>2651</v>
      </c>
      <c r="B88" s="1080" t="s">
        <v>2652</v>
      </c>
      <c r="C88" s="1120"/>
      <c r="D88" s="1094">
        <v>1</v>
      </c>
      <c r="E88" s="1076"/>
      <c r="F88" s="1094"/>
      <c r="G88" s="1074"/>
      <c r="H88" s="628">
        <f t="shared" si="5"/>
        <v>1</v>
      </c>
      <c r="I88" s="1079"/>
    </row>
    <row r="89" spans="1:9" ht="12" customHeight="1">
      <c r="A89" s="508" t="s">
        <v>2656</v>
      </c>
      <c r="B89" s="410" t="s">
        <v>2657</v>
      </c>
      <c r="C89" s="182"/>
      <c r="D89" s="817">
        <v>3</v>
      </c>
      <c r="E89" s="637">
        <v>1</v>
      </c>
      <c r="F89" s="817">
        <v>2</v>
      </c>
      <c r="G89" s="624">
        <f t="shared" si="2"/>
        <v>1</v>
      </c>
      <c r="H89" s="628">
        <f t="shared" si="5"/>
        <v>5</v>
      </c>
      <c r="I89" s="632">
        <f t="shared" si="4"/>
        <v>5</v>
      </c>
    </row>
    <row r="90" spans="1:9" ht="12" customHeight="1">
      <c r="A90" s="508" t="s">
        <v>2658</v>
      </c>
      <c r="B90" s="410" t="s">
        <v>2659</v>
      </c>
      <c r="C90" s="182">
        <v>1</v>
      </c>
      <c r="D90" s="817">
        <v>1</v>
      </c>
      <c r="E90" s="637">
        <v>13</v>
      </c>
      <c r="F90" s="817">
        <v>9</v>
      </c>
      <c r="G90" s="624">
        <f t="shared" si="2"/>
        <v>14</v>
      </c>
      <c r="H90" s="628">
        <f t="shared" si="5"/>
        <v>10</v>
      </c>
      <c r="I90" s="632">
        <f t="shared" si="4"/>
        <v>0.7142857142857143</v>
      </c>
    </row>
    <row r="91" spans="1:9" ht="12" customHeight="1">
      <c r="A91" s="508" t="s">
        <v>2660</v>
      </c>
      <c r="B91" s="410" t="s">
        <v>2661</v>
      </c>
      <c r="C91" s="182"/>
      <c r="D91" s="817"/>
      <c r="E91" s="637">
        <v>1</v>
      </c>
      <c r="F91" s="817">
        <v>2</v>
      </c>
      <c r="G91" s="624">
        <f t="shared" si="2"/>
        <v>1</v>
      </c>
      <c r="H91" s="628">
        <f t="shared" si="5"/>
        <v>2</v>
      </c>
      <c r="I91" s="632">
        <f t="shared" si="4"/>
        <v>2</v>
      </c>
    </row>
    <row r="92" spans="1:9" ht="12" customHeight="1">
      <c r="A92" s="508" t="s">
        <v>2662</v>
      </c>
      <c r="B92" s="410" t="s">
        <v>2663</v>
      </c>
      <c r="C92" s="182"/>
      <c r="D92" s="817"/>
      <c r="E92" s="637">
        <v>1</v>
      </c>
      <c r="F92" s="817">
        <v>1</v>
      </c>
      <c r="G92" s="624">
        <f t="shared" si="2"/>
        <v>1</v>
      </c>
      <c r="H92" s="628">
        <f t="shared" si="5"/>
        <v>1</v>
      </c>
      <c r="I92" s="632">
        <f t="shared" si="4"/>
        <v>1</v>
      </c>
    </row>
    <row r="93" spans="1:9" ht="12" customHeight="1">
      <c r="A93" s="508" t="s">
        <v>5218</v>
      </c>
      <c r="B93" s="410" t="s">
        <v>5219</v>
      </c>
      <c r="C93" s="182"/>
      <c r="D93" s="817"/>
      <c r="E93" s="637">
        <v>1</v>
      </c>
      <c r="F93" s="817"/>
      <c r="G93" s="624">
        <f t="shared" si="2"/>
        <v>1</v>
      </c>
      <c r="H93" s="628">
        <f t="shared" si="5"/>
        <v>0</v>
      </c>
      <c r="I93" s="632">
        <f t="shared" ref="I93:I158" si="6">H93/G93</f>
        <v>0</v>
      </c>
    </row>
    <row r="94" spans="1:9" ht="12" customHeight="1">
      <c r="A94" s="508" t="s">
        <v>2696</v>
      </c>
      <c r="B94" s="410" t="s">
        <v>2697</v>
      </c>
      <c r="C94" s="182"/>
      <c r="D94" s="817"/>
      <c r="E94" s="637"/>
      <c r="F94" s="817"/>
      <c r="G94" s="624">
        <f t="shared" ref="G94:G163" si="7">C94+E94</f>
        <v>0</v>
      </c>
      <c r="H94" s="628">
        <f t="shared" si="5"/>
        <v>0</v>
      </c>
      <c r="I94" s="632"/>
    </row>
    <row r="95" spans="1:9" ht="12" customHeight="1">
      <c r="A95" s="508" t="s">
        <v>5228</v>
      </c>
      <c r="B95" s="410" t="s">
        <v>5229</v>
      </c>
      <c r="C95" s="182"/>
      <c r="D95" s="817">
        <v>1</v>
      </c>
      <c r="E95" s="637">
        <v>1</v>
      </c>
      <c r="F95" s="817">
        <v>1</v>
      </c>
      <c r="G95" s="624">
        <f t="shared" si="7"/>
        <v>1</v>
      </c>
      <c r="H95" s="628">
        <f t="shared" si="5"/>
        <v>2</v>
      </c>
      <c r="I95" s="632">
        <f t="shared" si="6"/>
        <v>2</v>
      </c>
    </row>
    <row r="96" spans="1:9" ht="12" customHeight="1">
      <c r="A96" s="1081" t="s">
        <v>5841</v>
      </c>
      <c r="B96" s="1080" t="s">
        <v>5842</v>
      </c>
      <c r="C96" s="1120"/>
      <c r="D96" s="1094"/>
      <c r="E96" s="1076"/>
      <c r="F96" s="1094">
        <v>1</v>
      </c>
      <c r="G96" s="1074"/>
      <c r="H96" s="628">
        <f t="shared" si="5"/>
        <v>1</v>
      </c>
      <c r="I96" s="1079"/>
    </row>
    <row r="97" spans="1:9" ht="12" customHeight="1">
      <c r="A97" s="508" t="s">
        <v>2700</v>
      </c>
      <c r="B97" s="410" t="s">
        <v>2701</v>
      </c>
      <c r="C97" s="182"/>
      <c r="D97" s="817"/>
      <c r="E97" s="637">
        <v>1</v>
      </c>
      <c r="F97" s="817">
        <v>1</v>
      </c>
      <c r="G97" s="624">
        <f t="shared" si="7"/>
        <v>1</v>
      </c>
      <c r="H97" s="628">
        <f t="shared" si="5"/>
        <v>1</v>
      </c>
      <c r="I97" s="632">
        <f t="shared" si="6"/>
        <v>1</v>
      </c>
    </row>
    <row r="98" spans="1:9" ht="12" customHeight="1">
      <c r="A98" s="508" t="s">
        <v>2712</v>
      </c>
      <c r="B98" s="410" t="s">
        <v>2713</v>
      </c>
      <c r="C98" s="182">
        <v>1</v>
      </c>
      <c r="D98" s="817"/>
      <c r="E98" s="637"/>
      <c r="F98" s="817"/>
      <c r="G98" s="624">
        <f t="shared" si="7"/>
        <v>1</v>
      </c>
      <c r="H98" s="628">
        <f t="shared" si="5"/>
        <v>0</v>
      </c>
      <c r="I98" s="632">
        <f t="shared" si="6"/>
        <v>0</v>
      </c>
    </row>
    <row r="99" spans="1:9" ht="12" customHeight="1">
      <c r="A99" s="508" t="s">
        <v>2782</v>
      </c>
      <c r="B99" s="410" t="s">
        <v>2783</v>
      </c>
      <c r="C99" s="182">
        <v>1</v>
      </c>
      <c r="D99" s="817"/>
      <c r="E99" s="637">
        <v>1</v>
      </c>
      <c r="F99" s="817"/>
      <c r="G99" s="624">
        <f t="shared" si="7"/>
        <v>2</v>
      </c>
      <c r="H99" s="628">
        <f t="shared" si="5"/>
        <v>0</v>
      </c>
      <c r="I99" s="632">
        <f t="shared" si="6"/>
        <v>0</v>
      </c>
    </row>
    <row r="100" spans="1:9" ht="12" customHeight="1">
      <c r="A100" s="508" t="s">
        <v>5230</v>
      </c>
      <c r="B100" s="410" t="s">
        <v>5231</v>
      </c>
      <c r="C100" s="182">
        <v>1</v>
      </c>
      <c r="D100" s="817"/>
      <c r="E100" s="637"/>
      <c r="F100" s="817"/>
      <c r="G100" s="624">
        <f t="shared" si="7"/>
        <v>1</v>
      </c>
      <c r="H100" s="628">
        <f t="shared" si="5"/>
        <v>0</v>
      </c>
      <c r="I100" s="632">
        <f t="shared" si="6"/>
        <v>0</v>
      </c>
    </row>
    <row r="101" spans="1:9" ht="12" customHeight="1">
      <c r="A101" s="397" t="s">
        <v>3133</v>
      </c>
      <c r="B101" s="416" t="s">
        <v>3134</v>
      </c>
      <c r="C101" s="182">
        <v>5293</v>
      </c>
      <c r="D101" s="817">
        <v>6323</v>
      </c>
      <c r="E101" s="637">
        <v>195</v>
      </c>
      <c r="F101" s="817">
        <v>140</v>
      </c>
      <c r="G101" s="624">
        <f t="shared" si="7"/>
        <v>5488</v>
      </c>
      <c r="H101" s="628">
        <f t="shared" si="5"/>
        <v>6463</v>
      </c>
      <c r="I101" s="632">
        <f t="shared" si="6"/>
        <v>1.1776603498542273</v>
      </c>
    </row>
    <row r="102" spans="1:9" ht="12" customHeight="1">
      <c r="A102" s="397" t="s">
        <v>3135</v>
      </c>
      <c r="B102" s="416" t="s">
        <v>3136</v>
      </c>
      <c r="C102" s="182">
        <v>8</v>
      </c>
      <c r="D102" s="817">
        <v>4</v>
      </c>
      <c r="E102" s="637"/>
      <c r="F102" s="817"/>
      <c r="G102" s="624">
        <f t="shared" si="7"/>
        <v>8</v>
      </c>
      <c r="H102" s="628">
        <f t="shared" si="5"/>
        <v>4</v>
      </c>
      <c r="I102" s="632">
        <f t="shared" si="6"/>
        <v>0.5</v>
      </c>
    </row>
    <row r="103" spans="1:9" ht="12" customHeight="1">
      <c r="A103" s="397" t="s">
        <v>5232</v>
      </c>
      <c r="B103" s="416" t="s">
        <v>5233</v>
      </c>
      <c r="C103" s="184">
        <v>1</v>
      </c>
      <c r="D103" s="817">
        <v>2</v>
      </c>
      <c r="E103" s="637"/>
      <c r="F103" s="817"/>
      <c r="G103" s="637">
        <f t="shared" si="7"/>
        <v>1</v>
      </c>
      <c r="H103" s="628">
        <f t="shared" si="5"/>
        <v>2</v>
      </c>
      <c r="I103" s="632">
        <f t="shared" si="6"/>
        <v>2</v>
      </c>
    </row>
    <row r="104" spans="1:9" ht="12" customHeight="1">
      <c r="A104" s="507" t="s">
        <v>3139</v>
      </c>
      <c r="B104" s="408" t="s">
        <v>3140</v>
      </c>
      <c r="C104" s="184">
        <v>1</v>
      </c>
      <c r="D104" s="817"/>
      <c r="E104" s="637">
        <v>1</v>
      </c>
      <c r="F104" s="817">
        <v>1</v>
      </c>
      <c r="G104" s="637">
        <f t="shared" si="7"/>
        <v>2</v>
      </c>
      <c r="H104" s="628">
        <f t="shared" si="5"/>
        <v>1</v>
      </c>
      <c r="I104" s="632">
        <f t="shared" si="6"/>
        <v>0.5</v>
      </c>
    </row>
    <row r="105" spans="1:9" ht="12" customHeight="1">
      <c r="A105" s="397" t="s">
        <v>3141</v>
      </c>
      <c r="B105" s="416" t="s">
        <v>3142</v>
      </c>
      <c r="C105" s="184"/>
      <c r="D105" s="817"/>
      <c r="E105" s="637"/>
      <c r="F105" s="817">
        <v>1</v>
      </c>
      <c r="G105" s="637">
        <f t="shared" si="7"/>
        <v>0</v>
      </c>
      <c r="H105" s="628">
        <f t="shared" si="5"/>
        <v>1</v>
      </c>
      <c r="I105" s="632"/>
    </row>
    <row r="106" spans="1:9" ht="12" customHeight="1">
      <c r="A106" s="1081" t="s">
        <v>3143</v>
      </c>
      <c r="B106" s="1080" t="s">
        <v>3144</v>
      </c>
      <c r="C106" s="1065"/>
      <c r="D106" s="1094"/>
      <c r="E106" s="1076"/>
      <c r="F106" s="1094">
        <v>1</v>
      </c>
      <c r="G106" s="1076"/>
      <c r="H106" s="1097">
        <f t="shared" si="5"/>
        <v>1</v>
      </c>
      <c r="I106" s="1079"/>
    </row>
    <row r="107" spans="1:9" ht="12" customHeight="1">
      <c r="A107" s="508" t="s">
        <v>5234</v>
      </c>
      <c r="B107" s="410" t="s">
        <v>5235</v>
      </c>
      <c r="C107" s="182"/>
      <c r="D107" s="817"/>
      <c r="E107" s="637">
        <v>1</v>
      </c>
      <c r="F107" s="817"/>
      <c r="G107" s="624">
        <f t="shared" si="7"/>
        <v>1</v>
      </c>
      <c r="H107" s="628">
        <f t="shared" si="5"/>
        <v>0</v>
      </c>
      <c r="I107" s="632">
        <f t="shared" si="6"/>
        <v>0</v>
      </c>
    </row>
    <row r="108" spans="1:9" ht="12" customHeight="1">
      <c r="A108" s="397" t="s">
        <v>3147</v>
      </c>
      <c r="B108" s="416" t="s">
        <v>3148</v>
      </c>
      <c r="C108" s="182"/>
      <c r="D108" s="817">
        <v>2</v>
      </c>
      <c r="E108" s="637">
        <v>13</v>
      </c>
      <c r="F108" s="817">
        <v>11</v>
      </c>
      <c r="G108" s="624">
        <f t="shared" si="7"/>
        <v>13</v>
      </c>
      <c r="H108" s="628">
        <f t="shared" si="5"/>
        <v>13</v>
      </c>
      <c r="I108" s="632">
        <f t="shared" si="6"/>
        <v>1</v>
      </c>
    </row>
    <row r="109" spans="1:9" ht="12" customHeight="1">
      <c r="A109" s="397" t="s">
        <v>3151</v>
      </c>
      <c r="B109" s="416" t="s">
        <v>3152</v>
      </c>
      <c r="C109" s="182"/>
      <c r="D109" s="817"/>
      <c r="E109" s="637"/>
      <c r="F109" s="817"/>
      <c r="G109" s="624">
        <f t="shared" si="7"/>
        <v>0</v>
      </c>
      <c r="H109" s="628">
        <f t="shared" si="5"/>
        <v>0</v>
      </c>
      <c r="I109" s="632"/>
    </row>
    <row r="110" spans="1:9" ht="12" customHeight="1">
      <c r="A110" s="397" t="s">
        <v>3213</v>
      </c>
      <c r="B110" s="416" t="s">
        <v>3214</v>
      </c>
      <c r="C110" s="182">
        <v>3</v>
      </c>
      <c r="D110" s="817">
        <v>1</v>
      </c>
      <c r="E110" s="637">
        <v>4</v>
      </c>
      <c r="F110" s="817">
        <v>1</v>
      </c>
      <c r="G110" s="624">
        <f t="shared" si="7"/>
        <v>7</v>
      </c>
      <c r="H110" s="628">
        <f t="shared" si="5"/>
        <v>2</v>
      </c>
      <c r="I110" s="632">
        <f t="shared" si="6"/>
        <v>0.2857142857142857</v>
      </c>
    </row>
    <row r="111" spans="1:9" ht="12" customHeight="1">
      <c r="A111" s="397" t="s">
        <v>3221</v>
      </c>
      <c r="B111" s="416" t="s">
        <v>3222</v>
      </c>
      <c r="C111" s="182">
        <v>3</v>
      </c>
      <c r="D111" s="817">
        <v>10</v>
      </c>
      <c r="E111" s="637">
        <v>1</v>
      </c>
      <c r="F111" s="817"/>
      <c r="G111" s="624">
        <f t="shared" si="7"/>
        <v>4</v>
      </c>
      <c r="H111" s="628">
        <f t="shared" si="5"/>
        <v>10</v>
      </c>
      <c r="I111" s="632">
        <f t="shared" si="6"/>
        <v>2.5</v>
      </c>
    </row>
    <row r="112" spans="1:9" ht="12" customHeight="1">
      <c r="A112" s="397" t="s">
        <v>3241</v>
      </c>
      <c r="B112" s="416" t="s">
        <v>3242</v>
      </c>
      <c r="C112" s="182">
        <v>21</v>
      </c>
      <c r="D112" s="817">
        <v>4</v>
      </c>
      <c r="E112" s="637">
        <v>1</v>
      </c>
      <c r="F112" s="817">
        <v>1</v>
      </c>
      <c r="G112" s="624">
        <f t="shared" si="7"/>
        <v>22</v>
      </c>
      <c r="H112" s="628">
        <f t="shared" si="5"/>
        <v>5</v>
      </c>
      <c r="I112" s="632">
        <f t="shared" si="6"/>
        <v>0.22727272727272727</v>
      </c>
    </row>
    <row r="113" spans="1:9" ht="12" customHeight="1">
      <c r="A113" s="397" t="s">
        <v>3243</v>
      </c>
      <c r="B113" s="416" t="s">
        <v>3244</v>
      </c>
      <c r="C113" s="182">
        <v>4</v>
      </c>
      <c r="D113" s="817">
        <v>1</v>
      </c>
      <c r="E113" s="637"/>
      <c r="F113" s="817"/>
      <c r="G113" s="624">
        <f t="shared" si="7"/>
        <v>4</v>
      </c>
      <c r="H113" s="628">
        <f t="shared" si="5"/>
        <v>1</v>
      </c>
      <c r="I113" s="632">
        <f t="shared" si="6"/>
        <v>0.25</v>
      </c>
    </row>
    <row r="114" spans="1:9" ht="12" customHeight="1">
      <c r="A114" s="397" t="s">
        <v>3245</v>
      </c>
      <c r="B114" s="416" t="s">
        <v>3246</v>
      </c>
      <c r="C114" s="182">
        <v>3</v>
      </c>
      <c r="D114" s="817">
        <v>1</v>
      </c>
      <c r="E114" s="637">
        <v>1</v>
      </c>
      <c r="F114" s="817"/>
      <c r="G114" s="624">
        <f t="shared" si="7"/>
        <v>4</v>
      </c>
      <c r="H114" s="628">
        <f t="shared" si="5"/>
        <v>1</v>
      </c>
      <c r="I114" s="632">
        <f t="shared" si="6"/>
        <v>0.25</v>
      </c>
    </row>
    <row r="115" spans="1:9" ht="12" customHeight="1">
      <c r="A115" s="397" t="s">
        <v>3247</v>
      </c>
      <c r="B115" s="416" t="s">
        <v>3248</v>
      </c>
      <c r="C115" s="182">
        <v>15</v>
      </c>
      <c r="D115" s="817">
        <v>4</v>
      </c>
      <c r="E115" s="637">
        <v>19</v>
      </c>
      <c r="F115" s="817">
        <v>16</v>
      </c>
      <c r="G115" s="624">
        <f t="shared" si="7"/>
        <v>34</v>
      </c>
      <c r="H115" s="628">
        <f t="shared" si="5"/>
        <v>20</v>
      </c>
      <c r="I115" s="632">
        <f t="shared" si="6"/>
        <v>0.58823529411764708</v>
      </c>
    </row>
    <row r="116" spans="1:9" ht="12" customHeight="1">
      <c r="A116" s="397" t="s">
        <v>3249</v>
      </c>
      <c r="B116" s="416" t="s">
        <v>3250</v>
      </c>
      <c r="C116" s="182">
        <v>3</v>
      </c>
      <c r="D116" s="817">
        <v>1</v>
      </c>
      <c r="E116" s="637"/>
      <c r="F116" s="817"/>
      <c r="G116" s="624">
        <f t="shared" si="7"/>
        <v>3</v>
      </c>
      <c r="H116" s="628">
        <f t="shared" si="5"/>
        <v>1</v>
      </c>
      <c r="I116" s="632">
        <f t="shared" si="6"/>
        <v>0.33333333333333331</v>
      </c>
    </row>
    <row r="117" spans="1:9" ht="12" customHeight="1">
      <c r="A117" s="397" t="s">
        <v>3255</v>
      </c>
      <c r="B117" s="416" t="s">
        <v>3256</v>
      </c>
      <c r="C117" s="182">
        <v>41</v>
      </c>
      <c r="D117" s="817">
        <v>19</v>
      </c>
      <c r="E117" s="637"/>
      <c r="F117" s="817">
        <v>12</v>
      </c>
      <c r="G117" s="624">
        <f t="shared" si="7"/>
        <v>41</v>
      </c>
      <c r="H117" s="628">
        <f t="shared" si="5"/>
        <v>31</v>
      </c>
      <c r="I117" s="632">
        <f t="shared" si="6"/>
        <v>0.75609756097560976</v>
      </c>
    </row>
    <row r="118" spans="1:9" ht="12" customHeight="1">
      <c r="A118" s="514" t="s">
        <v>3257</v>
      </c>
      <c r="B118" s="407" t="s">
        <v>4756</v>
      </c>
      <c r="C118" s="182"/>
      <c r="D118" s="817"/>
      <c r="E118" s="637"/>
      <c r="F118" s="817">
        <v>5</v>
      </c>
      <c r="G118" s="624"/>
      <c r="H118" s="628">
        <f t="shared" si="5"/>
        <v>5</v>
      </c>
      <c r="I118" s="632"/>
    </row>
    <row r="119" spans="1:9" ht="12" customHeight="1">
      <c r="A119" s="397" t="s">
        <v>3259</v>
      </c>
      <c r="B119" s="416" t="s">
        <v>3260</v>
      </c>
      <c r="C119" s="182"/>
      <c r="D119" s="817">
        <v>3</v>
      </c>
      <c r="E119" s="637">
        <v>1</v>
      </c>
      <c r="F119" s="817">
        <v>2</v>
      </c>
      <c r="G119" s="624">
        <f t="shared" si="7"/>
        <v>1</v>
      </c>
      <c r="H119" s="628">
        <f t="shared" si="5"/>
        <v>5</v>
      </c>
      <c r="I119" s="632">
        <f t="shared" si="6"/>
        <v>5</v>
      </c>
    </row>
    <row r="120" spans="1:9" ht="12" customHeight="1">
      <c r="A120" s="397" t="s">
        <v>3274</v>
      </c>
      <c r="B120" s="416" t="s">
        <v>3275</v>
      </c>
      <c r="C120" s="182"/>
      <c r="D120" s="817"/>
      <c r="E120" s="637">
        <v>4</v>
      </c>
      <c r="F120" s="817">
        <v>3</v>
      </c>
      <c r="G120" s="624">
        <f t="shared" si="7"/>
        <v>4</v>
      </c>
      <c r="H120" s="628">
        <f t="shared" si="5"/>
        <v>3</v>
      </c>
      <c r="I120" s="632">
        <f t="shared" si="6"/>
        <v>0.75</v>
      </c>
    </row>
    <row r="121" spans="1:9" ht="12" customHeight="1">
      <c r="A121" s="397" t="s">
        <v>3276</v>
      </c>
      <c r="B121" s="416" t="s">
        <v>3277</v>
      </c>
      <c r="C121" s="182"/>
      <c r="D121" s="817"/>
      <c r="E121" s="637"/>
      <c r="F121" s="817"/>
      <c r="G121" s="624">
        <f t="shared" si="7"/>
        <v>0</v>
      </c>
      <c r="H121" s="628">
        <f t="shared" si="5"/>
        <v>0</v>
      </c>
      <c r="I121" s="632"/>
    </row>
    <row r="122" spans="1:9" ht="12" customHeight="1">
      <c r="A122" s="397" t="s">
        <v>3298</v>
      </c>
      <c r="B122" s="416" t="s">
        <v>3299</v>
      </c>
      <c r="C122" s="182"/>
      <c r="D122" s="817"/>
      <c r="E122" s="637"/>
      <c r="F122" s="817"/>
      <c r="G122" s="624">
        <f t="shared" si="7"/>
        <v>0</v>
      </c>
      <c r="H122" s="628">
        <f t="shared" si="5"/>
        <v>0</v>
      </c>
      <c r="I122" s="632"/>
    </row>
    <row r="123" spans="1:9" ht="12" customHeight="1">
      <c r="A123" s="397" t="s">
        <v>3306</v>
      </c>
      <c r="B123" s="416" t="s">
        <v>3307</v>
      </c>
      <c r="C123" s="182">
        <v>85</v>
      </c>
      <c r="D123" s="817">
        <v>108</v>
      </c>
      <c r="E123" s="637"/>
      <c r="F123" s="817">
        <v>2</v>
      </c>
      <c r="G123" s="624">
        <f t="shared" si="7"/>
        <v>85</v>
      </c>
      <c r="H123" s="628">
        <f t="shared" si="5"/>
        <v>110</v>
      </c>
      <c r="I123" s="632">
        <f t="shared" si="6"/>
        <v>1.2941176470588236</v>
      </c>
    </row>
    <row r="124" spans="1:9" ht="12" customHeight="1">
      <c r="A124" s="397" t="s">
        <v>3320</v>
      </c>
      <c r="B124" s="416" t="s">
        <v>5236</v>
      </c>
      <c r="C124" s="182">
        <v>39</v>
      </c>
      <c r="D124" s="817">
        <v>30</v>
      </c>
      <c r="E124" s="637">
        <v>31</v>
      </c>
      <c r="F124" s="817">
        <v>1</v>
      </c>
      <c r="G124" s="624">
        <f t="shared" si="7"/>
        <v>70</v>
      </c>
      <c r="H124" s="628">
        <f t="shared" si="5"/>
        <v>31</v>
      </c>
      <c r="I124" s="632">
        <f t="shared" si="6"/>
        <v>0.44285714285714284</v>
      </c>
    </row>
    <row r="125" spans="1:9" ht="12" customHeight="1">
      <c r="A125" s="508" t="s">
        <v>3320</v>
      </c>
      <c r="B125" s="410" t="s">
        <v>5237</v>
      </c>
      <c r="C125" s="182">
        <v>15</v>
      </c>
      <c r="D125" s="817">
        <v>7</v>
      </c>
      <c r="E125" s="637">
        <v>61</v>
      </c>
      <c r="F125" s="817">
        <v>115</v>
      </c>
      <c r="G125" s="624">
        <f t="shared" si="7"/>
        <v>76</v>
      </c>
      <c r="H125" s="628">
        <f t="shared" si="5"/>
        <v>122</v>
      </c>
      <c r="I125" s="632">
        <f t="shared" si="6"/>
        <v>1.6052631578947369</v>
      </c>
    </row>
    <row r="126" spans="1:9" ht="12" customHeight="1">
      <c r="A126" s="879" t="s">
        <v>5748</v>
      </c>
      <c r="B126" s="880" t="s">
        <v>5749</v>
      </c>
      <c r="C126" s="182"/>
      <c r="D126" s="817"/>
      <c r="E126" s="637"/>
      <c r="F126" s="817">
        <v>1</v>
      </c>
      <c r="G126" s="624"/>
      <c r="H126" s="628">
        <f t="shared" si="5"/>
        <v>1</v>
      </c>
      <c r="I126" s="632"/>
    </row>
    <row r="127" spans="1:9" ht="12" customHeight="1">
      <c r="A127" s="508" t="s">
        <v>3360</v>
      </c>
      <c r="B127" s="410" t="s">
        <v>3361</v>
      </c>
      <c r="C127" s="182">
        <v>5205</v>
      </c>
      <c r="D127" s="817">
        <v>6285</v>
      </c>
      <c r="E127" s="637">
        <v>232</v>
      </c>
      <c r="F127" s="817">
        <v>215</v>
      </c>
      <c r="G127" s="624">
        <f t="shared" si="7"/>
        <v>5437</v>
      </c>
      <c r="H127" s="628">
        <f t="shared" si="5"/>
        <v>6500</v>
      </c>
      <c r="I127" s="632">
        <f t="shared" si="6"/>
        <v>1.1955122310097481</v>
      </c>
    </row>
    <row r="128" spans="1:9" ht="12" customHeight="1">
      <c r="A128" s="508" t="s">
        <v>3362</v>
      </c>
      <c r="B128" s="410" t="s">
        <v>3363</v>
      </c>
      <c r="C128" s="182">
        <v>5215</v>
      </c>
      <c r="D128" s="817">
        <v>6286</v>
      </c>
      <c r="E128" s="637">
        <v>291</v>
      </c>
      <c r="F128" s="817">
        <v>243</v>
      </c>
      <c r="G128" s="624">
        <f t="shared" si="7"/>
        <v>5506</v>
      </c>
      <c r="H128" s="628">
        <f t="shared" si="5"/>
        <v>6529</v>
      </c>
      <c r="I128" s="632">
        <f t="shared" si="6"/>
        <v>1.1857973120232475</v>
      </c>
    </row>
    <row r="129" spans="1:9" ht="12" customHeight="1">
      <c r="A129" s="508" t="s">
        <v>3364</v>
      </c>
      <c r="B129" s="410" t="s">
        <v>3365</v>
      </c>
      <c r="C129" s="182">
        <v>5212</v>
      </c>
      <c r="D129" s="817">
        <v>6285</v>
      </c>
      <c r="E129" s="637">
        <v>253</v>
      </c>
      <c r="F129" s="817">
        <v>228</v>
      </c>
      <c r="G129" s="624">
        <f t="shared" si="7"/>
        <v>5465</v>
      </c>
      <c r="H129" s="628">
        <f t="shared" si="5"/>
        <v>6513</v>
      </c>
      <c r="I129" s="632">
        <f t="shared" si="6"/>
        <v>1.1917657822506862</v>
      </c>
    </row>
    <row r="130" spans="1:9" ht="12" customHeight="1">
      <c r="A130" s="508" t="s">
        <v>3366</v>
      </c>
      <c r="B130" s="410" t="s">
        <v>3367</v>
      </c>
      <c r="C130" s="182">
        <v>5211</v>
      </c>
      <c r="D130" s="817">
        <v>6289</v>
      </c>
      <c r="E130" s="637">
        <v>252</v>
      </c>
      <c r="F130" s="817">
        <v>233</v>
      </c>
      <c r="G130" s="624">
        <f t="shared" si="7"/>
        <v>5463</v>
      </c>
      <c r="H130" s="628">
        <f t="shared" si="5"/>
        <v>6522</v>
      </c>
      <c r="I130" s="632">
        <f t="shared" si="6"/>
        <v>1.1938495332235035</v>
      </c>
    </row>
    <row r="131" spans="1:9" ht="12" customHeight="1">
      <c r="A131" s="508" t="s">
        <v>3378</v>
      </c>
      <c r="B131" s="410" t="s">
        <v>3379</v>
      </c>
      <c r="C131" s="182"/>
      <c r="D131" s="817"/>
      <c r="E131" s="637">
        <v>77</v>
      </c>
      <c r="F131" s="817">
        <v>87</v>
      </c>
      <c r="G131" s="624">
        <f t="shared" si="7"/>
        <v>77</v>
      </c>
      <c r="H131" s="628">
        <f t="shared" si="5"/>
        <v>87</v>
      </c>
      <c r="I131" s="632">
        <f t="shared" si="6"/>
        <v>1.1298701298701299</v>
      </c>
    </row>
    <row r="132" spans="1:9" ht="12" customHeight="1">
      <c r="A132" s="508" t="s">
        <v>3382</v>
      </c>
      <c r="B132" s="410" t="s">
        <v>3383</v>
      </c>
      <c r="C132" s="182">
        <v>1</v>
      </c>
      <c r="D132" s="817"/>
      <c r="E132" s="637"/>
      <c r="F132" s="817"/>
      <c r="G132" s="624">
        <f t="shared" si="7"/>
        <v>1</v>
      </c>
      <c r="H132" s="628">
        <f t="shared" si="5"/>
        <v>0</v>
      </c>
      <c r="I132" s="632">
        <f t="shared" si="6"/>
        <v>0</v>
      </c>
    </row>
    <row r="133" spans="1:9" ht="12" customHeight="1">
      <c r="A133" s="508" t="s">
        <v>3386</v>
      </c>
      <c r="B133" s="410" t="s">
        <v>4772</v>
      </c>
      <c r="C133" s="182"/>
      <c r="D133" s="817"/>
      <c r="E133" s="637">
        <v>221</v>
      </c>
      <c r="F133" s="817">
        <v>335</v>
      </c>
      <c r="G133" s="624">
        <f t="shared" si="7"/>
        <v>221</v>
      </c>
      <c r="H133" s="628">
        <f t="shared" si="5"/>
        <v>335</v>
      </c>
      <c r="I133" s="632">
        <f t="shared" si="6"/>
        <v>1.5158371040723981</v>
      </c>
    </row>
    <row r="134" spans="1:9" ht="12" customHeight="1">
      <c r="A134" s="508" t="s">
        <v>3398</v>
      </c>
      <c r="B134" s="410" t="s">
        <v>3399</v>
      </c>
      <c r="C134" s="182">
        <v>192</v>
      </c>
      <c r="D134" s="817">
        <v>315</v>
      </c>
      <c r="E134" s="637"/>
      <c r="F134" s="817">
        <v>1</v>
      </c>
      <c r="G134" s="624">
        <f t="shared" si="7"/>
        <v>192</v>
      </c>
      <c r="H134" s="628">
        <f t="shared" si="5"/>
        <v>316</v>
      </c>
      <c r="I134" s="632">
        <f t="shared" si="6"/>
        <v>1.6458333333333333</v>
      </c>
    </row>
    <row r="135" spans="1:9" ht="12" customHeight="1">
      <c r="A135" s="508" t="s">
        <v>3402</v>
      </c>
      <c r="B135" s="410" t="s">
        <v>3403</v>
      </c>
      <c r="C135" s="182">
        <v>43</v>
      </c>
      <c r="D135" s="817">
        <v>10</v>
      </c>
      <c r="E135" s="637">
        <v>1</v>
      </c>
      <c r="F135" s="817"/>
      <c r="G135" s="624">
        <f t="shared" si="7"/>
        <v>44</v>
      </c>
      <c r="H135" s="628">
        <f t="shared" si="5"/>
        <v>10</v>
      </c>
      <c r="I135" s="632">
        <f t="shared" si="6"/>
        <v>0.22727272727272727</v>
      </c>
    </row>
    <row r="136" spans="1:9" ht="12" customHeight="1">
      <c r="A136" s="508" t="s">
        <v>3404</v>
      </c>
      <c r="B136" s="410" t="s">
        <v>3405</v>
      </c>
      <c r="C136" s="182">
        <v>96</v>
      </c>
      <c r="D136" s="817">
        <v>55</v>
      </c>
      <c r="E136" s="637">
        <v>416</v>
      </c>
      <c r="F136" s="817">
        <v>706</v>
      </c>
      <c r="G136" s="624">
        <f t="shared" si="7"/>
        <v>512</v>
      </c>
      <c r="H136" s="628">
        <f t="shared" si="5"/>
        <v>761</v>
      </c>
      <c r="I136" s="632">
        <f t="shared" si="6"/>
        <v>1.486328125</v>
      </c>
    </row>
    <row r="137" spans="1:9" ht="12" customHeight="1">
      <c r="A137" s="508" t="s">
        <v>3406</v>
      </c>
      <c r="B137" s="410" t="s">
        <v>3407</v>
      </c>
      <c r="C137" s="182">
        <v>404</v>
      </c>
      <c r="D137" s="817">
        <v>458</v>
      </c>
      <c r="E137" s="637">
        <v>5</v>
      </c>
      <c r="F137" s="817">
        <v>11</v>
      </c>
      <c r="G137" s="624">
        <f t="shared" si="7"/>
        <v>409</v>
      </c>
      <c r="H137" s="628">
        <f t="shared" si="5"/>
        <v>469</v>
      </c>
      <c r="I137" s="632">
        <f t="shared" si="6"/>
        <v>1.1466992665036675</v>
      </c>
    </row>
    <row r="138" spans="1:9" ht="12" customHeight="1">
      <c r="A138" s="507" t="s">
        <v>3408</v>
      </c>
      <c r="B138" s="408" t="s">
        <v>3409</v>
      </c>
      <c r="C138" s="182">
        <v>1</v>
      </c>
      <c r="D138" s="817"/>
      <c r="E138" s="637"/>
      <c r="F138" s="817"/>
      <c r="G138" s="624">
        <f t="shared" si="7"/>
        <v>1</v>
      </c>
      <c r="H138" s="628">
        <f t="shared" si="5"/>
        <v>0</v>
      </c>
      <c r="I138" s="632">
        <f t="shared" si="6"/>
        <v>0</v>
      </c>
    </row>
    <row r="139" spans="1:9" ht="12" customHeight="1">
      <c r="A139" s="508" t="s">
        <v>3410</v>
      </c>
      <c r="B139" s="410" t="s">
        <v>3411</v>
      </c>
      <c r="C139" s="182">
        <v>1</v>
      </c>
      <c r="D139" s="817">
        <v>1</v>
      </c>
      <c r="E139" s="637">
        <v>1</v>
      </c>
      <c r="F139" s="817"/>
      <c r="G139" s="624">
        <f t="shared" si="7"/>
        <v>2</v>
      </c>
      <c r="H139" s="628">
        <f t="shared" si="5"/>
        <v>1</v>
      </c>
      <c r="I139" s="632">
        <f t="shared" si="6"/>
        <v>0.5</v>
      </c>
    </row>
    <row r="140" spans="1:9" ht="12" customHeight="1">
      <c r="A140" s="508" t="s">
        <v>3418</v>
      </c>
      <c r="B140" s="410" t="s">
        <v>3419</v>
      </c>
      <c r="C140" s="182">
        <v>5205</v>
      </c>
      <c r="D140" s="817">
        <v>6297</v>
      </c>
      <c r="E140" s="637">
        <v>435</v>
      </c>
      <c r="F140" s="817">
        <v>514</v>
      </c>
      <c r="G140" s="624">
        <f t="shared" si="7"/>
        <v>5640</v>
      </c>
      <c r="H140" s="628">
        <f t="shared" si="5"/>
        <v>6811</v>
      </c>
      <c r="I140" s="632">
        <f t="shared" si="6"/>
        <v>1.2076241134751773</v>
      </c>
    </row>
    <row r="141" spans="1:9" ht="12" customHeight="1">
      <c r="A141" s="508" t="s">
        <v>3420</v>
      </c>
      <c r="B141" s="410" t="s">
        <v>3421</v>
      </c>
      <c r="C141" s="182">
        <v>5204</v>
      </c>
      <c r="D141" s="817">
        <v>6294</v>
      </c>
      <c r="E141" s="637">
        <v>433</v>
      </c>
      <c r="F141" s="817">
        <v>507</v>
      </c>
      <c r="G141" s="624">
        <f t="shared" si="7"/>
        <v>5637</v>
      </c>
      <c r="H141" s="628">
        <f t="shared" si="5"/>
        <v>6801</v>
      </c>
      <c r="I141" s="632">
        <f t="shared" si="6"/>
        <v>1.2064928153273018</v>
      </c>
    </row>
    <row r="142" spans="1:9" ht="12" customHeight="1">
      <c r="A142" s="508" t="s">
        <v>3426</v>
      </c>
      <c r="B142" s="410" t="s">
        <v>3427</v>
      </c>
      <c r="C142" s="182"/>
      <c r="D142" s="817"/>
      <c r="E142" s="637"/>
      <c r="F142" s="817"/>
      <c r="G142" s="624">
        <f t="shared" si="7"/>
        <v>0</v>
      </c>
      <c r="H142" s="628">
        <f t="shared" si="5"/>
        <v>0</v>
      </c>
      <c r="I142" s="632"/>
    </row>
    <row r="143" spans="1:9" ht="12" customHeight="1">
      <c r="A143" s="508" t="s">
        <v>3428</v>
      </c>
      <c r="B143" s="410" t="s">
        <v>3429</v>
      </c>
      <c r="C143" s="182"/>
      <c r="D143" s="817"/>
      <c r="E143" s="637">
        <v>4</v>
      </c>
      <c r="F143" s="817"/>
      <c r="G143" s="624">
        <f t="shared" si="7"/>
        <v>4</v>
      </c>
      <c r="H143" s="628">
        <f t="shared" si="5"/>
        <v>0</v>
      </c>
      <c r="I143" s="632">
        <f t="shared" si="6"/>
        <v>0</v>
      </c>
    </row>
    <row r="144" spans="1:9" ht="12" customHeight="1">
      <c r="A144" s="508" t="s">
        <v>3430</v>
      </c>
      <c r="B144" s="410" t="s">
        <v>3431</v>
      </c>
      <c r="C144" s="182"/>
      <c r="D144" s="817"/>
      <c r="E144" s="637">
        <v>17</v>
      </c>
      <c r="F144" s="817">
        <v>5</v>
      </c>
      <c r="G144" s="624">
        <f t="shared" si="7"/>
        <v>17</v>
      </c>
      <c r="H144" s="628">
        <f t="shared" si="5"/>
        <v>5</v>
      </c>
      <c r="I144" s="632">
        <f t="shared" si="6"/>
        <v>0.29411764705882354</v>
      </c>
    </row>
    <row r="145" spans="1:9" ht="12" customHeight="1">
      <c r="A145" s="514" t="s">
        <v>3464</v>
      </c>
      <c r="B145" s="407" t="s">
        <v>4797</v>
      </c>
      <c r="C145" s="182"/>
      <c r="D145" s="817"/>
      <c r="E145" s="637"/>
      <c r="F145" s="817">
        <v>45</v>
      </c>
      <c r="G145" s="624"/>
      <c r="H145" s="628">
        <f t="shared" si="5"/>
        <v>45</v>
      </c>
      <c r="I145" s="632"/>
    </row>
    <row r="146" spans="1:9" ht="12" customHeight="1">
      <c r="A146" s="508" t="s">
        <v>3484</v>
      </c>
      <c r="B146" s="410" t="s">
        <v>3485</v>
      </c>
      <c r="C146" s="182"/>
      <c r="D146" s="817">
        <v>1</v>
      </c>
      <c r="E146" s="637">
        <v>1</v>
      </c>
      <c r="F146" s="817">
        <v>1</v>
      </c>
      <c r="G146" s="624">
        <f t="shared" si="7"/>
        <v>1</v>
      </c>
      <c r="H146" s="628">
        <f t="shared" si="5"/>
        <v>2</v>
      </c>
      <c r="I146" s="632">
        <f t="shared" si="6"/>
        <v>2</v>
      </c>
    </row>
    <row r="147" spans="1:9" ht="12" customHeight="1">
      <c r="A147" s="508" t="s">
        <v>3502</v>
      </c>
      <c r="B147" s="410" t="s">
        <v>3503</v>
      </c>
      <c r="C147" s="182">
        <v>7</v>
      </c>
      <c r="D147" s="817">
        <v>5</v>
      </c>
      <c r="E147" s="637">
        <v>28</v>
      </c>
      <c r="F147" s="817">
        <v>14</v>
      </c>
      <c r="G147" s="624">
        <f t="shared" si="7"/>
        <v>35</v>
      </c>
      <c r="H147" s="628">
        <f t="shared" si="5"/>
        <v>19</v>
      </c>
      <c r="I147" s="632">
        <f t="shared" si="6"/>
        <v>0.54285714285714282</v>
      </c>
    </row>
    <row r="148" spans="1:9" ht="12" customHeight="1">
      <c r="A148" s="508" t="s">
        <v>3508</v>
      </c>
      <c r="B148" s="410" t="s">
        <v>3509</v>
      </c>
      <c r="C148" s="182"/>
      <c r="D148" s="817"/>
      <c r="E148" s="637"/>
      <c r="F148" s="817"/>
      <c r="G148" s="624">
        <f t="shared" si="7"/>
        <v>0</v>
      </c>
      <c r="H148" s="628">
        <f t="shared" si="5"/>
        <v>0</v>
      </c>
      <c r="I148" s="632"/>
    </row>
    <row r="149" spans="1:9" ht="12" customHeight="1">
      <c r="A149" s="397" t="s">
        <v>5238</v>
      </c>
      <c r="B149" s="416" t="s">
        <v>5239</v>
      </c>
      <c r="C149" s="182"/>
      <c r="D149" s="817"/>
      <c r="E149" s="637">
        <v>1</v>
      </c>
      <c r="F149" s="817"/>
      <c r="G149" s="624">
        <f t="shared" si="7"/>
        <v>1</v>
      </c>
      <c r="H149" s="628">
        <f t="shared" si="5"/>
        <v>0</v>
      </c>
      <c r="I149" s="632">
        <f t="shared" si="6"/>
        <v>0</v>
      </c>
    </row>
    <row r="150" spans="1:9" ht="12" customHeight="1">
      <c r="A150" s="508" t="s">
        <v>3510</v>
      </c>
      <c r="B150" s="410" t="s">
        <v>3511</v>
      </c>
      <c r="C150" s="182">
        <v>8</v>
      </c>
      <c r="D150" s="817">
        <v>11</v>
      </c>
      <c r="E150" s="637">
        <v>59</v>
      </c>
      <c r="F150" s="817">
        <v>75</v>
      </c>
      <c r="G150" s="624">
        <f t="shared" si="7"/>
        <v>67</v>
      </c>
      <c r="H150" s="628">
        <f t="shared" si="5"/>
        <v>86</v>
      </c>
      <c r="I150" s="632">
        <f t="shared" si="6"/>
        <v>1.2835820895522387</v>
      </c>
    </row>
    <row r="151" spans="1:9" ht="12" customHeight="1">
      <c r="A151" s="514" t="s">
        <v>3512</v>
      </c>
      <c r="B151" s="407" t="s">
        <v>3513</v>
      </c>
      <c r="C151" s="182"/>
      <c r="D151" s="817">
        <v>1</v>
      </c>
      <c r="E151" s="637"/>
      <c r="F151" s="817">
        <v>3</v>
      </c>
      <c r="G151" s="624"/>
      <c r="H151" s="628">
        <f t="shared" si="5"/>
        <v>4</v>
      </c>
      <c r="I151" s="632"/>
    </row>
    <row r="152" spans="1:9" ht="12" customHeight="1">
      <c r="A152" s="508" t="s">
        <v>3516</v>
      </c>
      <c r="B152" s="410" t="s">
        <v>3517</v>
      </c>
      <c r="C152" s="182"/>
      <c r="D152" s="817">
        <v>1</v>
      </c>
      <c r="E152" s="637">
        <v>64</v>
      </c>
      <c r="F152" s="817">
        <v>90</v>
      </c>
      <c r="G152" s="624">
        <f t="shared" si="7"/>
        <v>64</v>
      </c>
      <c r="H152" s="628">
        <f t="shared" si="5"/>
        <v>91</v>
      </c>
      <c r="I152" s="632">
        <f t="shared" si="6"/>
        <v>1.421875</v>
      </c>
    </row>
    <row r="153" spans="1:9" ht="12" customHeight="1">
      <c r="A153" s="514" t="s">
        <v>3518</v>
      </c>
      <c r="B153" s="407" t="s">
        <v>3519</v>
      </c>
      <c r="C153" s="182"/>
      <c r="D153" s="817">
        <v>3</v>
      </c>
      <c r="E153" s="637"/>
      <c r="F153" s="817">
        <v>26</v>
      </c>
      <c r="G153" s="624"/>
      <c r="H153" s="628">
        <f t="shared" si="5"/>
        <v>29</v>
      </c>
      <c r="I153" s="632"/>
    </row>
    <row r="154" spans="1:9" ht="12" customHeight="1">
      <c r="A154" s="508" t="s">
        <v>3520</v>
      </c>
      <c r="B154" s="410" t="s">
        <v>3521</v>
      </c>
      <c r="C154" s="182"/>
      <c r="D154" s="817"/>
      <c r="E154" s="637"/>
      <c r="F154" s="817"/>
      <c r="G154" s="624">
        <f t="shared" si="7"/>
        <v>0</v>
      </c>
      <c r="H154" s="628">
        <f t="shared" ref="H154:H183" si="8">D154+F154</f>
        <v>0</v>
      </c>
      <c r="I154" s="632"/>
    </row>
    <row r="155" spans="1:9" ht="12" customHeight="1">
      <c r="A155" s="508" t="s">
        <v>3522</v>
      </c>
      <c r="B155" s="410" t="s">
        <v>3523</v>
      </c>
      <c r="C155" s="182">
        <v>1</v>
      </c>
      <c r="D155" s="817">
        <v>1</v>
      </c>
      <c r="E155" s="637">
        <v>188</v>
      </c>
      <c r="F155" s="817">
        <v>75</v>
      </c>
      <c r="G155" s="624">
        <f t="shared" si="7"/>
        <v>189</v>
      </c>
      <c r="H155" s="628">
        <f t="shared" si="8"/>
        <v>76</v>
      </c>
      <c r="I155" s="632">
        <f t="shared" si="6"/>
        <v>0.40211640211640209</v>
      </c>
    </row>
    <row r="156" spans="1:9" ht="12" customHeight="1">
      <c r="A156" s="508" t="s">
        <v>3524</v>
      </c>
      <c r="B156" s="410" t="s">
        <v>3525</v>
      </c>
      <c r="C156" s="182"/>
      <c r="D156" s="817">
        <v>1</v>
      </c>
      <c r="E156" s="637">
        <v>13</v>
      </c>
      <c r="F156" s="817">
        <v>91</v>
      </c>
      <c r="G156" s="624">
        <f t="shared" si="7"/>
        <v>13</v>
      </c>
      <c r="H156" s="628">
        <f t="shared" si="8"/>
        <v>92</v>
      </c>
      <c r="I156" s="632">
        <f t="shared" si="6"/>
        <v>7.0769230769230766</v>
      </c>
    </row>
    <row r="157" spans="1:9" ht="12" customHeight="1">
      <c r="A157" s="508" t="s">
        <v>3526</v>
      </c>
      <c r="B157" s="410" t="s">
        <v>3527</v>
      </c>
      <c r="C157" s="182">
        <v>3</v>
      </c>
      <c r="D157" s="817">
        <v>6</v>
      </c>
      <c r="E157" s="637">
        <v>140</v>
      </c>
      <c r="F157" s="817">
        <v>215</v>
      </c>
      <c r="G157" s="624">
        <f t="shared" si="7"/>
        <v>143</v>
      </c>
      <c r="H157" s="628">
        <f t="shared" si="8"/>
        <v>221</v>
      </c>
      <c r="I157" s="632">
        <f t="shared" si="6"/>
        <v>1.5454545454545454</v>
      </c>
    </row>
    <row r="158" spans="1:9" ht="12" customHeight="1">
      <c r="A158" s="508" t="s">
        <v>4719</v>
      </c>
      <c r="B158" s="410" t="s">
        <v>4720</v>
      </c>
      <c r="C158" s="182">
        <v>1</v>
      </c>
      <c r="D158" s="817"/>
      <c r="E158" s="637">
        <v>8</v>
      </c>
      <c r="F158" s="817">
        <v>58</v>
      </c>
      <c r="G158" s="624">
        <f t="shared" si="7"/>
        <v>9</v>
      </c>
      <c r="H158" s="628">
        <f t="shared" si="8"/>
        <v>58</v>
      </c>
      <c r="I158" s="632">
        <f t="shared" si="6"/>
        <v>6.4444444444444446</v>
      </c>
    </row>
    <row r="159" spans="1:9" ht="12" customHeight="1">
      <c r="A159" s="508" t="s">
        <v>3534</v>
      </c>
      <c r="B159" s="410" t="s">
        <v>3535</v>
      </c>
      <c r="C159" s="182"/>
      <c r="D159" s="817"/>
      <c r="E159" s="637">
        <v>21</v>
      </c>
      <c r="F159" s="817">
        <v>34</v>
      </c>
      <c r="G159" s="624">
        <f t="shared" si="7"/>
        <v>21</v>
      </c>
      <c r="H159" s="628">
        <f t="shared" si="8"/>
        <v>34</v>
      </c>
      <c r="I159" s="632">
        <f t="shared" ref="I159:I184" si="9">H159/G159</f>
        <v>1.6190476190476191</v>
      </c>
    </row>
    <row r="160" spans="1:9" ht="12" customHeight="1">
      <c r="A160" s="507" t="s">
        <v>3536</v>
      </c>
      <c r="B160" s="408" t="s">
        <v>3537</v>
      </c>
      <c r="C160" s="182"/>
      <c r="D160" s="817"/>
      <c r="E160" s="637">
        <v>1</v>
      </c>
      <c r="F160" s="817">
        <v>1</v>
      </c>
      <c r="G160" s="624">
        <f t="shared" si="7"/>
        <v>1</v>
      </c>
      <c r="H160" s="628">
        <f t="shared" si="8"/>
        <v>1</v>
      </c>
      <c r="I160" s="632">
        <f t="shared" si="9"/>
        <v>1</v>
      </c>
    </row>
    <row r="161" spans="1:9" ht="12" customHeight="1">
      <c r="A161" s="508" t="s">
        <v>3540</v>
      </c>
      <c r="B161" s="410" t="s">
        <v>3541</v>
      </c>
      <c r="C161" s="182"/>
      <c r="D161" s="817"/>
      <c r="E161" s="637">
        <v>12</v>
      </c>
      <c r="F161" s="817">
        <v>1</v>
      </c>
      <c r="G161" s="624">
        <f t="shared" si="7"/>
        <v>12</v>
      </c>
      <c r="H161" s="628">
        <f t="shared" si="8"/>
        <v>1</v>
      </c>
      <c r="I161" s="632">
        <f t="shared" si="9"/>
        <v>8.3333333333333329E-2</v>
      </c>
    </row>
    <row r="162" spans="1:9" ht="12" customHeight="1">
      <c r="A162" s="508" t="s">
        <v>3544</v>
      </c>
      <c r="B162" s="410" t="s">
        <v>3545</v>
      </c>
      <c r="C162" s="182">
        <v>1</v>
      </c>
      <c r="D162" s="817">
        <v>1</v>
      </c>
      <c r="E162" s="637">
        <v>16</v>
      </c>
      <c r="F162" s="817">
        <v>79</v>
      </c>
      <c r="G162" s="624">
        <f t="shared" si="7"/>
        <v>17</v>
      </c>
      <c r="H162" s="628">
        <f t="shared" si="8"/>
        <v>80</v>
      </c>
      <c r="I162" s="632">
        <f t="shared" si="9"/>
        <v>4.7058823529411766</v>
      </c>
    </row>
    <row r="163" spans="1:9" ht="12" customHeight="1">
      <c r="A163" s="507" t="s">
        <v>3546</v>
      </c>
      <c r="B163" s="408" t="s">
        <v>3547</v>
      </c>
      <c r="C163" s="182"/>
      <c r="D163" s="817"/>
      <c r="E163" s="637">
        <v>1</v>
      </c>
      <c r="F163" s="817"/>
      <c r="G163" s="624">
        <f t="shared" si="7"/>
        <v>1</v>
      </c>
      <c r="H163" s="628">
        <f t="shared" si="8"/>
        <v>0</v>
      </c>
      <c r="I163" s="632">
        <f t="shared" si="9"/>
        <v>0</v>
      </c>
    </row>
    <row r="164" spans="1:9" ht="12" customHeight="1">
      <c r="A164" s="508" t="s">
        <v>3554</v>
      </c>
      <c r="B164" s="410" t="s">
        <v>3555</v>
      </c>
      <c r="C164" s="182">
        <v>12</v>
      </c>
      <c r="D164" s="817">
        <v>4</v>
      </c>
      <c r="E164" s="637">
        <v>549</v>
      </c>
      <c r="F164" s="817">
        <v>667</v>
      </c>
      <c r="G164" s="624">
        <f t="shared" ref="G164:G183" si="10">C164+E164</f>
        <v>561</v>
      </c>
      <c r="H164" s="628">
        <f t="shared" si="8"/>
        <v>671</v>
      </c>
      <c r="I164" s="632">
        <f t="shared" si="9"/>
        <v>1.196078431372549</v>
      </c>
    </row>
    <row r="165" spans="1:9" ht="12" customHeight="1">
      <c r="A165" s="397" t="s">
        <v>3562</v>
      </c>
      <c r="B165" s="416" t="s">
        <v>3563</v>
      </c>
      <c r="C165" s="184">
        <v>1</v>
      </c>
      <c r="D165" s="817">
        <v>1</v>
      </c>
      <c r="E165" s="637"/>
      <c r="F165" s="817"/>
      <c r="G165" s="624">
        <f t="shared" si="10"/>
        <v>1</v>
      </c>
      <c r="H165" s="628">
        <f t="shared" si="8"/>
        <v>1</v>
      </c>
      <c r="I165" s="632">
        <f t="shared" si="9"/>
        <v>1</v>
      </c>
    </row>
    <row r="166" spans="1:9" ht="12" customHeight="1">
      <c r="A166" s="508" t="s">
        <v>4736</v>
      </c>
      <c r="B166" s="410" t="s">
        <v>4737</v>
      </c>
      <c r="C166" s="182">
        <v>5099</v>
      </c>
      <c r="D166" s="817">
        <v>6098</v>
      </c>
      <c r="E166" s="637">
        <v>341</v>
      </c>
      <c r="F166" s="817">
        <v>416</v>
      </c>
      <c r="G166" s="624">
        <f t="shared" si="10"/>
        <v>5440</v>
      </c>
      <c r="H166" s="628">
        <f t="shared" si="8"/>
        <v>6514</v>
      </c>
      <c r="I166" s="632">
        <f t="shared" si="9"/>
        <v>1.1974264705882354</v>
      </c>
    </row>
    <row r="167" spans="1:9" ht="12" customHeight="1">
      <c r="A167" s="507" t="s">
        <v>3566</v>
      </c>
      <c r="B167" s="408" t="s">
        <v>3567</v>
      </c>
      <c r="C167" s="182">
        <v>3</v>
      </c>
      <c r="D167" s="817"/>
      <c r="E167" s="637"/>
      <c r="F167" s="817"/>
      <c r="G167" s="624">
        <f t="shared" si="10"/>
        <v>3</v>
      </c>
      <c r="H167" s="628">
        <f t="shared" si="8"/>
        <v>0</v>
      </c>
      <c r="I167" s="632">
        <f t="shared" si="9"/>
        <v>0</v>
      </c>
    </row>
    <row r="168" spans="1:9" ht="12" customHeight="1">
      <c r="A168" s="508" t="s">
        <v>5240</v>
      </c>
      <c r="B168" s="410" t="s">
        <v>5241</v>
      </c>
      <c r="C168" s="182"/>
      <c r="D168" s="817"/>
      <c r="E168" s="637"/>
      <c r="F168" s="817"/>
      <c r="G168" s="624">
        <f t="shared" si="10"/>
        <v>0</v>
      </c>
      <c r="H168" s="628">
        <f t="shared" si="8"/>
        <v>0</v>
      </c>
      <c r="I168" s="632"/>
    </row>
    <row r="169" spans="1:9" ht="12" customHeight="1">
      <c r="A169" s="507" t="s">
        <v>5242</v>
      </c>
      <c r="B169" s="408" t="s">
        <v>5243</v>
      </c>
      <c r="C169" s="182">
        <v>1</v>
      </c>
      <c r="D169" s="817"/>
      <c r="E169" s="637"/>
      <c r="F169" s="817"/>
      <c r="G169" s="624">
        <f t="shared" si="10"/>
        <v>1</v>
      </c>
      <c r="H169" s="628">
        <f t="shared" si="8"/>
        <v>0</v>
      </c>
      <c r="I169" s="632">
        <f t="shared" si="9"/>
        <v>0</v>
      </c>
    </row>
    <row r="170" spans="1:9" ht="12" customHeight="1">
      <c r="A170" s="879" t="s">
        <v>3904</v>
      </c>
      <c r="B170" s="880" t="s">
        <v>3905</v>
      </c>
      <c r="C170" s="182"/>
      <c r="D170" s="817"/>
      <c r="E170" s="637"/>
      <c r="F170" s="817">
        <v>2</v>
      </c>
      <c r="G170" s="624"/>
      <c r="H170" s="628">
        <f t="shared" si="8"/>
        <v>2</v>
      </c>
      <c r="I170" s="632"/>
    </row>
    <row r="171" spans="1:9" ht="12" customHeight="1">
      <c r="A171" s="510" t="s">
        <v>4724</v>
      </c>
      <c r="B171" s="511" t="s">
        <v>4725</v>
      </c>
      <c r="C171" s="182"/>
      <c r="D171" s="817"/>
      <c r="E171" s="637">
        <v>27</v>
      </c>
      <c r="F171" s="817">
        <v>3</v>
      </c>
      <c r="G171" s="624">
        <f t="shared" si="10"/>
        <v>27</v>
      </c>
      <c r="H171" s="628">
        <f t="shared" si="8"/>
        <v>3</v>
      </c>
      <c r="I171" s="632">
        <f t="shared" si="9"/>
        <v>0.1111111111111111</v>
      </c>
    </row>
    <row r="172" spans="1:9" ht="12" customHeight="1">
      <c r="A172" s="515" t="s">
        <v>4726</v>
      </c>
      <c r="B172" s="516" t="s">
        <v>4738</v>
      </c>
      <c r="C172" s="182">
        <v>8</v>
      </c>
      <c r="D172" s="817">
        <v>3</v>
      </c>
      <c r="E172" s="637">
        <v>17</v>
      </c>
      <c r="F172" s="817">
        <v>11</v>
      </c>
      <c r="G172" s="624">
        <f t="shared" si="10"/>
        <v>25</v>
      </c>
      <c r="H172" s="628">
        <f t="shared" si="8"/>
        <v>14</v>
      </c>
      <c r="I172" s="632">
        <f t="shared" si="9"/>
        <v>0.56000000000000005</v>
      </c>
    </row>
    <row r="173" spans="1:9" ht="12" customHeight="1">
      <c r="A173" s="514" t="s">
        <v>4864</v>
      </c>
      <c r="B173" s="407" t="s">
        <v>3050</v>
      </c>
      <c r="C173" s="182"/>
      <c r="D173" s="817">
        <v>1</v>
      </c>
      <c r="E173" s="637"/>
      <c r="F173" s="817"/>
      <c r="G173" s="624"/>
      <c r="H173" s="628">
        <f t="shared" si="8"/>
        <v>1</v>
      </c>
      <c r="I173" s="632"/>
    </row>
    <row r="174" spans="1:9" ht="12" customHeight="1">
      <c r="A174" s="397" t="s">
        <v>5244</v>
      </c>
      <c r="B174" s="511" t="s">
        <v>3104</v>
      </c>
      <c r="C174" s="182">
        <v>5</v>
      </c>
      <c r="D174" s="817">
        <v>1</v>
      </c>
      <c r="E174" s="637"/>
      <c r="F174" s="817"/>
      <c r="G174" s="624">
        <f t="shared" si="10"/>
        <v>5</v>
      </c>
      <c r="H174" s="628">
        <f t="shared" si="8"/>
        <v>1</v>
      </c>
      <c r="I174" s="632">
        <f t="shared" si="9"/>
        <v>0.2</v>
      </c>
    </row>
    <row r="175" spans="1:9" ht="12" customHeight="1">
      <c r="A175" s="397" t="s">
        <v>4153</v>
      </c>
      <c r="B175" s="511" t="s">
        <v>3106</v>
      </c>
      <c r="C175" s="182">
        <v>221</v>
      </c>
      <c r="D175" s="817">
        <v>280</v>
      </c>
      <c r="E175" s="637">
        <v>11</v>
      </c>
      <c r="F175" s="817">
        <v>14</v>
      </c>
      <c r="G175" s="624">
        <f t="shared" si="10"/>
        <v>232</v>
      </c>
      <c r="H175" s="628">
        <f t="shared" si="8"/>
        <v>294</v>
      </c>
      <c r="I175" s="632">
        <f t="shared" si="9"/>
        <v>1.2672413793103448</v>
      </c>
    </row>
    <row r="176" spans="1:9" ht="12" customHeight="1">
      <c r="A176" s="397" t="s">
        <v>4154</v>
      </c>
      <c r="B176" s="511" t="s">
        <v>3108</v>
      </c>
      <c r="C176" s="182">
        <v>219</v>
      </c>
      <c r="D176" s="817">
        <v>278</v>
      </c>
      <c r="E176" s="637">
        <v>11</v>
      </c>
      <c r="F176" s="817">
        <v>17</v>
      </c>
      <c r="G176" s="624">
        <f t="shared" si="10"/>
        <v>230</v>
      </c>
      <c r="H176" s="628">
        <f t="shared" si="8"/>
        <v>295</v>
      </c>
      <c r="I176" s="632">
        <f t="shared" si="9"/>
        <v>1.2826086956521738</v>
      </c>
    </row>
    <row r="177" spans="1:9" ht="12" customHeight="1">
      <c r="A177" s="1081" t="s">
        <v>5843</v>
      </c>
      <c r="B177" s="1080" t="s">
        <v>5844</v>
      </c>
      <c r="C177" s="1120"/>
      <c r="D177" s="1094">
        <v>1</v>
      </c>
      <c r="E177" s="1076"/>
      <c r="F177" s="1094"/>
      <c r="G177" s="1074"/>
      <c r="H177" s="628">
        <f t="shared" si="8"/>
        <v>1</v>
      </c>
      <c r="I177" s="1079"/>
    </row>
    <row r="178" spans="1:9" ht="12" customHeight="1">
      <c r="A178" s="508" t="s">
        <v>4161</v>
      </c>
      <c r="B178" s="516" t="s">
        <v>3116</v>
      </c>
      <c r="C178" s="182"/>
      <c r="D178" s="817"/>
      <c r="E178" s="637">
        <v>360</v>
      </c>
      <c r="F178" s="817">
        <v>800</v>
      </c>
      <c r="G178" s="624">
        <f t="shared" si="10"/>
        <v>360</v>
      </c>
      <c r="H178" s="628">
        <f t="shared" si="8"/>
        <v>800</v>
      </c>
      <c r="I178" s="632">
        <f t="shared" si="9"/>
        <v>2.2222222222222223</v>
      </c>
    </row>
    <row r="179" spans="1:9" ht="12" customHeight="1">
      <c r="A179" s="397" t="s">
        <v>4163</v>
      </c>
      <c r="B179" s="511" t="s">
        <v>3120</v>
      </c>
      <c r="C179" s="182">
        <v>124</v>
      </c>
      <c r="D179" s="817">
        <v>63</v>
      </c>
      <c r="E179" s="637">
        <v>33</v>
      </c>
      <c r="F179" s="817">
        <v>16</v>
      </c>
      <c r="G179" s="624">
        <f t="shared" si="10"/>
        <v>157</v>
      </c>
      <c r="H179" s="628">
        <f t="shared" si="8"/>
        <v>79</v>
      </c>
      <c r="I179" s="632">
        <f t="shared" si="9"/>
        <v>0.50318471337579618</v>
      </c>
    </row>
    <row r="180" spans="1:9" ht="12" customHeight="1">
      <c r="A180" s="397" t="s">
        <v>4164</v>
      </c>
      <c r="B180" s="511" t="s">
        <v>3122</v>
      </c>
      <c r="C180" s="182">
        <v>75</v>
      </c>
      <c r="D180" s="817">
        <v>76</v>
      </c>
      <c r="E180" s="637">
        <v>37</v>
      </c>
      <c r="F180" s="817">
        <v>8</v>
      </c>
      <c r="G180" s="624">
        <f t="shared" si="10"/>
        <v>112</v>
      </c>
      <c r="H180" s="628">
        <f t="shared" si="8"/>
        <v>84</v>
      </c>
      <c r="I180" s="632">
        <f t="shared" si="9"/>
        <v>0.75</v>
      </c>
    </row>
    <row r="181" spans="1:9" ht="12" customHeight="1">
      <c r="A181" s="397" t="s">
        <v>4165</v>
      </c>
      <c r="B181" s="567" t="s">
        <v>3124</v>
      </c>
      <c r="C181" s="182">
        <v>21</v>
      </c>
      <c r="D181" s="817">
        <v>13</v>
      </c>
      <c r="E181" s="637"/>
      <c r="F181" s="817"/>
      <c r="G181" s="624">
        <f t="shared" si="10"/>
        <v>21</v>
      </c>
      <c r="H181" s="628">
        <f t="shared" si="8"/>
        <v>13</v>
      </c>
      <c r="I181" s="632">
        <f t="shared" si="9"/>
        <v>0.61904761904761907</v>
      </c>
    </row>
    <row r="182" spans="1:9" ht="12" customHeight="1">
      <c r="A182" s="397" t="s">
        <v>4166</v>
      </c>
      <c r="B182" s="416" t="s">
        <v>3126</v>
      </c>
      <c r="C182" s="182">
        <v>35</v>
      </c>
      <c r="D182" s="817">
        <v>52</v>
      </c>
      <c r="E182" s="637">
        <v>3</v>
      </c>
      <c r="F182" s="817">
        <v>3</v>
      </c>
      <c r="G182" s="624">
        <f t="shared" si="10"/>
        <v>38</v>
      </c>
      <c r="H182" s="628">
        <f t="shared" si="8"/>
        <v>55</v>
      </c>
      <c r="I182" s="632">
        <f t="shared" si="9"/>
        <v>1.4473684210526316</v>
      </c>
    </row>
    <row r="183" spans="1:9" ht="12" customHeight="1">
      <c r="A183" s="397" t="s">
        <v>4167</v>
      </c>
      <c r="B183" s="568" t="s">
        <v>4168</v>
      </c>
      <c r="C183" s="182">
        <v>15</v>
      </c>
      <c r="D183" s="817">
        <v>48</v>
      </c>
      <c r="E183" s="637"/>
      <c r="F183" s="817"/>
      <c r="G183" s="624">
        <f t="shared" si="10"/>
        <v>15</v>
      </c>
      <c r="H183" s="628">
        <f t="shared" si="8"/>
        <v>48</v>
      </c>
      <c r="I183" s="632">
        <f t="shared" si="9"/>
        <v>3.2</v>
      </c>
    </row>
    <row r="184" spans="1:9" ht="12" customHeight="1">
      <c r="A184" s="515"/>
      <c r="B184" s="569" t="s">
        <v>5220</v>
      </c>
      <c r="C184" s="437">
        <f t="shared" ref="C184:H184" si="11">SUM(C21:C183)</f>
        <v>54354</v>
      </c>
      <c r="D184" s="878">
        <f t="shared" si="11"/>
        <v>65464</v>
      </c>
      <c r="E184" s="681">
        <f t="shared" si="11"/>
        <v>6914</v>
      </c>
      <c r="F184" s="813">
        <f t="shared" si="11"/>
        <v>8700</v>
      </c>
      <c r="G184" s="630">
        <f t="shared" si="11"/>
        <v>61268</v>
      </c>
      <c r="H184" s="630">
        <f t="shared" si="11"/>
        <v>74164</v>
      </c>
      <c r="I184" s="633">
        <f t="shared" si="9"/>
        <v>1.2104850819351047</v>
      </c>
    </row>
    <row r="186" spans="1:9">
      <c r="A186" s="777"/>
    </row>
    <row r="195" spans="11:11">
      <c r="K195" s="333"/>
    </row>
    <row r="196" spans="11:11">
      <c r="K196" s="333"/>
    </row>
  </sheetData>
  <mergeCells count="5">
    <mergeCell ref="A5:A6"/>
    <mergeCell ref="B5:B6"/>
    <mergeCell ref="C5:D5"/>
    <mergeCell ref="E5:F5"/>
    <mergeCell ref="G5:H5"/>
  </mergeCells>
  <pageMargins left="0" right="0" top="0" bottom="0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J206"/>
  <sheetViews>
    <sheetView topLeftCell="A171" workbookViewId="0">
      <selection activeCell="F204" activeCellId="1" sqref="D204 F204"/>
    </sheetView>
  </sheetViews>
  <sheetFormatPr defaultRowHeight="13.2"/>
  <cols>
    <col min="1" max="1" width="7.77734375" customWidth="1"/>
    <col min="2" max="2" width="43.109375" customWidth="1"/>
    <col min="3" max="3" width="6.6640625" customWidth="1"/>
    <col min="4" max="4" width="7.88671875" style="555" customWidth="1"/>
    <col min="5" max="5" width="6.6640625" style="555" customWidth="1"/>
    <col min="6" max="6" width="8" style="555" customWidth="1"/>
    <col min="7" max="7" width="6.6640625" style="555" customWidth="1"/>
    <col min="8" max="8" width="8.6640625" style="555" customWidth="1"/>
    <col min="9" max="9" width="6.6640625" style="555" customWidth="1"/>
    <col min="10" max="10" width="8.88671875" style="555"/>
  </cols>
  <sheetData>
    <row r="1" spans="1:9">
      <c r="A1" s="173"/>
      <c r="B1" s="174" t="s">
        <v>165</v>
      </c>
      <c r="C1" s="165" t="str">
        <f>Kadar.ode.!C1</f>
        <v>ОПШТА БОЛНИЦА СЕНТА</v>
      </c>
      <c r="D1" s="357"/>
      <c r="E1" s="357"/>
      <c r="F1" s="357"/>
      <c r="G1" s="767"/>
      <c r="H1" s="73"/>
    </row>
    <row r="2" spans="1:9">
      <c r="A2" s="173"/>
      <c r="B2" s="174" t="s">
        <v>166</v>
      </c>
      <c r="C2" s="165" t="str">
        <f>Kadar.ode.!C2</f>
        <v>08923507</v>
      </c>
      <c r="D2" s="357"/>
      <c r="E2" s="357"/>
      <c r="F2" s="357"/>
      <c r="G2" s="767"/>
      <c r="H2" s="73"/>
    </row>
    <row r="3" spans="1:9" ht="13.8">
      <c r="A3" s="173"/>
      <c r="B3" s="174" t="s">
        <v>1797</v>
      </c>
      <c r="C3" s="166" t="s">
        <v>1756</v>
      </c>
      <c r="D3" s="680"/>
      <c r="E3" s="680"/>
      <c r="F3" s="680"/>
      <c r="G3" s="768"/>
      <c r="H3" s="73"/>
    </row>
    <row r="4" spans="1:9" ht="13.8">
      <c r="A4" s="173"/>
      <c r="B4" s="174" t="s">
        <v>207</v>
      </c>
      <c r="C4" s="166" t="s">
        <v>1869</v>
      </c>
      <c r="D4" s="680"/>
      <c r="E4" s="680"/>
      <c r="F4" s="680"/>
      <c r="G4" s="768"/>
      <c r="H4" s="73"/>
    </row>
    <row r="5" spans="1:9">
      <c r="A5" s="1187" t="s">
        <v>118</v>
      </c>
      <c r="B5" s="1187" t="s">
        <v>209</v>
      </c>
      <c r="C5" s="1181" t="s">
        <v>1755</v>
      </c>
      <c r="D5" s="1181"/>
      <c r="E5" s="1180" t="s">
        <v>1754</v>
      </c>
      <c r="F5" s="1180"/>
      <c r="G5" s="1180" t="s">
        <v>86</v>
      </c>
      <c r="H5" s="1183"/>
      <c r="I5" s="287"/>
    </row>
    <row r="6" spans="1:9" ht="21" thickBot="1">
      <c r="A6" s="1188"/>
      <c r="B6" s="1188"/>
      <c r="C6" s="332" t="s">
        <v>1834</v>
      </c>
      <c r="D6" s="332" t="s">
        <v>5786</v>
      </c>
      <c r="E6" s="332" t="s">
        <v>1834</v>
      </c>
      <c r="F6" s="332" t="s">
        <v>5786</v>
      </c>
      <c r="G6" s="332" t="s">
        <v>1834</v>
      </c>
      <c r="H6" s="332" t="s">
        <v>5786</v>
      </c>
      <c r="I6" s="332" t="s">
        <v>1891</v>
      </c>
    </row>
    <row r="7" spans="1:9" ht="12" customHeight="1" thickTop="1">
      <c r="A7" s="206"/>
      <c r="B7" s="292" t="s">
        <v>208</v>
      </c>
      <c r="C7" s="292"/>
      <c r="D7" s="292"/>
      <c r="E7" s="292"/>
      <c r="F7" s="292"/>
      <c r="G7" s="292"/>
      <c r="H7" s="292"/>
      <c r="I7" s="501"/>
    </row>
    <row r="8" spans="1:9" ht="12" customHeight="1">
      <c r="A8" s="104" t="s">
        <v>2084</v>
      </c>
      <c r="B8" s="548" t="s">
        <v>5245</v>
      </c>
      <c r="C8" s="182"/>
      <c r="D8" s="625"/>
      <c r="E8" s="637"/>
      <c r="F8" s="626">
        <v>3</v>
      </c>
      <c r="G8" s="637"/>
      <c r="H8" s="674">
        <v>1</v>
      </c>
      <c r="I8" s="682"/>
    </row>
    <row r="9" spans="1:9" ht="12" customHeight="1">
      <c r="A9" s="546" t="s">
        <v>5246</v>
      </c>
      <c r="B9" s="524" t="s">
        <v>5247</v>
      </c>
      <c r="C9" s="182"/>
      <c r="D9" s="625"/>
      <c r="E9" s="637">
        <v>9</v>
      </c>
      <c r="F9" s="626"/>
      <c r="G9" s="637">
        <f>C9+E9</f>
        <v>9</v>
      </c>
      <c r="H9" s="674">
        <f>D9+F9</f>
        <v>0</v>
      </c>
      <c r="I9" s="682"/>
    </row>
    <row r="10" spans="1:9" ht="12" customHeight="1">
      <c r="A10" s="570" t="s">
        <v>2092</v>
      </c>
      <c r="B10" s="571" t="s">
        <v>2093</v>
      </c>
      <c r="C10" s="182"/>
      <c r="D10" s="625"/>
      <c r="E10" s="637">
        <v>143</v>
      </c>
      <c r="F10" s="626">
        <v>156</v>
      </c>
      <c r="G10" s="637">
        <f t="shared" ref="G10:G82" si="0">C10+E10</f>
        <v>143</v>
      </c>
      <c r="H10" s="674">
        <f t="shared" ref="H10:H73" si="1">D10+F10</f>
        <v>156</v>
      </c>
      <c r="I10" s="756">
        <f>H10/G10</f>
        <v>1.0909090909090908</v>
      </c>
    </row>
    <row r="11" spans="1:9" ht="12" customHeight="1">
      <c r="A11" s="570" t="s">
        <v>2094</v>
      </c>
      <c r="B11" s="571" t="s">
        <v>2095</v>
      </c>
      <c r="C11" s="182"/>
      <c r="D11" s="625"/>
      <c r="E11" s="637">
        <v>68</v>
      </c>
      <c r="F11" s="626">
        <v>89</v>
      </c>
      <c r="G11" s="637">
        <f t="shared" si="0"/>
        <v>68</v>
      </c>
      <c r="H11" s="674">
        <f t="shared" si="1"/>
        <v>89</v>
      </c>
      <c r="I11" s="756">
        <f t="shared" ref="I11:I81" si="2">H11/G11</f>
        <v>1.3088235294117647</v>
      </c>
    </row>
    <row r="12" spans="1:9" ht="12" customHeight="1">
      <c r="A12" s="570" t="s">
        <v>4177</v>
      </c>
      <c r="B12" s="571" t="s">
        <v>4178</v>
      </c>
      <c r="C12" s="182"/>
      <c r="D12" s="625"/>
      <c r="E12" s="637"/>
      <c r="F12" s="626"/>
      <c r="G12" s="637">
        <f t="shared" si="0"/>
        <v>0</v>
      </c>
      <c r="H12" s="674">
        <f t="shared" si="1"/>
        <v>0</v>
      </c>
      <c r="I12" s="756"/>
    </row>
    <row r="13" spans="1:9" ht="12" customHeight="1">
      <c r="A13" s="570" t="s">
        <v>5081</v>
      </c>
      <c r="B13" s="571" t="s">
        <v>5248</v>
      </c>
      <c r="C13" s="182"/>
      <c r="D13" s="625"/>
      <c r="E13" s="637"/>
      <c r="F13" s="626"/>
      <c r="G13" s="637">
        <f t="shared" si="0"/>
        <v>0</v>
      </c>
      <c r="H13" s="674">
        <f t="shared" si="1"/>
        <v>0</v>
      </c>
      <c r="I13" s="756"/>
    </row>
    <row r="14" spans="1:9" ht="12" customHeight="1">
      <c r="A14" s="570" t="s">
        <v>2225</v>
      </c>
      <c r="B14" s="571" t="s">
        <v>2226</v>
      </c>
      <c r="C14" s="182"/>
      <c r="D14" s="625"/>
      <c r="E14" s="637"/>
      <c r="F14" s="626">
        <v>5</v>
      </c>
      <c r="G14" s="637">
        <f t="shared" si="0"/>
        <v>0</v>
      </c>
      <c r="H14" s="674">
        <f t="shared" si="1"/>
        <v>5</v>
      </c>
      <c r="I14" s="756"/>
    </row>
    <row r="15" spans="1:9" ht="12" customHeight="1">
      <c r="A15" s="570" t="s">
        <v>2227</v>
      </c>
      <c r="B15" s="571" t="s">
        <v>4900</v>
      </c>
      <c r="C15" s="182"/>
      <c r="D15" s="625"/>
      <c r="E15" s="637"/>
      <c r="F15" s="626"/>
      <c r="G15" s="637">
        <f t="shared" si="0"/>
        <v>0</v>
      </c>
      <c r="H15" s="674">
        <f t="shared" si="1"/>
        <v>0</v>
      </c>
      <c r="I15" s="756"/>
    </row>
    <row r="16" spans="1:9" ht="12" customHeight="1">
      <c r="A16" s="570" t="s">
        <v>2229</v>
      </c>
      <c r="B16" s="571" t="s">
        <v>2230</v>
      </c>
      <c r="C16" s="182"/>
      <c r="D16" s="625"/>
      <c r="E16" s="637">
        <v>5</v>
      </c>
      <c r="F16" s="626">
        <v>3</v>
      </c>
      <c r="G16" s="637">
        <f t="shared" si="0"/>
        <v>5</v>
      </c>
      <c r="H16" s="674">
        <f t="shared" si="1"/>
        <v>3</v>
      </c>
      <c r="I16" s="756">
        <f t="shared" si="2"/>
        <v>0.6</v>
      </c>
    </row>
    <row r="17" spans="1:9" ht="12" customHeight="1">
      <c r="A17" s="570" t="s">
        <v>2231</v>
      </c>
      <c r="B17" s="571" t="s">
        <v>2232</v>
      </c>
      <c r="C17" s="182"/>
      <c r="D17" s="625"/>
      <c r="E17" s="637">
        <v>3</v>
      </c>
      <c r="F17" s="626">
        <v>3</v>
      </c>
      <c r="G17" s="637">
        <f t="shared" si="0"/>
        <v>3</v>
      </c>
      <c r="H17" s="674">
        <f t="shared" si="1"/>
        <v>3</v>
      </c>
      <c r="I17" s="756">
        <f t="shared" si="2"/>
        <v>1</v>
      </c>
    </row>
    <row r="18" spans="1:9" ht="12" customHeight="1">
      <c r="A18" s="570" t="s">
        <v>2235</v>
      </c>
      <c r="B18" s="571" t="s">
        <v>5249</v>
      </c>
      <c r="C18" s="182"/>
      <c r="D18" s="1107"/>
      <c r="E18" s="637"/>
      <c r="F18" s="628"/>
      <c r="G18" s="637">
        <f t="shared" si="0"/>
        <v>0</v>
      </c>
      <c r="H18" s="674">
        <f t="shared" si="1"/>
        <v>0</v>
      </c>
      <c r="I18" s="756"/>
    </row>
    <row r="19" spans="1:9" ht="12" customHeight="1">
      <c r="A19" s="922" t="s">
        <v>2241</v>
      </c>
      <c r="B19" s="923" t="s">
        <v>5750</v>
      </c>
      <c r="C19" s="182"/>
      <c r="D19" s="1107"/>
      <c r="E19" s="637"/>
      <c r="F19" s="628">
        <v>1</v>
      </c>
      <c r="G19" s="637"/>
      <c r="H19" s="674">
        <f t="shared" si="1"/>
        <v>1</v>
      </c>
      <c r="I19" s="756"/>
    </row>
    <row r="20" spans="1:9" ht="12" customHeight="1">
      <c r="A20" s="924" t="s">
        <v>2243</v>
      </c>
      <c r="B20" s="925" t="s">
        <v>2244</v>
      </c>
      <c r="C20" s="182"/>
      <c r="D20" s="1107"/>
      <c r="E20" s="637"/>
      <c r="F20" s="628">
        <v>1</v>
      </c>
      <c r="G20" s="637"/>
      <c r="H20" s="674">
        <f t="shared" si="1"/>
        <v>1</v>
      </c>
      <c r="I20" s="756"/>
    </row>
    <row r="21" spans="1:9" ht="12" customHeight="1">
      <c r="A21" s="570" t="s">
        <v>2255</v>
      </c>
      <c r="B21" s="571" t="s">
        <v>4711</v>
      </c>
      <c r="C21" s="182"/>
      <c r="D21" s="1107"/>
      <c r="E21" s="637"/>
      <c r="F21" s="628"/>
      <c r="G21" s="637">
        <f t="shared" si="0"/>
        <v>0</v>
      </c>
      <c r="H21" s="674">
        <f t="shared" si="1"/>
        <v>0</v>
      </c>
      <c r="I21" s="756"/>
    </row>
    <row r="22" spans="1:9" ht="12" customHeight="1">
      <c r="A22" s="924" t="s">
        <v>2291</v>
      </c>
      <c r="B22" s="925" t="s">
        <v>2292</v>
      </c>
      <c r="C22" s="182"/>
      <c r="D22" s="1108"/>
      <c r="E22" s="637"/>
      <c r="F22" s="629">
        <v>1</v>
      </c>
      <c r="G22" s="637"/>
      <c r="H22" s="674">
        <f t="shared" si="1"/>
        <v>1</v>
      </c>
      <c r="I22" s="756"/>
    </row>
    <row r="23" spans="1:9" ht="12" customHeight="1">
      <c r="A23" s="924" t="s">
        <v>2293</v>
      </c>
      <c r="B23" s="925" t="s">
        <v>2294</v>
      </c>
      <c r="C23" s="182"/>
      <c r="D23" s="1108"/>
      <c r="E23" s="637"/>
      <c r="F23" s="629">
        <v>1</v>
      </c>
      <c r="G23" s="637"/>
      <c r="H23" s="674">
        <f t="shared" si="1"/>
        <v>1</v>
      </c>
      <c r="I23" s="756"/>
    </row>
    <row r="24" spans="1:9" ht="12" customHeight="1">
      <c r="A24" s="924" t="s">
        <v>2309</v>
      </c>
      <c r="B24" s="925" t="s">
        <v>2310</v>
      </c>
      <c r="C24" s="182"/>
      <c r="D24" s="1108"/>
      <c r="E24" s="637"/>
      <c r="F24" s="629">
        <v>1</v>
      </c>
      <c r="G24" s="637"/>
      <c r="H24" s="674">
        <f t="shared" si="1"/>
        <v>1</v>
      </c>
      <c r="I24" s="756"/>
    </row>
    <row r="25" spans="1:9" ht="12" customHeight="1">
      <c r="A25" s="572" t="s">
        <v>2433</v>
      </c>
      <c r="B25" s="573" t="s">
        <v>2434</v>
      </c>
      <c r="C25" s="182"/>
      <c r="D25" s="1108"/>
      <c r="E25" s="637">
        <v>9</v>
      </c>
      <c r="F25" s="629">
        <v>10</v>
      </c>
      <c r="G25" s="637">
        <f t="shared" si="0"/>
        <v>9</v>
      </c>
      <c r="H25" s="674">
        <f t="shared" si="1"/>
        <v>10</v>
      </c>
      <c r="I25" s="756">
        <f t="shared" si="2"/>
        <v>1.1111111111111112</v>
      </c>
    </row>
    <row r="26" spans="1:9" ht="12" customHeight="1">
      <c r="A26" s="572" t="s">
        <v>2435</v>
      </c>
      <c r="B26" s="573" t="s">
        <v>2436</v>
      </c>
      <c r="C26" s="182"/>
      <c r="D26" s="1107"/>
      <c r="E26" s="637"/>
      <c r="F26" s="628"/>
      <c r="G26" s="637">
        <f t="shared" si="0"/>
        <v>0</v>
      </c>
      <c r="H26" s="674">
        <f t="shared" si="1"/>
        <v>0</v>
      </c>
      <c r="I26" s="756"/>
    </row>
    <row r="27" spans="1:9" ht="12" customHeight="1">
      <c r="A27" s="572" t="s">
        <v>2437</v>
      </c>
      <c r="B27" s="573" t="s">
        <v>2438</v>
      </c>
      <c r="C27" s="182"/>
      <c r="D27" s="1107"/>
      <c r="E27" s="637">
        <v>3</v>
      </c>
      <c r="F27" s="628">
        <v>5</v>
      </c>
      <c r="G27" s="637">
        <f t="shared" si="0"/>
        <v>3</v>
      </c>
      <c r="H27" s="674">
        <f t="shared" si="1"/>
        <v>5</v>
      </c>
      <c r="I27" s="756">
        <f t="shared" si="2"/>
        <v>1.6666666666666667</v>
      </c>
    </row>
    <row r="28" spans="1:9" ht="12" customHeight="1">
      <c r="A28" s="574" t="s">
        <v>2439</v>
      </c>
      <c r="B28" s="575" t="s">
        <v>2440</v>
      </c>
      <c r="C28" s="182"/>
      <c r="D28" s="1107"/>
      <c r="E28" s="637"/>
      <c r="F28" s="628"/>
      <c r="G28" s="637">
        <f t="shared" si="0"/>
        <v>0</v>
      </c>
      <c r="H28" s="674">
        <f t="shared" si="1"/>
        <v>0</v>
      </c>
      <c r="I28" s="756"/>
    </row>
    <row r="29" spans="1:9" ht="12" customHeight="1">
      <c r="A29" s="572" t="s">
        <v>2441</v>
      </c>
      <c r="B29" s="573" t="s">
        <v>5250</v>
      </c>
      <c r="C29" s="182"/>
      <c r="D29" s="625"/>
      <c r="E29" s="637">
        <v>1</v>
      </c>
      <c r="F29" s="626">
        <v>3</v>
      </c>
      <c r="G29" s="637">
        <f t="shared" si="0"/>
        <v>1</v>
      </c>
      <c r="H29" s="674">
        <f t="shared" si="1"/>
        <v>3</v>
      </c>
      <c r="I29" s="756">
        <f t="shared" si="2"/>
        <v>3</v>
      </c>
    </row>
    <row r="30" spans="1:9" ht="12" customHeight="1">
      <c r="A30" s="572" t="s">
        <v>4216</v>
      </c>
      <c r="B30" s="573" t="s">
        <v>5251</v>
      </c>
      <c r="C30" s="182"/>
      <c r="D30" s="625"/>
      <c r="E30" s="637"/>
      <c r="F30" s="626">
        <v>1</v>
      </c>
      <c r="G30" s="637">
        <f t="shared" si="0"/>
        <v>0</v>
      </c>
      <c r="H30" s="674">
        <f t="shared" si="1"/>
        <v>1</v>
      </c>
      <c r="I30" s="756"/>
    </row>
    <row r="31" spans="1:9" ht="12" customHeight="1">
      <c r="A31" s="572" t="s">
        <v>5252</v>
      </c>
      <c r="B31" s="573" t="s">
        <v>5253</v>
      </c>
      <c r="C31" s="182"/>
      <c r="D31" s="625"/>
      <c r="E31" s="637">
        <v>3</v>
      </c>
      <c r="F31" s="626"/>
      <c r="G31" s="637">
        <f t="shared" si="0"/>
        <v>3</v>
      </c>
      <c r="H31" s="674">
        <f t="shared" si="1"/>
        <v>0</v>
      </c>
      <c r="I31" s="756">
        <f t="shared" si="2"/>
        <v>0</v>
      </c>
    </row>
    <row r="32" spans="1:9" ht="12" customHeight="1">
      <c r="A32" s="570" t="s">
        <v>2445</v>
      </c>
      <c r="B32" s="571" t="s">
        <v>2446</v>
      </c>
      <c r="C32" s="182"/>
      <c r="D32" s="625"/>
      <c r="E32" s="637"/>
      <c r="F32" s="626">
        <v>2</v>
      </c>
      <c r="G32" s="637">
        <f t="shared" si="0"/>
        <v>0</v>
      </c>
      <c r="H32" s="674">
        <f t="shared" si="1"/>
        <v>2</v>
      </c>
      <c r="I32" s="756"/>
    </row>
    <row r="33" spans="1:10" ht="12" customHeight="1">
      <c r="A33" s="572" t="s">
        <v>2447</v>
      </c>
      <c r="B33" s="573" t="s">
        <v>5254</v>
      </c>
      <c r="C33" s="182"/>
      <c r="D33" s="625"/>
      <c r="E33" s="637">
        <v>4</v>
      </c>
      <c r="F33" s="626">
        <v>3</v>
      </c>
      <c r="G33" s="637">
        <f t="shared" si="0"/>
        <v>4</v>
      </c>
      <c r="H33" s="674">
        <f t="shared" si="1"/>
        <v>3</v>
      </c>
      <c r="I33" s="756">
        <f t="shared" si="2"/>
        <v>0.75</v>
      </c>
    </row>
    <row r="34" spans="1:10" ht="12" customHeight="1">
      <c r="A34" s="570" t="s">
        <v>2449</v>
      </c>
      <c r="B34" s="571" t="s">
        <v>2450</v>
      </c>
      <c r="C34" s="182"/>
      <c r="D34" s="1107"/>
      <c r="E34" s="637">
        <v>17</v>
      </c>
      <c r="F34" s="628">
        <v>28</v>
      </c>
      <c r="G34" s="637">
        <f t="shared" si="0"/>
        <v>17</v>
      </c>
      <c r="H34" s="674">
        <f t="shared" si="1"/>
        <v>28</v>
      </c>
      <c r="I34" s="756">
        <f t="shared" si="2"/>
        <v>1.6470588235294117</v>
      </c>
    </row>
    <row r="35" spans="1:10" s="278" customFormat="1" ht="12" customHeight="1">
      <c r="A35" s="570" t="s">
        <v>2462</v>
      </c>
      <c r="B35" s="571" t="s">
        <v>2463</v>
      </c>
      <c r="C35" s="182"/>
      <c r="D35" s="1107"/>
      <c r="E35" s="637">
        <v>23</v>
      </c>
      <c r="F35" s="628">
        <v>22</v>
      </c>
      <c r="G35" s="637">
        <f t="shared" si="0"/>
        <v>23</v>
      </c>
      <c r="H35" s="674">
        <f t="shared" si="1"/>
        <v>22</v>
      </c>
      <c r="I35" s="756">
        <f t="shared" si="2"/>
        <v>0.95652173913043481</v>
      </c>
      <c r="J35" s="984"/>
    </row>
    <row r="36" spans="1:10" ht="12" customHeight="1">
      <c r="A36" s="572" t="s">
        <v>5255</v>
      </c>
      <c r="B36" s="573" t="s">
        <v>5256</v>
      </c>
      <c r="C36" s="182"/>
      <c r="D36" s="1108"/>
      <c r="E36" s="637"/>
      <c r="F36" s="629"/>
      <c r="G36" s="637">
        <f t="shared" si="0"/>
        <v>0</v>
      </c>
      <c r="H36" s="674">
        <f t="shared" si="1"/>
        <v>0</v>
      </c>
      <c r="I36" s="756"/>
    </row>
    <row r="37" spans="1:10" ht="12" customHeight="1">
      <c r="A37" s="572" t="s">
        <v>2464</v>
      </c>
      <c r="B37" s="573" t="s">
        <v>2466</v>
      </c>
      <c r="C37" s="182"/>
      <c r="D37" s="1107"/>
      <c r="E37" s="637">
        <v>5</v>
      </c>
      <c r="F37" s="628">
        <v>5</v>
      </c>
      <c r="G37" s="637">
        <f t="shared" si="0"/>
        <v>5</v>
      </c>
      <c r="H37" s="674">
        <f t="shared" si="1"/>
        <v>5</v>
      </c>
      <c r="I37" s="756">
        <f t="shared" si="2"/>
        <v>1</v>
      </c>
    </row>
    <row r="38" spans="1:10" ht="12" customHeight="1">
      <c r="A38" s="572" t="s">
        <v>2467</v>
      </c>
      <c r="B38" s="573" t="s">
        <v>5257</v>
      </c>
      <c r="C38" s="182"/>
      <c r="D38" s="1107"/>
      <c r="E38" s="637">
        <v>13</v>
      </c>
      <c r="F38" s="628">
        <v>15</v>
      </c>
      <c r="G38" s="637">
        <f t="shared" si="0"/>
        <v>13</v>
      </c>
      <c r="H38" s="674">
        <f t="shared" si="1"/>
        <v>15</v>
      </c>
      <c r="I38" s="756">
        <f t="shared" si="2"/>
        <v>1.1538461538461537</v>
      </c>
    </row>
    <row r="39" spans="1:10" ht="12" customHeight="1">
      <c r="A39" s="572" t="s">
        <v>4220</v>
      </c>
      <c r="B39" s="573" t="s">
        <v>4217</v>
      </c>
      <c r="C39" s="182"/>
      <c r="D39" s="1107"/>
      <c r="E39" s="637"/>
      <c r="F39" s="628">
        <v>2</v>
      </c>
      <c r="G39" s="637">
        <f t="shared" si="0"/>
        <v>0</v>
      </c>
      <c r="H39" s="674">
        <f t="shared" si="1"/>
        <v>2</v>
      </c>
      <c r="I39" s="756"/>
    </row>
    <row r="40" spans="1:10" ht="12" customHeight="1">
      <c r="A40" s="576" t="s">
        <v>2469</v>
      </c>
      <c r="B40" s="577" t="s">
        <v>2470</v>
      </c>
      <c r="C40" s="182"/>
      <c r="D40" s="625"/>
      <c r="E40" s="637">
        <v>24</v>
      </c>
      <c r="F40" s="1124">
        <v>25</v>
      </c>
      <c r="G40" s="637">
        <f t="shared" si="0"/>
        <v>24</v>
      </c>
      <c r="H40" s="674">
        <f t="shared" si="1"/>
        <v>25</v>
      </c>
      <c r="I40" s="756">
        <f t="shared" si="2"/>
        <v>1.0416666666666667</v>
      </c>
    </row>
    <row r="41" spans="1:10" ht="12" customHeight="1">
      <c r="A41" s="572" t="s">
        <v>4221</v>
      </c>
      <c r="B41" s="573" t="s">
        <v>4222</v>
      </c>
      <c r="C41" s="182"/>
      <c r="D41" s="625"/>
      <c r="E41" s="637"/>
      <c r="F41" s="626">
        <v>1</v>
      </c>
      <c r="G41" s="637">
        <f t="shared" si="0"/>
        <v>0</v>
      </c>
      <c r="H41" s="674">
        <f t="shared" si="1"/>
        <v>1</v>
      </c>
      <c r="I41" s="756"/>
    </row>
    <row r="42" spans="1:10" ht="12" customHeight="1">
      <c r="A42" s="570" t="s">
        <v>2471</v>
      </c>
      <c r="B42" s="571" t="s">
        <v>2472</v>
      </c>
      <c r="C42" s="182"/>
      <c r="D42" s="625"/>
      <c r="E42" s="637"/>
      <c r="F42" s="626">
        <v>1</v>
      </c>
      <c r="G42" s="637">
        <f t="shared" si="0"/>
        <v>0</v>
      </c>
      <c r="H42" s="674">
        <f t="shared" si="1"/>
        <v>1</v>
      </c>
      <c r="I42" s="756"/>
    </row>
    <row r="43" spans="1:10" ht="12" customHeight="1">
      <c r="A43" s="570" t="s">
        <v>2473</v>
      </c>
      <c r="B43" s="571" t="s">
        <v>5258</v>
      </c>
      <c r="C43" s="182"/>
      <c r="D43" s="625"/>
      <c r="E43" s="637">
        <v>3</v>
      </c>
      <c r="F43" s="626">
        <v>1</v>
      </c>
      <c r="G43" s="637">
        <f t="shared" si="0"/>
        <v>3</v>
      </c>
      <c r="H43" s="674">
        <f t="shared" si="1"/>
        <v>1</v>
      </c>
      <c r="I43" s="756">
        <f t="shared" si="2"/>
        <v>0.33333333333333331</v>
      </c>
    </row>
    <row r="44" spans="1:10" ht="12" customHeight="1">
      <c r="A44" s="570" t="s">
        <v>4225</v>
      </c>
      <c r="B44" s="571" t="s">
        <v>4226</v>
      </c>
      <c r="C44" s="182"/>
      <c r="D44" s="625"/>
      <c r="E44" s="637">
        <v>1</v>
      </c>
      <c r="F44" s="626"/>
      <c r="G44" s="637">
        <f t="shared" si="0"/>
        <v>1</v>
      </c>
      <c r="H44" s="674">
        <f t="shared" si="1"/>
        <v>0</v>
      </c>
      <c r="I44" s="756">
        <f t="shared" si="2"/>
        <v>0</v>
      </c>
    </row>
    <row r="45" spans="1:10" ht="12" customHeight="1">
      <c r="A45" s="570" t="s">
        <v>5259</v>
      </c>
      <c r="B45" s="571" t="s">
        <v>5260</v>
      </c>
      <c r="C45" s="182"/>
      <c r="D45" s="1107"/>
      <c r="E45" s="637"/>
      <c r="F45" s="628"/>
      <c r="G45" s="637">
        <f t="shared" si="0"/>
        <v>0</v>
      </c>
      <c r="H45" s="674">
        <f t="shared" si="1"/>
        <v>0</v>
      </c>
      <c r="I45" s="756"/>
    </row>
    <row r="46" spans="1:10" ht="12" customHeight="1">
      <c r="A46" s="570" t="s">
        <v>2475</v>
      </c>
      <c r="B46" s="571" t="s">
        <v>2476</v>
      </c>
      <c r="C46" s="182"/>
      <c r="D46" s="1107"/>
      <c r="E46" s="637">
        <v>1</v>
      </c>
      <c r="F46" s="628"/>
      <c r="G46" s="637">
        <f t="shared" si="0"/>
        <v>1</v>
      </c>
      <c r="H46" s="674">
        <f t="shared" si="1"/>
        <v>0</v>
      </c>
      <c r="I46" s="756">
        <f t="shared" si="2"/>
        <v>0</v>
      </c>
    </row>
    <row r="47" spans="1:10" ht="12" customHeight="1">
      <c r="A47" s="570" t="s">
        <v>5261</v>
      </c>
      <c r="B47" s="571" t="s">
        <v>5262</v>
      </c>
      <c r="C47" s="182"/>
      <c r="D47" s="1108"/>
      <c r="E47" s="637">
        <v>1</v>
      </c>
      <c r="F47" s="629"/>
      <c r="G47" s="637">
        <f t="shared" si="0"/>
        <v>1</v>
      </c>
      <c r="H47" s="674">
        <f t="shared" si="1"/>
        <v>0</v>
      </c>
      <c r="I47" s="756">
        <f t="shared" si="2"/>
        <v>0</v>
      </c>
    </row>
    <row r="48" spans="1:10" ht="12" customHeight="1">
      <c r="A48" s="570" t="s">
        <v>2477</v>
      </c>
      <c r="B48" s="571" t="s">
        <v>2478</v>
      </c>
      <c r="C48" s="182"/>
      <c r="D48" s="1107"/>
      <c r="E48" s="637">
        <v>5</v>
      </c>
      <c r="F48" s="628">
        <v>8</v>
      </c>
      <c r="G48" s="637">
        <f t="shared" si="0"/>
        <v>5</v>
      </c>
      <c r="H48" s="674">
        <f t="shared" si="1"/>
        <v>8</v>
      </c>
      <c r="I48" s="756">
        <f t="shared" si="2"/>
        <v>1.6</v>
      </c>
    </row>
    <row r="49" spans="1:10" ht="12" customHeight="1">
      <c r="A49" s="572" t="s">
        <v>2479</v>
      </c>
      <c r="B49" s="573" t="s">
        <v>2480</v>
      </c>
      <c r="C49" s="182"/>
      <c r="D49" s="1107"/>
      <c r="E49" s="637">
        <v>3</v>
      </c>
      <c r="F49" s="628"/>
      <c r="G49" s="637">
        <f t="shared" si="0"/>
        <v>3</v>
      </c>
      <c r="H49" s="674">
        <f t="shared" si="1"/>
        <v>0</v>
      </c>
      <c r="I49" s="756">
        <f t="shared" si="2"/>
        <v>0</v>
      </c>
    </row>
    <row r="50" spans="1:10" ht="12" customHeight="1">
      <c r="A50" s="572" t="s">
        <v>5263</v>
      </c>
      <c r="B50" s="573" t="s">
        <v>5264</v>
      </c>
      <c r="C50" s="182"/>
      <c r="D50" s="1107"/>
      <c r="E50" s="637">
        <v>3</v>
      </c>
      <c r="F50" s="628">
        <v>1</v>
      </c>
      <c r="G50" s="637">
        <f t="shared" si="0"/>
        <v>3</v>
      </c>
      <c r="H50" s="674">
        <f t="shared" si="1"/>
        <v>1</v>
      </c>
      <c r="I50" s="756">
        <f t="shared" si="2"/>
        <v>0.33333333333333331</v>
      </c>
    </row>
    <row r="51" spans="1:10" ht="12" customHeight="1">
      <c r="A51" s="570" t="s">
        <v>2483</v>
      </c>
      <c r="B51" s="571" t="s">
        <v>2484</v>
      </c>
      <c r="C51" s="182"/>
      <c r="D51" s="625"/>
      <c r="E51" s="637">
        <v>3</v>
      </c>
      <c r="F51" s="626">
        <v>3</v>
      </c>
      <c r="G51" s="637">
        <f t="shared" si="0"/>
        <v>3</v>
      </c>
      <c r="H51" s="674">
        <f t="shared" si="1"/>
        <v>3</v>
      </c>
      <c r="I51" s="756">
        <f t="shared" si="2"/>
        <v>1</v>
      </c>
    </row>
    <row r="52" spans="1:10" ht="12" customHeight="1">
      <c r="A52" s="570" t="s">
        <v>2485</v>
      </c>
      <c r="B52" s="571" t="s">
        <v>2486</v>
      </c>
      <c r="C52" s="182"/>
      <c r="D52" s="625"/>
      <c r="E52" s="637">
        <v>1</v>
      </c>
      <c r="F52" s="626"/>
      <c r="G52" s="637">
        <f t="shared" si="0"/>
        <v>1</v>
      </c>
      <c r="H52" s="674">
        <f t="shared" si="1"/>
        <v>0</v>
      </c>
      <c r="I52" s="756">
        <f t="shared" si="2"/>
        <v>0</v>
      </c>
    </row>
    <row r="53" spans="1:10" ht="12" customHeight="1">
      <c r="A53" s="570" t="s">
        <v>2487</v>
      </c>
      <c r="B53" s="571" t="s">
        <v>2488</v>
      </c>
      <c r="C53" s="182"/>
      <c r="D53" s="625"/>
      <c r="E53" s="637">
        <v>9</v>
      </c>
      <c r="F53" s="626">
        <v>11</v>
      </c>
      <c r="G53" s="637">
        <f t="shared" si="0"/>
        <v>9</v>
      </c>
      <c r="H53" s="674">
        <f t="shared" si="1"/>
        <v>11</v>
      </c>
      <c r="I53" s="756">
        <f t="shared" si="2"/>
        <v>1.2222222222222223</v>
      </c>
    </row>
    <row r="54" spans="1:10" s="278" customFormat="1" ht="12" customHeight="1">
      <c r="A54" s="546" t="s">
        <v>5265</v>
      </c>
      <c r="B54" s="524" t="s">
        <v>5266</v>
      </c>
      <c r="C54" s="182"/>
      <c r="D54" s="625"/>
      <c r="E54" s="637">
        <v>1</v>
      </c>
      <c r="F54" s="626">
        <v>3</v>
      </c>
      <c r="G54" s="637">
        <f t="shared" si="0"/>
        <v>1</v>
      </c>
      <c r="H54" s="674">
        <f t="shared" si="1"/>
        <v>3</v>
      </c>
      <c r="I54" s="756">
        <f t="shared" si="2"/>
        <v>3</v>
      </c>
      <c r="J54" s="984"/>
    </row>
    <row r="55" spans="1:10" s="555" customFormat="1" ht="12" customHeight="1">
      <c r="A55" s="411" t="s">
        <v>2499</v>
      </c>
      <c r="B55" s="578" t="s">
        <v>2501</v>
      </c>
      <c r="C55" s="184"/>
      <c r="D55" s="625"/>
      <c r="E55" s="637">
        <v>11</v>
      </c>
      <c r="F55" s="626">
        <v>16</v>
      </c>
      <c r="G55" s="637">
        <f t="shared" si="0"/>
        <v>11</v>
      </c>
      <c r="H55" s="674">
        <f t="shared" si="1"/>
        <v>16</v>
      </c>
      <c r="I55" s="756">
        <f t="shared" si="2"/>
        <v>1.4545454545454546</v>
      </c>
    </row>
    <row r="56" spans="1:10" ht="12" customHeight="1">
      <c r="A56" s="570" t="s">
        <v>2502</v>
      </c>
      <c r="B56" s="571" t="s">
        <v>2503</v>
      </c>
      <c r="C56" s="182"/>
      <c r="D56" s="1107"/>
      <c r="E56" s="637">
        <v>1</v>
      </c>
      <c r="F56" s="628"/>
      <c r="G56" s="637">
        <f t="shared" si="0"/>
        <v>1</v>
      </c>
      <c r="H56" s="674">
        <f t="shared" si="1"/>
        <v>0</v>
      </c>
      <c r="I56" s="756">
        <f t="shared" si="2"/>
        <v>0</v>
      </c>
    </row>
    <row r="57" spans="1:10" ht="12" customHeight="1">
      <c r="A57" s="570" t="s">
        <v>2505</v>
      </c>
      <c r="B57" s="571" t="s">
        <v>2506</v>
      </c>
      <c r="C57" s="182"/>
      <c r="D57" s="1107"/>
      <c r="E57" s="637">
        <v>8</v>
      </c>
      <c r="F57" s="628">
        <v>8</v>
      </c>
      <c r="G57" s="637">
        <f t="shared" si="0"/>
        <v>8</v>
      </c>
      <c r="H57" s="674">
        <f t="shared" si="1"/>
        <v>8</v>
      </c>
      <c r="I57" s="756">
        <f t="shared" si="2"/>
        <v>1</v>
      </c>
    </row>
    <row r="58" spans="1:10" ht="12" customHeight="1">
      <c r="A58" s="570" t="s">
        <v>5267</v>
      </c>
      <c r="B58" s="571" t="s">
        <v>5268</v>
      </c>
      <c r="C58" s="182"/>
      <c r="D58" s="1108"/>
      <c r="E58" s="637"/>
      <c r="F58" s="629">
        <v>2</v>
      </c>
      <c r="G58" s="637">
        <f t="shared" si="0"/>
        <v>0</v>
      </c>
      <c r="H58" s="674">
        <f t="shared" si="1"/>
        <v>2</v>
      </c>
      <c r="I58" s="756"/>
    </row>
    <row r="59" spans="1:10" ht="12" customHeight="1">
      <c r="A59" s="570" t="s">
        <v>2508</v>
      </c>
      <c r="B59" s="571" t="s">
        <v>2510</v>
      </c>
      <c r="C59" s="182"/>
      <c r="D59" s="1107"/>
      <c r="E59" s="637">
        <v>12</v>
      </c>
      <c r="F59" s="628">
        <v>10</v>
      </c>
      <c r="G59" s="637">
        <f t="shared" si="0"/>
        <v>12</v>
      </c>
      <c r="H59" s="674">
        <f t="shared" si="1"/>
        <v>10</v>
      </c>
      <c r="I59" s="756">
        <f t="shared" si="2"/>
        <v>0.83333333333333337</v>
      </c>
    </row>
    <row r="60" spans="1:10" ht="12" customHeight="1">
      <c r="A60" s="570" t="s">
        <v>2511</v>
      </c>
      <c r="B60" s="571" t="s">
        <v>2512</v>
      </c>
      <c r="C60" s="182"/>
      <c r="D60" s="1107"/>
      <c r="E60" s="637">
        <v>24</v>
      </c>
      <c r="F60" s="628">
        <v>17</v>
      </c>
      <c r="G60" s="637">
        <f t="shared" si="0"/>
        <v>24</v>
      </c>
      <c r="H60" s="674">
        <f t="shared" si="1"/>
        <v>17</v>
      </c>
      <c r="I60" s="756">
        <f t="shared" si="2"/>
        <v>0.70833333333333337</v>
      </c>
    </row>
    <row r="61" spans="1:10" ht="12" customHeight="1">
      <c r="A61" s="570" t="s">
        <v>2513</v>
      </c>
      <c r="B61" s="571" t="s">
        <v>2514</v>
      </c>
      <c r="C61" s="182"/>
      <c r="D61" s="1107"/>
      <c r="E61" s="637">
        <v>11</v>
      </c>
      <c r="F61" s="628">
        <v>9</v>
      </c>
      <c r="G61" s="637">
        <f t="shared" si="0"/>
        <v>11</v>
      </c>
      <c r="H61" s="674">
        <f t="shared" si="1"/>
        <v>9</v>
      </c>
      <c r="I61" s="756">
        <f t="shared" si="2"/>
        <v>0.81818181818181823</v>
      </c>
    </row>
    <row r="62" spans="1:10" ht="12" customHeight="1">
      <c r="A62" s="570" t="s">
        <v>2515</v>
      </c>
      <c r="B62" s="571" t="s">
        <v>2516</v>
      </c>
      <c r="C62" s="182"/>
      <c r="D62" s="625"/>
      <c r="E62" s="637">
        <v>1</v>
      </c>
      <c r="F62" s="626"/>
      <c r="G62" s="637">
        <f t="shared" si="0"/>
        <v>1</v>
      </c>
      <c r="H62" s="674">
        <f t="shared" si="1"/>
        <v>0</v>
      </c>
      <c r="I62" s="756">
        <f t="shared" si="2"/>
        <v>0</v>
      </c>
    </row>
    <row r="63" spans="1:10" ht="12" customHeight="1">
      <c r="A63" s="514" t="s">
        <v>2517</v>
      </c>
      <c r="B63" s="415" t="s">
        <v>2518</v>
      </c>
      <c r="C63" s="182"/>
      <c r="D63" s="625"/>
      <c r="E63" s="637"/>
      <c r="F63" s="626">
        <v>1</v>
      </c>
      <c r="G63" s="637"/>
      <c r="H63" s="674">
        <f t="shared" si="1"/>
        <v>1</v>
      </c>
      <c r="I63" s="756"/>
    </row>
    <row r="64" spans="1:10" ht="12" customHeight="1">
      <c r="A64" s="570" t="s">
        <v>2519</v>
      </c>
      <c r="B64" s="571" t="s">
        <v>2520</v>
      </c>
      <c r="C64" s="182"/>
      <c r="D64" s="625"/>
      <c r="E64" s="637">
        <v>1</v>
      </c>
      <c r="F64" s="626">
        <v>1</v>
      </c>
      <c r="G64" s="637">
        <f t="shared" si="0"/>
        <v>1</v>
      </c>
      <c r="H64" s="674">
        <f t="shared" si="1"/>
        <v>1</v>
      </c>
      <c r="I64" s="756">
        <f t="shared" si="2"/>
        <v>1</v>
      </c>
    </row>
    <row r="65" spans="1:9" ht="12" customHeight="1">
      <c r="A65" s="572" t="s">
        <v>2521</v>
      </c>
      <c r="B65" s="573" t="s">
        <v>2522</v>
      </c>
      <c r="C65" s="182"/>
      <c r="D65" s="625"/>
      <c r="E65" s="637">
        <v>5</v>
      </c>
      <c r="F65" s="626">
        <v>8</v>
      </c>
      <c r="G65" s="637">
        <f t="shared" si="0"/>
        <v>5</v>
      </c>
      <c r="H65" s="674">
        <f t="shared" si="1"/>
        <v>8</v>
      </c>
      <c r="I65" s="756">
        <f t="shared" si="2"/>
        <v>1.6</v>
      </c>
    </row>
    <row r="66" spans="1:9" ht="12" customHeight="1">
      <c r="A66" s="572" t="s">
        <v>5269</v>
      </c>
      <c r="B66" s="573" t="s">
        <v>5270</v>
      </c>
      <c r="C66" s="182"/>
      <c r="D66" s="625"/>
      <c r="E66" s="637"/>
      <c r="F66" s="626"/>
      <c r="G66" s="637">
        <f t="shared" si="0"/>
        <v>0</v>
      </c>
      <c r="H66" s="674">
        <f t="shared" si="1"/>
        <v>0</v>
      </c>
      <c r="I66" s="756"/>
    </row>
    <row r="67" spans="1:9" ht="12" customHeight="1">
      <c r="A67" s="572" t="s">
        <v>5271</v>
      </c>
      <c r="B67" s="573" t="s">
        <v>5272</v>
      </c>
      <c r="C67" s="182"/>
      <c r="D67" s="625"/>
      <c r="E67" s="637"/>
      <c r="F67" s="626"/>
      <c r="G67" s="637">
        <f t="shared" si="0"/>
        <v>0</v>
      </c>
      <c r="H67" s="674">
        <f t="shared" si="1"/>
        <v>0</v>
      </c>
      <c r="I67" s="756"/>
    </row>
    <row r="68" spans="1:9" ht="12" customHeight="1">
      <c r="A68" s="570" t="s">
        <v>2523</v>
      </c>
      <c r="B68" s="571" t="s">
        <v>2524</v>
      </c>
      <c r="C68" s="182"/>
      <c r="D68" s="1107"/>
      <c r="E68" s="637">
        <v>4</v>
      </c>
      <c r="F68" s="628">
        <v>5</v>
      </c>
      <c r="G68" s="637">
        <f t="shared" si="0"/>
        <v>4</v>
      </c>
      <c r="H68" s="674">
        <f t="shared" si="1"/>
        <v>5</v>
      </c>
      <c r="I68" s="756">
        <f t="shared" si="2"/>
        <v>1.25</v>
      </c>
    </row>
    <row r="69" spans="1:9" ht="12" customHeight="1">
      <c r="A69" s="570" t="s">
        <v>2525</v>
      </c>
      <c r="B69" s="571" t="s">
        <v>2526</v>
      </c>
      <c r="C69" s="182"/>
      <c r="D69" s="1107"/>
      <c r="E69" s="637"/>
      <c r="F69" s="628"/>
      <c r="G69" s="637">
        <f t="shared" si="0"/>
        <v>0</v>
      </c>
      <c r="H69" s="674">
        <f t="shared" si="1"/>
        <v>0</v>
      </c>
      <c r="I69" s="756"/>
    </row>
    <row r="70" spans="1:9" ht="12" customHeight="1">
      <c r="A70" s="508" t="s">
        <v>5273</v>
      </c>
      <c r="B70" s="410" t="s">
        <v>5274</v>
      </c>
      <c r="C70" s="182"/>
      <c r="D70" s="1108"/>
      <c r="E70" s="637">
        <v>1</v>
      </c>
      <c r="F70" s="629"/>
      <c r="G70" s="637">
        <f t="shared" si="0"/>
        <v>1</v>
      </c>
      <c r="H70" s="674">
        <f t="shared" si="1"/>
        <v>0</v>
      </c>
      <c r="I70" s="756">
        <f t="shared" si="2"/>
        <v>0</v>
      </c>
    </row>
    <row r="71" spans="1:9" ht="12" customHeight="1">
      <c r="A71" s="570" t="s">
        <v>2527</v>
      </c>
      <c r="B71" s="571" t="s">
        <v>2528</v>
      </c>
      <c r="C71" s="182"/>
      <c r="D71" s="1107"/>
      <c r="E71" s="637">
        <v>3</v>
      </c>
      <c r="F71" s="628">
        <v>3</v>
      </c>
      <c r="G71" s="637">
        <f t="shared" si="0"/>
        <v>3</v>
      </c>
      <c r="H71" s="674">
        <f t="shared" si="1"/>
        <v>3</v>
      </c>
      <c r="I71" s="756">
        <f t="shared" si="2"/>
        <v>1</v>
      </c>
    </row>
    <row r="72" spans="1:9" ht="12" customHeight="1">
      <c r="A72" s="572" t="s">
        <v>2529</v>
      </c>
      <c r="B72" s="573" t="s">
        <v>2530</v>
      </c>
      <c r="C72" s="182"/>
      <c r="D72" s="1107"/>
      <c r="E72" s="637"/>
      <c r="F72" s="628"/>
      <c r="G72" s="637">
        <f t="shared" si="0"/>
        <v>0</v>
      </c>
      <c r="H72" s="674">
        <f t="shared" si="1"/>
        <v>0</v>
      </c>
      <c r="I72" s="756"/>
    </row>
    <row r="73" spans="1:9" ht="12" customHeight="1">
      <c r="A73" s="924" t="s">
        <v>5751</v>
      </c>
      <c r="B73" s="925" t="s">
        <v>5752</v>
      </c>
      <c r="C73" s="182"/>
      <c r="D73" s="1107"/>
      <c r="E73" s="637"/>
      <c r="F73" s="628">
        <v>1</v>
      </c>
      <c r="G73" s="637"/>
      <c r="H73" s="674">
        <f t="shared" si="1"/>
        <v>1</v>
      </c>
      <c r="I73" s="756"/>
    </row>
    <row r="74" spans="1:9" ht="12" customHeight="1">
      <c r="A74" s="546" t="s">
        <v>2531</v>
      </c>
      <c r="B74" s="524" t="s">
        <v>2532</v>
      </c>
      <c r="C74" s="182"/>
      <c r="D74" s="1107"/>
      <c r="E74" s="637">
        <v>1</v>
      </c>
      <c r="F74" s="628"/>
      <c r="G74" s="637">
        <f t="shared" si="0"/>
        <v>1</v>
      </c>
      <c r="H74" s="674">
        <f t="shared" ref="H74:H86" si="3">D74+F74</f>
        <v>0</v>
      </c>
      <c r="I74" s="756">
        <f t="shared" si="2"/>
        <v>0</v>
      </c>
    </row>
    <row r="75" spans="1:9" ht="12" customHeight="1">
      <c r="A75" s="924" t="s">
        <v>5753</v>
      </c>
      <c r="B75" s="925" t="s">
        <v>5754</v>
      </c>
      <c r="C75" s="182"/>
      <c r="D75" s="625"/>
      <c r="E75" s="637"/>
      <c r="F75" s="626">
        <v>1</v>
      </c>
      <c r="G75" s="637"/>
      <c r="H75" s="674">
        <f t="shared" si="3"/>
        <v>1</v>
      </c>
      <c r="I75" s="756"/>
    </row>
    <row r="76" spans="1:9" ht="12" customHeight="1">
      <c r="A76" s="570" t="s">
        <v>2533</v>
      </c>
      <c r="B76" s="571" t="s">
        <v>2534</v>
      </c>
      <c r="C76" s="182"/>
      <c r="D76" s="625"/>
      <c r="E76" s="637">
        <v>5</v>
      </c>
      <c r="F76" s="626">
        <v>2</v>
      </c>
      <c r="G76" s="637">
        <f t="shared" si="0"/>
        <v>5</v>
      </c>
      <c r="H76" s="674">
        <f t="shared" si="3"/>
        <v>2</v>
      </c>
      <c r="I76" s="756">
        <f t="shared" si="2"/>
        <v>0.4</v>
      </c>
    </row>
    <row r="77" spans="1:9" ht="12" customHeight="1">
      <c r="A77" s="570" t="s">
        <v>2535</v>
      </c>
      <c r="B77" s="571" t="s">
        <v>2536</v>
      </c>
      <c r="C77" s="182"/>
      <c r="D77" s="625"/>
      <c r="E77" s="637">
        <v>9</v>
      </c>
      <c r="F77" s="626">
        <v>14</v>
      </c>
      <c r="G77" s="637">
        <f t="shared" si="0"/>
        <v>9</v>
      </c>
      <c r="H77" s="674">
        <f t="shared" si="3"/>
        <v>14</v>
      </c>
      <c r="I77" s="756">
        <f t="shared" si="2"/>
        <v>1.5555555555555556</v>
      </c>
    </row>
    <row r="78" spans="1:9" ht="12" customHeight="1">
      <c r="A78" s="572" t="s">
        <v>5275</v>
      </c>
      <c r="B78" s="573" t="s">
        <v>5276</v>
      </c>
      <c r="C78" s="182"/>
      <c r="D78" s="625"/>
      <c r="E78" s="637"/>
      <c r="F78" s="626"/>
      <c r="G78" s="637">
        <f t="shared" si="0"/>
        <v>0</v>
      </c>
      <c r="H78" s="674">
        <f t="shared" si="3"/>
        <v>0</v>
      </c>
      <c r="I78" s="756"/>
    </row>
    <row r="79" spans="1:9" ht="12" customHeight="1">
      <c r="A79" s="570" t="s">
        <v>5277</v>
      </c>
      <c r="B79" s="571" t="s">
        <v>5278</v>
      </c>
      <c r="C79" s="182"/>
      <c r="D79" s="625"/>
      <c r="E79" s="637"/>
      <c r="F79" s="626"/>
      <c r="G79" s="637">
        <f t="shared" si="0"/>
        <v>0</v>
      </c>
      <c r="H79" s="674">
        <f t="shared" si="3"/>
        <v>0</v>
      </c>
      <c r="I79" s="756"/>
    </row>
    <row r="80" spans="1:9" ht="12" customHeight="1">
      <c r="A80" s="897" t="s">
        <v>5755</v>
      </c>
      <c r="B80" s="921" t="s">
        <v>5756</v>
      </c>
      <c r="C80" s="182"/>
      <c r="D80" s="625"/>
      <c r="E80" s="637"/>
      <c r="F80" s="626">
        <v>1</v>
      </c>
      <c r="G80" s="637"/>
      <c r="H80" s="674">
        <f t="shared" si="3"/>
        <v>1</v>
      </c>
      <c r="I80" s="756"/>
    </row>
    <row r="81" spans="1:9" ht="12" customHeight="1">
      <c r="A81" s="570" t="s">
        <v>2537</v>
      </c>
      <c r="B81" s="571" t="s">
        <v>2538</v>
      </c>
      <c r="C81" s="182"/>
      <c r="D81" s="625"/>
      <c r="E81" s="637">
        <v>1</v>
      </c>
      <c r="F81" s="626">
        <v>5</v>
      </c>
      <c r="G81" s="637">
        <f t="shared" si="0"/>
        <v>1</v>
      </c>
      <c r="H81" s="674">
        <f t="shared" si="3"/>
        <v>5</v>
      </c>
      <c r="I81" s="756">
        <f t="shared" si="2"/>
        <v>5</v>
      </c>
    </row>
    <row r="82" spans="1:9" ht="12" customHeight="1">
      <c r="A82" s="570" t="s">
        <v>5279</v>
      </c>
      <c r="B82" s="571" t="s">
        <v>5280</v>
      </c>
      <c r="C82" s="182"/>
      <c r="D82" s="1107"/>
      <c r="E82" s="637"/>
      <c r="F82" s="628">
        <v>1</v>
      </c>
      <c r="G82" s="637">
        <f t="shared" si="0"/>
        <v>0</v>
      </c>
      <c r="H82" s="674">
        <f t="shared" si="3"/>
        <v>1</v>
      </c>
      <c r="I82" s="756"/>
    </row>
    <row r="83" spans="1:9" ht="12" customHeight="1">
      <c r="A83" s="572" t="s">
        <v>5281</v>
      </c>
      <c r="B83" s="573" t="s">
        <v>5282</v>
      </c>
      <c r="C83" s="182"/>
      <c r="D83" s="1107"/>
      <c r="E83" s="637"/>
      <c r="F83" s="628">
        <v>1</v>
      </c>
      <c r="G83" s="637">
        <f t="shared" ref="G83:G153" si="4">C83+E83</f>
        <v>0</v>
      </c>
      <c r="H83" s="674">
        <f t="shared" si="3"/>
        <v>1</v>
      </c>
      <c r="I83" s="756"/>
    </row>
    <row r="84" spans="1:9" ht="12" customHeight="1">
      <c r="A84" s="411" t="s">
        <v>2541</v>
      </c>
      <c r="B84" s="578" t="s">
        <v>2542</v>
      </c>
      <c r="C84" s="182"/>
      <c r="D84" s="1108"/>
      <c r="E84" s="637">
        <v>3</v>
      </c>
      <c r="F84" s="629"/>
      <c r="G84" s="637">
        <f t="shared" si="4"/>
        <v>3</v>
      </c>
      <c r="H84" s="674">
        <f t="shared" si="3"/>
        <v>0</v>
      </c>
      <c r="I84" s="756">
        <f>H84/G84</f>
        <v>0</v>
      </c>
    </row>
    <row r="85" spans="1:9" ht="12" customHeight="1">
      <c r="A85" s="572" t="s">
        <v>2543</v>
      </c>
      <c r="B85" s="573" t="s">
        <v>2544</v>
      </c>
      <c r="C85" s="182"/>
      <c r="D85" s="1107"/>
      <c r="E85" s="637"/>
      <c r="F85" s="628">
        <v>11</v>
      </c>
      <c r="G85" s="637">
        <f t="shared" si="4"/>
        <v>0</v>
      </c>
      <c r="H85" s="674">
        <f t="shared" si="3"/>
        <v>11</v>
      </c>
      <c r="I85" s="756"/>
    </row>
    <row r="86" spans="1:9" ht="12" customHeight="1">
      <c r="A86" s="572" t="s">
        <v>2545</v>
      </c>
      <c r="B86" s="573" t="s">
        <v>2546</v>
      </c>
      <c r="C86" s="182"/>
      <c r="D86" s="1107"/>
      <c r="E86" s="637"/>
      <c r="F86" s="628"/>
      <c r="G86" s="637">
        <f t="shared" si="4"/>
        <v>0</v>
      </c>
      <c r="H86" s="674">
        <f t="shared" si="3"/>
        <v>0</v>
      </c>
      <c r="I86" s="756"/>
    </row>
    <row r="87" spans="1:9" ht="12" customHeight="1">
      <c r="A87" s="579"/>
      <c r="B87" s="580" t="s">
        <v>4624</v>
      </c>
      <c r="C87" s="182"/>
      <c r="D87" s="1107"/>
      <c r="E87" s="681">
        <f>SUM(E8:E86)</f>
        <v>462</v>
      </c>
      <c r="F87" s="681">
        <f>SUM(F8:F86)</f>
        <v>531</v>
      </c>
      <c r="G87" s="681">
        <f>SUM(G8:G86)</f>
        <v>462</v>
      </c>
      <c r="H87" s="675">
        <f t="shared" ref="H87" si="5">D87+F87</f>
        <v>531</v>
      </c>
      <c r="I87" s="914">
        <f>H87/G87</f>
        <v>1.1493506493506493</v>
      </c>
    </row>
    <row r="88" spans="1:9" ht="12" customHeight="1">
      <c r="A88" s="208"/>
      <c r="B88" s="290" t="s">
        <v>1753</v>
      </c>
      <c r="C88" s="182"/>
      <c r="D88" s="625"/>
      <c r="E88" s="637"/>
      <c r="F88" s="626"/>
      <c r="G88" s="637"/>
      <c r="H88" s="674"/>
      <c r="I88" s="682"/>
    </row>
    <row r="89" spans="1:9" ht="12" customHeight="1">
      <c r="A89" s="508" t="s">
        <v>1956</v>
      </c>
      <c r="B89" s="410" t="s">
        <v>4739</v>
      </c>
      <c r="C89" s="182">
        <v>163</v>
      </c>
      <c r="D89" s="682">
        <v>229</v>
      </c>
      <c r="E89" s="637">
        <v>76</v>
      </c>
      <c r="F89" s="682">
        <v>60</v>
      </c>
      <c r="G89" s="637">
        <f t="shared" si="4"/>
        <v>239</v>
      </c>
      <c r="H89" s="682">
        <f>D89+F89</f>
        <v>289</v>
      </c>
      <c r="I89" s="756">
        <f>H89/G89</f>
        <v>1.2092050209205021</v>
      </c>
    </row>
    <row r="90" spans="1:9" ht="12" customHeight="1">
      <c r="A90" s="508" t="s">
        <v>1958</v>
      </c>
      <c r="B90" s="410" t="s">
        <v>5283</v>
      </c>
      <c r="C90" s="182"/>
      <c r="D90" s="682"/>
      <c r="E90" s="637"/>
      <c r="F90" s="682"/>
      <c r="G90" s="637">
        <f t="shared" si="4"/>
        <v>0</v>
      </c>
      <c r="H90" s="682">
        <f t="shared" ref="H90:H153" si="6">D90+F90</f>
        <v>0</v>
      </c>
      <c r="I90" s="756"/>
    </row>
    <row r="91" spans="1:9" ht="12" customHeight="1">
      <c r="A91" s="507" t="s">
        <v>4839</v>
      </c>
      <c r="B91" s="408" t="s">
        <v>4840</v>
      </c>
      <c r="C91" s="182"/>
      <c r="D91" s="682"/>
      <c r="E91" s="637">
        <v>3</v>
      </c>
      <c r="F91" s="682">
        <v>15</v>
      </c>
      <c r="G91" s="637">
        <f t="shared" si="4"/>
        <v>3</v>
      </c>
      <c r="H91" s="682">
        <f t="shared" si="6"/>
        <v>15</v>
      </c>
      <c r="I91" s="756">
        <f t="shared" ref="I91:I158" si="7">H91/G91</f>
        <v>5</v>
      </c>
    </row>
    <row r="92" spans="1:9" ht="12" customHeight="1">
      <c r="A92" s="508" t="s">
        <v>1960</v>
      </c>
      <c r="B92" s="545" t="s">
        <v>1961</v>
      </c>
      <c r="C92" s="182"/>
      <c r="D92" s="682">
        <v>1</v>
      </c>
      <c r="E92" s="637">
        <v>509</v>
      </c>
      <c r="F92" s="682">
        <v>1253</v>
      </c>
      <c r="G92" s="637">
        <f t="shared" si="4"/>
        <v>509</v>
      </c>
      <c r="H92" s="682">
        <f t="shared" si="6"/>
        <v>1254</v>
      </c>
      <c r="I92" s="756">
        <f t="shared" si="7"/>
        <v>2.4636542239685659</v>
      </c>
    </row>
    <row r="93" spans="1:9" ht="12" customHeight="1">
      <c r="A93" s="508" t="s">
        <v>1968</v>
      </c>
      <c r="B93" s="524" t="s">
        <v>4741</v>
      </c>
      <c r="C93" s="182"/>
      <c r="D93" s="682">
        <v>2</v>
      </c>
      <c r="E93" s="637">
        <v>556</v>
      </c>
      <c r="F93" s="682">
        <v>1320</v>
      </c>
      <c r="G93" s="637">
        <f t="shared" si="4"/>
        <v>556</v>
      </c>
      <c r="H93" s="682">
        <f t="shared" si="6"/>
        <v>1322</v>
      </c>
      <c r="I93" s="756">
        <f t="shared" si="7"/>
        <v>2.3776978417266186</v>
      </c>
    </row>
    <row r="94" spans="1:9" ht="12" customHeight="1">
      <c r="A94" s="514" t="s">
        <v>1970</v>
      </c>
      <c r="B94" s="415" t="s">
        <v>1971</v>
      </c>
      <c r="C94" s="182"/>
      <c r="D94" s="682"/>
      <c r="E94" s="637">
        <v>1</v>
      </c>
      <c r="F94" s="682"/>
      <c r="G94" s="637">
        <f t="shared" si="4"/>
        <v>1</v>
      </c>
      <c r="H94" s="682">
        <f t="shared" si="6"/>
        <v>0</v>
      </c>
      <c r="I94" s="756">
        <f t="shared" si="7"/>
        <v>0</v>
      </c>
    </row>
    <row r="95" spans="1:9" ht="12" customHeight="1">
      <c r="A95" s="514" t="s">
        <v>2038</v>
      </c>
      <c r="B95" s="415" t="s">
        <v>2039</v>
      </c>
      <c r="C95" s="182"/>
      <c r="D95" s="682"/>
      <c r="E95" s="637"/>
      <c r="F95" s="682">
        <v>3</v>
      </c>
      <c r="G95" s="637"/>
      <c r="H95" s="682">
        <f t="shared" si="6"/>
        <v>3</v>
      </c>
      <c r="I95" s="756"/>
    </row>
    <row r="96" spans="1:9" ht="12" customHeight="1">
      <c r="A96" s="508" t="s">
        <v>2040</v>
      </c>
      <c r="B96" s="545" t="s">
        <v>2041</v>
      </c>
      <c r="C96" s="182">
        <v>13</v>
      </c>
      <c r="D96" s="682">
        <v>1</v>
      </c>
      <c r="E96" s="637">
        <v>1431</v>
      </c>
      <c r="F96" s="682">
        <v>4006</v>
      </c>
      <c r="G96" s="637">
        <f t="shared" si="4"/>
        <v>1444</v>
      </c>
      <c r="H96" s="682">
        <f t="shared" si="6"/>
        <v>4007</v>
      </c>
      <c r="I96" s="756">
        <f t="shared" si="7"/>
        <v>2.7749307479224377</v>
      </c>
    </row>
    <row r="97" spans="1:10" ht="12" customHeight="1">
      <c r="A97" s="514" t="s">
        <v>2046</v>
      </c>
      <c r="B97" s="415" t="s">
        <v>2047</v>
      </c>
      <c r="C97" s="182"/>
      <c r="D97" s="682"/>
      <c r="E97" s="637"/>
      <c r="F97" s="682">
        <v>3</v>
      </c>
      <c r="G97" s="637"/>
      <c r="H97" s="682">
        <f t="shared" si="6"/>
        <v>3</v>
      </c>
      <c r="I97" s="756"/>
    </row>
    <row r="98" spans="1:10" ht="12" customHeight="1">
      <c r="A98" s="508" t="s">
        <v>2054</v>
      </c>
      <c r="B98" s="410" t="s">
        <v>5284</v>
      </c>
      <c r="C98" s="182"/>
      <c r="D98" s="682"/>
      <c r="E98" s="637">
        <v>48</v>
      </c>
      <c r="F98" s="682">
        <v>43</v>
      </c>
      <c r="G98" s="637">
        <f t="shared" si="4"/>
        <v>48</v>
      </c>
      <c r="H98" s="682">
        <f t="shared" si="6"/>
        <v>43</v>
      </c>
      <c r="I98" s="756">
        <f t="shared" si="7"/>
        <v>0.89583333333333337</v>
      </c>
    </row>
    <row r="99" spans="1:10" ht="12" customHeight="1">
      <c r="A99" s="508" t="s">
        <v>2068</v>
      </c>
      <c r="B99" s="410" t="s">
        <v>2069</v>
      </c>
      <c r="C99" s="182"/>
      <c r="D99" s="682"/>
      <c r="E99" s="637">
        <v>85</v>
      </c>
      <c r="F99" s="682">
        <v>54</v>
      </c>
      <c r="G99" s="637">
        <f t="shared" si="4"/>
        <v>85</v>
      </c>
      <c r="H99" s="682">
        <f t="shared" si="6"/>
        <v>54</v>
      </c>
      <c r="I99" s="756">
        <f t="shared" si="7"/>
        <v>0.63529411764705879</v>
      </c>
    </row>
    <row r="100" spans="1:10" ht="12" customHeight="1">
      <c r="A100" s="508" t="s">
        <v>2078</v>
      </c>
      <c r="B100" s="410" t="s">
        <v>2079</v>
      </c>
      <c r="C100" s="182">
        <v>392</v>
      </c>
      <c r="D100" s="682">
        <v>567</v>
      </c>
      <c r="E100" s="637">
        <v>1247</v>
      </c>
      <c r="F100" s="682">
        <v>1378</v>
      </c>
      <c r="G100" s="637">
        <f t="shared" si="4"/>
        <v>1639</v>
      </c>
      <c r="H100" s="682">
        <f t="shared" si="6"/>
        <v>1945</v>
      </c>
      <c r="I100" s="756">
        <f t="shared" si="7"/>
        <v>1.186699206833435</v>
      </c>
    </row>
    <row r="101" spans="1:10" ht="12" customHeight="1">
      <c r="A101" s="508" t="s">
        <v>2086</v>
      </c>
      <c r="B101" s="410" t="s">
        <v>2087</v>
      </c>
      <c r="C101" s="182"/>
      <c r="D101" s="682"/>
      <c r="E101" s="637"/>
      <c r="F101" s="682"/>
      <c r="G101" s="637">
        <f t="shared" si="4"/>
        <v>0</v>
      </c>
      <c r="H101" s="682">
        <f t="shared" si="6"/>
        <v>0</v>
      </c>
      <c r="I101" s="756"/>
    </row>
    <row r="102" spans="1:10" ht="12" customHeight="1">
      <c r="A102" s="508" t="s">
        <v>2088</v>
      </c>
      <c r="B102" s="410" t="s">
        <v>2089</v>
      </c>
      <c r="C102" s="182">
        <v>1575</v>
      </c>
      <c r="D102" s="682">
        <v>1672</v>
      </c>
      <c r="E102" s="637">
        <v>2331</v>
      </c>
      <c r="F102" s="682">
        <v>2035</v>
      </c>
      <c r="G102" s="637">
        <f t="shared" si="4"/>
        <v>3906</v>
      </c>
      <c r="H102" s="682">
        <f t="shared" si="6"/>
        <v>3707</v>
      </c>
      <c r="I102" s="756">
        <f t="shared" si="7"/>
        <v>0.94905273937531998</v>
      </c>
    </row>
    <row r="103" spans="1:10" ht="12" customHeight="1">
      <c r="A103" s="508" t="s">
        <v>2096</v>
      </c>
      <c r="B103" s="410" t="s">
        <v>5285</v>
      </c>
      <c r="C103" s="182"/>
      <c r="D103" s="682"/>
      <c r="E103" s="637">
        <v>3</v>
      </c>
      <c r="F103" s="682">
        <v>2</v>
      </c>
      <c r="G103" s="637">
        <f t="shared" si="4"/>
        <v>3</v>
      </c>
      <c r="H103" s="682">
        <f t="shared" si="6"/>
        <v>2</v>
      </c>
      <c r="I103" s="756">
        <f t="shared" si="7"/>
        <v>0.66666666666666663</v>
      </c>
    </row>
    <row r="104" spans="1:10" ht="12" customHeight="1">
      <c r="A104" s="879" t="s">
        <v>5757</v>
      </c>
      <c r="B104" s="927" t="s">
        <v>5758</v>
      </c>
      <c r="C104" s="182"/>
      <c r="D104" s="682"/>
      <c r="E104" s="637"/>
      <c r="F104" s="682">
        <v>1</v>
      </c>
      <c r="G104" s="637"/>
      <c r="H104" s="682">
        <f t="shared" si="6"/>
        <v>1</v>
      </c>
      <c r="I104" s="756"/>
    </row>
    <row r="105" spans="1:10" ht="12" customHeight="1">
      <c r="A105" s="508" t="s">
        <v>2098</v>
      </c>
      <c r="B105" s="410" t="s">
        <v>2099</v>
      </c>
      <c r="C105" s="182">
        <v>1</v>
      </c>
      <c r="D105" s="682"/>
      <c r="E105" s="637">
        <v>8</v>
      </c>
      <c r="F105" s="682">
        <v>12</v>
      </c>
      <c r="G105" s="637">
        <f t="shared" si="4"/>
        <v>9</v>
      </c>
      <c r="H105" s="682">
        <f t="shared" si="6"/>
        <v>12</v>
      </c>
      <c r="I105" s="756">
        <f t="shared" si="7"/>
        <v>1.3333333333333333</v>
      </c>
    </row>
    <row r="106" spans="1:10" ht="12" customHeight="1">
      <c r="A106" s="508" t="s">
        <v>2100</v>
      </c>
      <c r="B106" s="410" t="s">
        <v>2101</v>
      </c>
      <c r="C106" s="182"/>
      <c r="D106" s="682"/>
      <c r="E106" s="637">
        <v>3</v>
      </c>
      <c r="F106" s="682"/>
      <c r="G106" s="637">
        <f t="shared" si="4"/>
        <v>3</v>
      </c>
      <c r="H106" s="682">
        <f t="shared" si="6"/>
        <v>0</v>
      </c>
      <c r="I106" s="756">
        <f t="shared" si="7"/>
        <v>0</v>
      </c>
    </row>
    <row r="107" spans="1:10" ht="12" customHeight="1">
      <c r="A107" s="508" t="s">
        <v>2107</v>
      </c>
      <c r="B107" s="410" t="s">
        <v>2108</v>
      </c>
      <c r="C107" s="182"/>
      <c r="D107" s="682"/>
      <c r="E107" s="637"/>
      <c r="F107" s="682"/>
      <c r="G107" s="637">
        <f t="shared" si="4"/>
        <v>0</v>
      </c>
      <c r="H107" s="682">
        <f t="shared" si="6"/>
        <v>0</v>
      </c>
      <c r="I107" s="756"/>
    </row>
    <row r="108" spans="1:10" ht="12" customHeight="1">
      <c r="A108" s="508" t="s">
        <v>2113</v>
      </c>
      <c r="B108" s="410" t="s">
        <v>2114</v>
      </c>
      <c r="C108" s="182">
        <v>237</v>
      </c>
      <c r="D108" s="682">
        <v>263</v>
      </c>
      <c r="E108" s="637">
        <v>1009</v>
      </c>
      <c r="F108" s="682">
        <v>1372</v>
      </c>
      <c r="G108" s="637">
        <f t="shared" si="4"/>
        <v>1246</v>
      </c>
      <c r="H108" s="682">
        <f t="shared" si="6"/>
        <v>1635</v>
      </c>
      <c r="I108" s="756">
        <f t="shared" si="7"/>
        <v>1.312199036918138</v>
      </c>
    </row>
    <row r="109" spans="1:10" ht="12" customHeight="1">
      <c r="A109" s="879" t="s">
        <v>2157</v>
      </c>
      <c r="B109" s="927" t="s">
        <v>2158</v>
      </c>
      <c r="C109" s="182"/>
      <c r="D109" s="682"/>
      <c r="E109" s="637"/>
      <c r="F109" s="682">
        <v>1</v>
      </c>
      <c r="G109" s="637"/>
      <c r="H109" s="682">
        <f t="shared" si="6"/>
        <v>1</v>
      </c>
      <c r="I109" s="756"/>
    </row>
    <row r="110" spans="1:10" s="278" customFormat="1" ht="12" customHeight="1">
      <c r="A110" s="508" t="s">
        <v>2427</v>
      </c>
      <c r="B110" s="410" t="s">
        <v>2428</v>
      </c>
      <c r="C110" s="182">
        <v>21</v>
      </c>
      <c r="D110" s="682">
        <v>28</v>
      </c>
      <c r="E110" s="637">
        <v>1</v>
      </c>
      <c r="F110" s="682">
        <v>5</v>
      </c>
      <c r="G110" s="637">
        <f t="shared" si="4"/>
        <v>22</v>
      </c>
      <c r="H110" s="682">
        <f t="shared" si="6"/>
        <v>33</v>
      </c>
      <c r="I110" s="756">
        <f t="shared" si="7"/>
        <v>1.5</v>
      </c>
      <c r="J110" s="984"/>
    </row>
    <row r="111" spans="1:10" ht="12" customHeight="1">
      <c r="A111" s="508" t="s">
        <v>5286</v>
      </c>
      <c r="B111" s="410" t="s">
        <v>5287</v>
      </c>
      <c r="C111" s="182"/>
      <c r="D111" s="682">
        <v>1</v>
      </c>
      <c r="E111" s="637">
        <v>3</v>
      </c>
      <c r="F111" s="682">
        <v>1</v>
      </c>
      <c r="G111" s="637">
        <f t="shared" si="4"/>
        <v>3</v>
      </c>
      <c r="H111" s="682">
        <f t="shared" si="6"/>
        <v>2</v>
      </c>
      <c r="I111" s="756">
        <f t="shared" si="7"/>
        <v>0.66666666666666663</v>
      </c>
    </row>
    <row r="112" spans="1:10" ht="12" customHeight="1">
      <c r="A112" s="508" t="s">
        <v>2429</v>
      </c>
      <c r="B112" s="410" t="s">
        <v>5288</v>
      </c>
      <c r="C112" s="182">
        <v>4</v>
      </c>
      <c r="D112" s="682">
        <v>2</v>
      </c>
      <c r="E112" s="637">
        <v>24</v>
      </c>
      <c r="F112" s="682">
        <v>11</v>
      </c>
      <c r="G112" s="637">
        <f t="shared" si="4"/>
        <v>28</v>
      </c>
      <c r="H112" s="682">
        <f t="shared" si="6"/>
        <v>13</v>
      </c>
      <c r="I112" s="756">
        <f t="shared" si="7"/>
        <v>0.4642857142857143</v>
      </c>
    </row>
    <row r="113" spans="1:9" ht="12" customHeight="1">
      <c r="A113" s="508" t="s">
        <v>2443</v>
      </c>
      <c r="B113" s="410" t="s">
        <v>2444</v>
      </c>
      <c r="C113" s="182">
        <v>1</v>
      </c>
      <c r="D113" s="682">
        <v>1</v>
      </c>
      <c r="E113" s="637"/>
      <c r="F113" s="682">
        <v>2</v>
      </c>
      <c r="G113" s="637">
        <f t="shared" si="4"/>
        <v>1</v>
      </c>
      <c r="H113" s="682">
        <f t="shared" si="6"/>
        <v>3</v>
      </c>
      <c r="I113" s="756">
        <f t="shared" si="7"/>
        <v>3</v>
      </c>
    </row>
    <row r="114" spans="1:9" ht="12" customHeight="1">
      <c r="A114" s="508" t="s">
        <v>2453</v>
      </c>
      <c r="B114" s="410" t="s">
        <v>2454</v>
      </c>
      <c r="C114" s="182"/>
      <c r="D114" s="682"/>
      <c r="E114" s="637">
        <v>1</v>
      </c>
      <c r="F114" s="682">
        <v>1</v>
      </c>
      <c r="G114" s="637">
        <f t="shared" si="4"/>
        <v>1</v>
      </c>
      <c r="H114" s="682">
        <f t="shared" si="6"/>
        <v>1</v>
      </c>
      <c r="I114" s="756">
        <f t="shared" si="7"/>
        <v>1</v>
      </c>
    </row>
    <row r="115" spans="1:9" ht="12" customHeight="1">
      <c r="A115" s="508" t="s">
        <v>144</v>
      </c>
      <c r="B115" s="410" t="s">
        <v>2455</v>
      </c>
      <c r="C115" s="182">
        <v>3</v>
      </c>
      <c r="D115" s="682">
        <v>2</v>
      </c>
      <c r="E115" s="637">
        <v>148</v>
      </c>
      <c r="F115" s="682">
        <v>170</v>
      </c>
      <c r="G115" s="637">
        <f t="shared" si="4"/>
        <v>151</v>
      </c>
      <c r="H115" s="682">
        <f t="shared" si="6"/>
        <v>172</v>
      </c>
      <c r="I115" s="756">
        <f t="shared" si="7"/>
        <v>1.1390728476821192</v>
      </c>
    </row>
    <row r="116" spans="1:9" ht="12" customHeight="1">
      <c r="A116" s="508" t="s">
        <v>2456</v>
      </c>
      <c r="B116" s="410" t="s">
        <v>2457</v>
      </c>
      <c r="C116" s="182">
        <v>1</v>
      </c>
      <c r="D116" s="682">
        <v>4</v>
      </c>
      <c r="E116" s="637">
        <v>23</v>
      </c>
      <c r="F116" s="682">
        <v>34</v>
      </c>
      <c r="G116" s="637">
        <f t="shared" si="4"/>
        <v>24</v>
      </c>
      <c r="H116" s="682">
        <f t="shared" si="6"/>
        <v>38</v>
      </c>
      <c r="I116" s="756">
        <f t="shared" si="7"/>
        <v>1.5833333333333333</v>
      </c>
    </row>
    <row r="117" spans="1:9" ht="12" customHeight="1">
      <c r="A117" s="508" t="s">
        <v>2458</v>
      </c>
      <c r="B117" s="410" t="s">
        <v>2459</v>
      </c>
      <c r="C117" s="182"/>
      <c r="D117" s="682"/>
      <c r="E117" s="637"/>
      <c r="F117" s="682"/>
      <c r="G117" s="637">
        <f t="shared" si="4"/>
        <v>0</v>
      </c>
      <c r="H117" s="682">
        <f t="shared" si="6"/>
        <v>0</v>
      </c>
      <c r="I117" s="756"/>
    </row>
    <row r="118" spans="1:9" ht="12" customHeight="1">
      <c r="A118" s="508" t="s">
        <v>2460</v>
      </c>
      <c r="B118" s="410" t="s">
        <v>2461</v>
      </c>
      <c r="C118" s="182">
        <v>4</v>
      </c>
      <c r="D118" s="682">
        <v>4</v>
      </c>
      <c r="E118" s="637">
        <v>9</v>
      </c>
      <c r="F118" s="682">
        <v>4</v>
      </c>
      <c r="G118" s="637">
        <f t="shared" si="4"/>
        <v>13</v>
      </c>
      <c r="H118" s="682">
        <f t="shared" si="6"/>
        <v>8</v>
      </c>
      <c r="I118" s="756">
        <f t="shared" si="7"/>
        <v>0.61538461538461542</v>
      </c>
    </row>
    <row r="119" spans="1:9" ht="12" customHeight="1">
      <c r="A119" s="508" t="s">
        <v>2489</v>
      </c>
      <c r="B119" s="410" t="s">
        <v>2490</v>
      </c>
      <c r="C119" s="182">
        <v>3</v>
      </c>
      <c r="D119" s="682">
        <v>1</v>
      </c>
      <c r="E119" s="637">
        <v>245</v>
      </c>
      <c r="F119" s="682">
        <v>302</v>
      </c>
      <c r="G119" s="637">
        <f t="shared" si="4"/>
        <v>248</v>
      </c>
      <c r="H119" s="682">
        <f t="shared" si="6"/>
        <v>303</v>
      </c>
      <c r="I119" s="756">
        <f t="shared" si="7"/>
        <v>1.221774193548387</v>
      </c>
    </row>
    <row r="120" spans="1:9" ht="12" customHeight="1">
      <c r="A120" s="508" t="s">
        <v>2491</v>
      </c>
      <c r="B120" s="410" t="s">
        <v>2492</v>
      </c>
      <c r="C120" s="182">
        <v>1</v>
      </c>
      <c r="D120" s="682"/>
      <c r="E120" s="637">
        <v>9</v>
      </c>
      <c r="F120" s="682">
        <v>9</v>
      </c>
      <c r="G120" s="637">
        <f t="shared" si="4"/>
        <v>10</v>
      </c>
      <c r="H120" s="682">
        <f t="shared" si="6"/>
        <v>9</v>
      </c>
      <c r="I120" s="756">
        <f t="shared" si="7"/>
        <v>0.9</v>
      </c>
    </row>
    <row r="121" spans="1:9" ht="12" customHeight="1">
      <c r="A121" s="508" t="s">
        <v>2493</v>
      </c>
      <c r="B121" s="410" t="s">
        <v>2494</v>
      </c>
      <c r="C121" s="182"/>
      <c r="D121" s="682"/>
      <c r="E121" s="637"/>
      <c r="F121" s="682"/>
      <c r="G121" s="637">
        <f t="shared" si="4"/>
        <v>0</v>
      </c>
      <c r="H121" s="682">
        <f t="shared" si="6"/>
        <v>0</v>
      </c>
      <c r="I121" s="756"/>
    </row>
    <row r="122" spans="1:9" ht="12" customHeight="1">
      <c r="A122" s="508" t="s">
        <v>2495</v>
      </c>
      <c r="B122" s="410" t="s">
        <v>5289</v>
      </c>
      <c r="C122" s="182"/>
      <c r="D122" s="682">
        <v>2</v>
      </c>
      <c r="E122" s="637">
        <v>121</v>
      </c>
      <c r="F122" s="682">
        <v>99</v>
      </c>
      <c r="G122" s="637">
        <f t="shared" si="4"/>
        <v>121</v>
      </c>
      <c r="H122" s="682">
        <f t="shared" si="6"/>
        <v>101</v>
      </c>
      <c r="I122" s="756">
        <f t="shared" si="7"/>
        <v>0.83471074380165289</v>
      </c>
    </row>
    <row r="123" spans="1:9" ht="12" customHeight="1">
      <c r="A123" s="397" t="s">
        <v>2497</v>
      </c>
      <c r="B123" s="416" t="s">
        <v>2498</v>
      </c>
      <c r="C123" s="182"/>
      <c r="D123" s="682"/>
      <c r="E123" s="637">
        <v>1</v>
      </c>
      <c r="F123" s="682">
        <v>4</v>
      </c>
      <c r="G123" s="637">
        <f t="shared" si="4"/>
        <v>1</v>
      </c>
      <c r="H123" s="682">
        <f t="shared" si="6"/>
        <v>4</v>
      </c>
      <c r="I123" s="756">
        <f t="shared" si="7"/>
        <v>4</v>
      </c>
    </row>
    <row r="124" spans="1:9" ht="12" customHeight="1">
      <c r="A124" s="397" t="s">
        <v>2547</v>
      </c>
      <c r="B124" s="416" t="s">
        <v>2548</v>
      </c>
      <c r="C124" s="182"/>
      <c r="D124" s="682"/>
      <c r="E124" s="637"/>
      <c r="F124" s="682"/>
      <c r="G124" s="637">
        <f t="shared" si="4"/>
        <v>0</v>
      </c>
      <c r="H124" s="682">
        <f t="shared" si="6"/>
        <v>0</v>
      </c>
      <c r="I124" s="756"/>
    </row>
    <row r="125" spans="1:9" ht="12" customHeight="1">
      <c r="A125" s="397" t="s">
        <v>2551</v>
      </c>
      <c r="B125" s="416" t="s">
        <v>5043</v>
      </c>
      <c r="C125" s="182"/>
      <c r="D125" s="682">
        <v>2</v>
      </c>
      <c r="E125" s="637">
        <v>135</v>
      </c>
      <c r="F125" s="682">
        <v>159</v>
      </c>
      <c r="G125" s="637">
        <f t="shared" si="4"/>
        <v>135</v>
      </c>
      <c r="H125" s="682">
        <f t="shared" si="6"/>
        <v>161</v>
      </c>
      <c r="I125" s="756">
        <f t="shared" si="7"/>
        <v>1.1925925925925926</v>
      </c>
    </row>
    <row r="126" spans="1:9" ht="12" customHeight="1">
      <c r="A126" s="397" t="s">
        <v>2869</v>
      </c>
      <c r="B126" s="416" t="s">
        <v>2870</v>
      </c>
      <c r="C126" s="182"/>
      <c r="D126" s="682"/>
      <c r="E126" s="637"/>
      <c r="F126" s="682"/>
      <c r="G126" s="637">
        <f t="shared" si="4"/>
        <v>0</v>
      </c>
      <c r="H126" s="682">
        <f t="shared" si="6"/>
        <v>0</v>
      </c>
      <c r="I126" s="756"/>
    </row>
    <row r="127" spans="1:9" ht="12" customHeight="1">
      <c r="A127" s="397" t="s">
        <v>2871</v>
      </c>
      <c r="B127" s="416" t="s">
        <v>2872</v>
      </c>
      <c r="C127" s="182">
        <v>1789</v>
      </c>
      <c r="D127" s="682">
        <v>1951</v>
      </c>
      <c r="E127" s="637">
        <v>389</v>
      </c>
      <c r="F127" s="682">
        <v>293</v>
      </c>
      <c r="G127" s="637">
        <f t="shared" si="4"/>
        <v>2178</v>
      </c>
      <c r="H127" s="682">
        <f t="shared" si="6"/>
        <v>2244</v>
      </c>
      <c r="I127" s="756">
        <f t="shared" si="7"/>
        <v>1.0303030303030303</v>
      </c>
    </row>
    <row r="128" spans="1:9" ht="12" customHeight="1">
      <c r="A128" s="508" t="s">
        <v>2873</v>
      </c>
      <c r="B128" s="410" t="s">
        <v>2874</v>
      </c>
      <c r="C128" s="182">
        <v>1787</v>
      </c>
      <c r="D128" s="682">
        <v>1950</v>
      </c>
      <c r="E128" s="637">
        <v>388</v>
      </c>
      <c r="F128" s="682">
        <v>301</v>
      </c>
      <c r="G128" s="637">
        <f t="shared" si="4"/>
        <v>2175</v>
      </c>
      <c r="H128" s="682">
        <f t="shared" si="6"/>
        <v>2251</v>
      </c>
      <c r="I128" s="756">
        <f t="shared" si="7"/>
        <v>1.0349425287356322</v>
      </c>
    </row>
    <row r="129" spans="1:9" ht="12" customHeight="1">
      <c r="A129" s="508" t="s">
        <v>2875</v>
      </c>
      <c r="B129" s="410" t="s">
        <v>2876</v>
      </c>
      <c r="C129" s="182"/>
      <c r="D129" s="682"/>
      <c r="E129" s="637"/>
      <c r="F129" s="682"/>
      <c r="G129" s="637">
        <f t="shared" si="4"/>
        <v>0</v>
      </c>
      <c r="H129" s="682">
        <f t="shared" si="6"/>
        <v>0</v>
      </c>
      <c r="I129" s="756"/>
    </row>
    <row r="130" spans="1:9" ht="12" customHeight="1">
      <c r="A130" s="508" t="s">
        <v>2877</v>
      </c>
      <c r="B130" s="410" t="s">
        <v>2878</v>
      </c>
      <c r="C130" s="182">
        <v>1229</v>
      </c>
      <c r="D130" s="682">
        <v>1529</v>
      </c>
      <c r="E130" s="637">
        <v>312</v>
      </c>
      <c r="F130" s="682">
        <v>210</v>
      </c>
      <c r="G130" s="637">
        <f t="shared" si="4"/>
        <v>1541</v>
      </c>
      <c r="H130" s="682">
        <f t="shared" si="6"/>
        <v>1739</v>
      </c>
      <c r="I130" s="756">
        <f t="shared" si="7"/>
        <v>1.1284879948085658</v>
      </c>
    </row>
    <row r="131" spans="1:9" ht="12" customHeight="1">
      <c r="A131" s="508" t="s">
        <v>3013</v>
      </c>
      <c r="B131" s="410" t="s">
        <v>3014</v>
      </c>
      <c r="C131" s="182"/>
      <c r="D131" s="682"/>
      <c r="E131" s="637"/>
      <c r="F131" s="682"/>
      <c r="G131" s="637">
        <f t="shared" si="4"/>
        <v>0</v>
      </c>
      <c r="H131" s="682">
        <f t="shared" si="6"/>
        <v>0</v>
      </c>
      <c r="I131" s="756"/>
    </row>
    <row r="132" spans="1:9" ht="12" customHeight="1">
      <c r="A132" s="508" t="s">
        <v>3149</v>
      </c>
      <c r="B132" s="410" t="s">
        <v>3150</v>
      </c>
      <c r="C132" s="182">
        <v>11</v>
      </c>
      <c r="D132" s="682">
        <v>13</v>
      </c>
      <c r="E132" s="637">
        <v>980</v>
      </c>
      <c r="F132" s="682">
        <v>893</v>
      </c>
      <c r="G132" s="637">
        <f t="shared" si="4"/>
        <v>991</v>
      </c>
      <c r="H132" s="682">
        <f t="shared" si="6"/>
        <v>906</v>
      </c>
      <c r="I132" s="756">
        <f t="shared" si="7"/>
        <v>0.91422805247225025</v>
      </c>
    </row>
    <row r="133" spans="1:9" ht="12" customHeight="1">
      <c r="A133" s="1081" t="s">
        <v>5514</v>
      </c>
      <c r="B133" s="1080" t="s">
        <v>4753</v>
      </c>
      <c r="C133" s="1120"/>
      <c r="D133" s="1095"/>
      <c r="E133" s="1076"/>
      <c r="F133" s="1095">
        <v>1</v>
      </c>
      <c r="G133" s="1076"/>
      <c r="H133" s="682">
        <f t="shared" si="6"/>
        <v>1</v>
      </c>
      <c r="I133" s="1102"/>
    </row>
    <row r="134" spans="1:9" ht="12" customHeight="1">
      <c r="A134" s="514" t="s">
        <v>5519</v>
      </c>
      <c r="B134" s="415" t="s">
        <v>5520</v>
      </c>
      <c r="C134" s="182"/>
      <c r="D134" s="682">
        <v>1</v>
      </c>
      <c r="E134" s="637"/>
      <c r="F134" s="682"/>
      <c r="G134" s="637"/>
      <c r="H134" s="682">
        <f t="shared" si="6"/>
        <v>1</v>
      </c>
      <c r="I134" s="756"/>
    </row>
    <row r="135" spans="1:9" ht="12" customHeight="1">
      <c r="A135" s="546" t="s">
        <v>5290</v>
      </c>
      <c r="B135" s="524" t="s">
        <v>5291</v>
      </c>
      <c r="C135" s="182"/>
      <c r="D135" s="682"/>
      <c r="E135" s="637">
        <v>61</v>
      </c>
      <c r="F135" s="682">
        <v>112</v>
      </c>
      <c r="G135" s="637">
        <f t="shared" si="4"/>
        <v>61</v>
      </c>
      <c r="H135" s="682">
        <f t="shared" si="6"/>
        <v>112</v>
      </c>
      <c r="I135" s="756">
        <f t="shared" si="7"/>
        <v>1.8360655737704918</v>
      </c>
    </row>
    <row r="136" spans="1:9" ht="12" customHeight="1">
      <c r="A136" s="508" t="s">
        <v>3163</v>
      </c>
      <c r="B136" s="410" t="s">
        <v>3164</v>
      </c>
      <c r="C136" s="182">
        <v>1</v>
      </c>
      <c r="D136" s="682"/>
      <c r="E136" s="637">
        <v>1</v>
      </c>
      <c r="F136" s="682">
        <v>1</v>
      </c>
      <c r="G136" s="637">
        <f t="shared" si="4"/>
        <v>2</v>
      </c>
      <c r="H136" s="682">
        <f t="shared" si="6"/>
        <v>1</v>
      </c>
      <c r="I136" s="756">
        <f t="shared" si="7"/>
        <v>0.5</v>
      </c>
    </row>
    <row r="137" spans="1:9" ht="12" customHeight="1">
      <c r="A137" s="507" t="s">
        <v>5292</v>
      </c>
      <c r="B137" s="408" t="s">
        <v>5293</v>
      </c>
      <c r="C137" s="182"/>
      <c r="D137" s="682"/>
      <c r="E137" s="637">
        <v>1</v>
      </c>
      <c r="F137" s="682"/>
      <c r="G137" s="637">
        <f t="shared" si="4"/>
        <v>1</v>
      </c>
      <c r="H137" s="682">
        <f t="shared" si="6"/>
        <v>0</v>
      </c>
      <c r="I137" s="756">
        <f t="shared" si="7"/>
        <v>0</v>
      </c>
    </row>
    <row r="138" spans="1:9" ht="12" customHeight="1">
      <c r="A138" s="508" t="s">
        <v>5294</v>
      </c>
      <c r="B138" s="410" t="s">
        <v>5295</v>
      </c>
      <c r="C138" s="182"/>
      <c r="D138" s="682"/>
      <c r="E138" s="637">
        <v>1</v>
      </c>
      <c r="F138" s="682"/>
      <c r="G138" s="637">
        <f t="shared" si="4"/>
        <v>1</v>
      </c>
      <c r="H138" s="682">
        <f t="shared" si="6"/>
        <v>0</v>
      </c>
      <c r="I138" s="756">
        <f t="shared" si="7"/>
        <v>0</v>
      </c>
    </row>
    <row r="139" spans="1:9" ht="12" customHeight="1">
      <c r="A139" s="508" t="s">
        <v>3165</v>
      </c>
      <c r="B139" s="410" t="s">
        <v>3166</v>
      </c>
      <c r="C139" s="182"/>
      <c r="D139" s="682">
        <v>1</v>
      </c>
      <c r="E139" s="637"/>
      <c r="F139" s="682">
        <v>1</v>
      </c>
      <c r="G139" s="637">
        <f t="shared" si="4"/>
        <v>0</v>
      </c>
      <c r="H139" s="682">
        <f t="shared" si="6"/>
        <v>2</v>
      </c>
      <c r="I139" s="756"/>
    </row>
    <row r="140" spans="1:9" ht="12" customHeight="1">
      <c r="A140" s="508" t="s">
        <v>3167</v>
      </c>
      <c r="B140" s="410" t="s">
        <v>3168</v>
      </c>
      <c r="C140" s="182"/>
      <c r="D140" s="682"/>
      <c r="E140" s="637"/>
      <c r="F140" s="682"/>
      <c r="G140" s="637">
        <f t="shared" si="4"/>
        <v>0</v>
      </c>
      <c r="H140" s="682">
        <f t="shared" si="6"/>
        <v>0</v>
      </c>
      <c r="I140" s="756"/>
    </row>
    <row r="141" spans="1:9" ht="12" customHeight="1">
      <c r="A141" s="879" t="s">
        <v>5759</v>
      </c>
      <c r="B141" s="927" t="s">
        <v>5760</v>
      </c>
      <c r="C141" s="182"/>
      <c r="D141" s="682"/>
      <c r="E141" s="637"/>
      <c r="F141" s="682">
        <v>1</v>
      </c>
      <c r="G141" s="637"/>
      <c r="H141" s="682">
        <f t="shared" si="6"/>
        <v>1</v>
      </c>
      <c r="I141" s="756"/>
    </row>
    <row r="142" spans="1:9" ht="12" customHeight="1">
      <c r="A142" s="508" t="s">
        <v>3169</v>
      </c>
      <c r="B142" s="410" t="s">
        <v>3170</v>
      </c>
      <c r="C142" s="182"/>
      <c r="D142" s="682"/>
      <c r="E142" s="637">
        <v>1</v>
      </c>
      <c r="F142" s="682">
        <v>3</v>
      </c>
      <c r="G142" s="637">
        <f t="shared" si="4"/>
        <v>1</v>
      </c>
      <c r="H142" s="682">
        <f t="shared" si="6"/>
        <v>3</v>
      </c>
      <c r="I142" s="756">
        <f t="shared" si="7"/>
        <v>3</v>
      </c>
    </row>
    <row r="143" spans="1:9" ht="12" customHeight="1">
      <c r="A143" s="508" t="s">
        <v>3171</v>
      </c>
      <c r="B143" s="410" t="s">
        <v>3172</v>
      </c>
      <c r="C143" s="182"/>
      <c r="D143" s="682"/>
      <c r="E143" s="637">
        <v>1</v>
      </c>
      <c r="F143" s="682"/>
      <c r="G143" s="637">
        <f t="shared" si="4"/>
        <v>1</v>
      </c>
      <c r="H143" s="682">
        <f t="shared" si="6"/>
        <v>0</v>
      </c>
      <c r="I143" s="756">
        <f t="shared" si="7"/>
        <v>0</v>
      </c>
    </row>
    <row r="144" spans="1:9" ht="12" customHeight="1">
      <c r="A144" s="508" t="s">
        <v>3173</v>
      </c>
      <c r="B144" s="410" t="s">
        <v>3174</v>
      </c>
      <c r="C144" s="182"/>
      <c r="D144" s="682"/>
      <c r="E144" s="637">
        <v>57</v>
      </c>
      <c r="F144" s="682">
        <v>40</v>
      </c>
      <c r="G144" s="637">
        <f t="shared" si="4"/>
        <v>57</v>
      </c>
      <c r="H144" s="682">
        <f t="shared" si="6"/>
        <v>40</v>
      </c>
      <c r="I144" s="756">
        <f t="shared" si="7"/>
        <v>0.70175438596491224</v>
      </c>
    </row>
    <row r="145" spans="1:9" ht="12" customHeight="1">
      <c r="A145" s="508" t="s">
        <v>3175</v>
      </c>
      <c r="B145" s="410" t="s">
        <v>3176</v>
      </c>
      <c r="C145" s="182"/>
      <c r="D145" s="682"/>
      <c r="E145" s="637">
        <v>89</v>
      </c>
      <c r="F145" s="682">
        <v>113</v>
      </c>
      <c r="G145" s="637">
        <f t="shared" si="4"/>
        <v>89</v>
      </c>
      <c r="H145" s="682">
        <f t="shared" si="6"/>
        <v>113</v>
      </c>
      <c r="I145" s="756">
        <f t="shared" si="7"/>
        <v>1.2696629213483146</v>
      </c>
    </row>
    <row r="146" spans="1:9" ht="12" customHeight="1">
      <c r="A146" s="508" t="s">
        <v>3177</v>
      </c>
      <c r="B146" s="410" t="s">
        <v>5296</v>
      </c>
      <c r="C146" s="182"/>
      <c r="D146" s="682"/>
      <c r="E146" s="637">
        <v>1</v>
      </c>
      <c r="F146" s="682">
        <v>1</v>
      </c>
      <c r="G146" s="637">
        <f t="shared" si="4"/>
        <v>1</v>
      </c>
      <c r="H146" s="682">
        <f t="shared" si="6"/>
        <v>1</v>
      </c>
      <c r="I146" s="756">
        <f t="shared" si="7"/>
        <v>1</v>
      </c>
    </row>
    <row r="147" spans="1:9" ht="12" customHeight="1">
      <c r="A147" s="514" t="s">
        <v>5625</v>
      </c>
      <c r="B147" s="407" t="s">
        <v>5626</v>
      </c>
      <c r="C147" s="182"/>
      <c r="D147" s="682"/>
      <c r="E147" s="637"/>
      <c r="F147" s="682">
        <v>1</v>
      </c>
      <c r="G147" s="637"/>
      <c r="H147" s="682">
        <f t="shared" si="6"/>
        <v>1</v>
      </c>
      <c r="I147" s="756"/>
    </row>
    <row r="148" spans="1:9" ht="12" customHeight="1">
      <c r="A148" s="508" t="s">
        <v>3179</v>
      </c>
      <c r="B148" s="410" t="s">
        <v>3180</v>
      </c>
      <c r="C148" s="182"/>
      <c r="D148" s="682"/>
      <c r="E148" s="637"/>
      <c r="F148" s="682">
        <v>3</v>
      </c>
      <c r="G148" s="637">
        <f t="shared" si="4"/>
        <v>0</v>
      </c>
      <c r="H148" s="682">
        <f t="shared" si="6"/>
        <v>3</v>
      </c>
      <c r="I148" s="756"/>
    </row>
    <row r="149" spans="1:9" ht="12" customHeight="1">
      <c r="A149" s="508" t="s">
        <v>3181</v>
      </c>
      <c r="B149" s="410" t="s">
        <v>3182</v>
      </c>
      <c r="C149" s="182"/>
      <c r="D149" s="682"/>
      <c r="E149" s="637">
        <v>133</v>
      </c>
      <c r="F149" s="682">
        <v>147</v>
      </c>
      <c r="G149" s="637">
        <f t="shared" si="4"/>
        <v>133</v>
      </c>
      <c r="H149" s="682">
        <f t="shared" si="6"/>
        <v>147</v>
      </c>
      <c r="I149" s="756">
        <f t="shared" si="7"/>
        <v>1.1052631578947369</v>
      </c>
    </row>
    <row r="150" spans="1:9" ht="12" customHeight="1">
      <c r="A150" s="508" t="s">
        <v>3183</v>
      </c>
      <c r="B150" s="410" t="s">
        <v>3184</v>
      </c>
      <c r="C150" s="182"/>
      <c r="D150" s="682"/>
      <c r="E150" s="637">
        <v>19</v>
      </c>
      <c r="F150" s="682">
        <v>31</v>
      </c>
      <c r="G150" s="637">
        <f t="shared" si="4"/>
        <v>19</v>
      </c>
      <c r="H150" s="682">
        <f t="shared" si="6"/>
        <v>31</v>
      </c>
      <c r="I150" s="756">
        <f t="shared" si="7"/>
        <v>1.631578947368421</v>
      </c>
    </row>
    <row r="151" spans="1:9" ht="12" customHeight="1">
      <c r="A151" s="508" t="s">
        <v>3185</v>
      </c>
      <c r="B151" s="410" t="s">
        <v>3186</v>
      </c>
      <c r="C151" s="182"/>
      <c r="D151" s="682"/>
      <c r="E151" s="637">
        <v>233</v>
      </c>
      <c r="F151" s="682">
        <v>219</v>
      </c>
      <c r="G151" s="637">
        <f t="shared" si="4"/>
        <v>233</v>
      </c>
      <c r="H151" s="682">
        <f t="shared" si="6"/>
        <v>219</v>
      </c>
      <c r="I151" s="756">
        <f t="shared" si="7"/>
        <v>0.93991416309012876</v>
      </c>
    </row>
    <row r="152" spans="1:9" ht="12" customHeight="1">
      <c r="A152" s="508" t="s">
        <v>3187</v>
      </c>
      <c r="B152" s="410" t="s">
        <v>3188</v>
      </c>
      <c r="C152" s="182"/>
      <c r="D152" s="682"/>
      <c r="E152" s="637">
        <v>412</v>
      </c>
      <c r="F152" s="682">
        <v>423</v>
      </c>
      <c r="G152" s="637">
        <f t="shared" si="4"/>
        <v>412</v>
      </c>
      <c r="H152" s="682">
        <f t="shared" si="6"/>
        <v>423</v>
      </c>
      <c r="I152" s="756">
        <f t="shared" si="7"/>
        <v>1.0266990291262137</v>
      </c>
    </row>
    <row r="153" spans="1:9" ht="12" customHeight="1">
      <c r="A153" s="508" t="s">
        <v>3189</v>
      </c>
      <c r="B153" s="410" t="s">
        <v>3190</v>
      </c>
      <c r="C153" s="182"/>
      <c r="D153" s="682"/>
      <c r="E153" s="637">
        <v>4</v>
      </c>
      <c r="F153" s="682">
        <v>9</v>
      </c>
      <c r="G153" s="637">
        <f t="shared" si="4"/>
        <v>4</v>
      </c>
      <c r="H153" s="682">
        <f t="shared" si="6"/>
        <v>9</v>
      </c>
      <c r="I153" s="756">
        <f t="shared" si="7"/>
        <v>2.25</v>
      </c>
    </row>
    <row r="154" spans="1:9" ht="12" customHeight="1">
      <c r="A154" s="508" t="s">
        <v>3191</v>
      </c>
      <c r="B154" s="410" t="s">
        <v>3192</v>
      </c>
      <c r="C154" s="182"/>
      <c r="D154" s="682"/>
      <c r="E154" s="637"/>
      <c r="F154" s="682"/>
      <c r="G154" s="637">
        <f t="shared" ref="G154:G203" si="8">C154+E154</f>
        <v>0</v>
      </c>
      <c r="H154" s="682">
        <f t="shared" ref="H154:H203" si="9">D154+F154</f>
        <v>0</v>
      </c>
      <c r="I154" s="756"/>
    </row>
    <row r="155" spans="1:9" ht="12" customHeight="1">
      <c r="A155" s="508" t="s">
        <v>3193</v>
      </c>
      <c r="B155" s="410" t="s">
        <v>3194</v>
      </c>
      <c r="C155" s="182"/>
      <c r="D155" s="682"/>
      <c r="E155" s="637">
        <v>120</v>
      </c>
      <c r="F155" s="682">
        <v>148</v>
      </c>
      <c r="G155" s="637">
        <f t="shared" si="8"/>
        <v>120</v>
      </c>
      <c r="H155" s="682">
        <f t="shared" si="9"/>
        <v>148</v>
      </c>
      <c r="I155" s="756">
        <f t="shared" si="7"/>
        <v>1.2333333333333334</v>
      </c>
    </row>
    <row r="156" spans="1:9" ht="12" customHeight="1">
      <c r="A156" s="397" t="s">
        <v>5297</v>
      </c>
      <c r="B156" s="416" t="s">
        <v>5298</v>
      </c>
      <c r="C156" s="182"/>
      <c r="D156" s="682"/>
      <c r="E156" s="637">
        <v>3</v>
      </c>
      <c r="F156" s="682">
        <v>1</v>
      </c>
      <c r="G156" s="637">
        <f t="shared" si="8"/>
        <v>3</v>
      </c>
      <c r="H156" s="682">
        <f t="shared" si="9"/>
        <v>1</v>
      </c>
      <c r="I156" s="756">
        <f t="shared" si="7"/>
        <v>0.33333333333333331</v>
      </c>
    </row>
    <row r="157" spans="1:9" ht="12" customHeight="1">
      <c r="A157" s="397" t="s">
        <v>5299</v>
      </c>
      <c r="B157" s="416" t="s">
        <v>5300</v>
      </c>
      <c r="C157" s="182"/>
      <c r="D157" s="682"/>
      <c r="E157" s="637">
        <v>1</v>
      </c>
      <c r="F157" s="682"/>
      <c r="G157" s="637">
        <f t="shared" si="8"/>
        <v>1</v>
      </c>
      <c r="H157" s="682">
        <f t="shared" si="9"/>
        <v>0</v>
      </c>
      <c r="I157" s="756">
        <f t="shared" si="7"/>
        <v>0</v>
      </c>
    </row>
    <row r="158" spans="1:9" ht="12" customHeight="1">
      <c r="A158" s="508" t="s">
        <v>3195</v>
      </c>
      <c r="B158" s="410" t="s">
        <v>3196</v>
      </c>
      <c r="C158" s="182"/>
      <c r="D158" s="682"/>
      <c r="E158" s="637">
        <v>47</v>
      </c>
      <c r="F158" s="682">
        <v>33</v>
      </c>
      <c r="G158" s="637">
        <f t="shared" si="8"/>
        <v>47</v>
      </c>
      <c r="H158" s="682">
        <f t="shared" si="9"/>
        <v>33</v>
      </c>
      <c r="I158" s="756">
        <f t="shared" si="7"/>
        <v>0.7021276595744681</v>
      </c>
    </row>
    <row r="159" spans="1:9" ht="12" customHeight="1">
      <c r="A159" s="508" t="s">
        <v>3197</v>
      </c>
      <c r="B159" s="410" t="s">
        <v>3198</v>
      </c>
      <c r="C159" s="182"/>
      <c r="D159" s="682"/>
      <c r="E159" s="637">
        <v>80</v>
      </c>
      <c r="F159" s="682">
        <v>72</v>
      </c>
      <c r="G159" s="637">
        <f t="shared" si="8"/>
        <v>80</v>
      </c>
      <c r="H159" s="682">
        <f t="shared" si="9"/>
        <v>72</v>
      </c>
      <c r="I159" s="756">
        <f t="shared" ref="I159:I204" si="10">H159/G159</f>
        <v>0.9</v>
      </c>
    </row>
    <row r="160" spans="1:9" ht="12" customHeight="1">
      <c r="A160" s="508" t="s">
        <v>3199</v>
      </c>
      <c r="B160" s="410" t="s">
        <v>3200</v>
      </c>
      <c r="C160" s="182"/>
      <c r="D160" s="682"/>
      <c r="E160" s="637">
        <v>11</v>
      </c>
      <c r="F160" s="682">
        <v>9</v>
      </c>
      <c r="G160" s="637">
        <f t="shared" si="8"/>
        <v>11</v>
      </c>
      <c r="H160" s="682">
        <f t="shared" si="9"/>
        <v>9</v>
      </c>
      <c r="I160" s="756">
        <f t="shared" si="10"/>
        <v>0.81818181818181823</v>
      </c>
    </row>
    <row r="161" spans="1:9" ht="12" customHeight="1">
      <c r="A161" s="508" t="s">
        <v>3201</v>
      </c>
      <c r="B161" s="410" t="s">
        <v>3202</v>
      </c>
      <c r="C161" s="182"/>
      <c r="D161" s="682"/>
      <c r="E161" s="637">
        <v>12</v>
      </c>
      <c r="F161" s="682">
        <v>9</v>
      </c>
      <c r="G161" s="637">
        <f t="shared" si="8"/>
        <v>12</v>
      </c>
      <c r="H161" s="682">
        <f t="shared" si="9"/>
        <v>9</v>
      </c>
      <c r="I161" s="756">
        <f t="shared" si="10"/>
        <v>0.75</v>
      </c>
    </row>
    <row r="162" spans="1:9" ht="12" customHeight="1">
      <c r="A162" s="508" t="s">
        <v>3203</v>
      </c>
      <c r="B162" s="410" t="s">
        <v>3204</v>
      </c>
      <c r="C162" s="182"/>
      <c r="D162" s="682"/>
      <c r="E162" s="637"/>
      <c r="F162" s="682">
        <v>2</v>
      </c>
      <c r="G162" s="637">
        <f t="shared" si="8"/>
        <v>0</v>
      </c>
      <c r="H162" s="682">
        <f t="shared" si="9"/>
        <v>2</v>
      </c>
      <c r="I162" s="756"/>
    </row>
    <row r="163" spans="1:9" ht="12" customHeight="1">
      <c r="A163" s="508" t="s">
        <v>3257</v>
      </c>
      <c r="B163" s="410" t="s">
        <v>3258</v>
      </c>
      <c r="C163" s="182"/>
      <c r="D163" s="682"/>
      <c r="E163" s="637"/>
      <c r="F163" s="682"/>
      <c r="G163" s="637">
        <f t="shared" si="8"/>
        <v>0</v>
      </c>
      <c r="H163" s="682">
        <f t="shared" si="9"/>
        <v>0</v>
      </c>
      <c r="I163" s="756"/>
    </row>
    <row r="164" spans="1:9" ht="12" customHeight="1">
      <c r="A164" s="508" t="s">
        <v>3267</v>
      </c>
      <c r="B164" s="545" t="s">
        <v>3268</v>
      </c>
      <c r="C164" s="182">
        <v>1</v>
      </c>
      <c r="D164" s="682"/>
      <c r="E164" s="637">
        <v>707</v>
      </c>
      <c r="F164" s="682">
        <v>396</v>
      </c>
      <c r="G164" s="637">
        <f t="shared" si="8"/>
        <v>708</v>
      </c>
      <c r="H164" s="682">
        <f t="shared" si="9"/>
        <v>396</v>
      </c>
      <c r="I164" s="756">
        <f t="shared" si="10"/>
        <v>0.55932203389830504</v>
      </c>
    </row>
    <row r="165" spans="1:9" ht="12" customHeight="1">
      <c r="A165" s="508" t="s">
        <v>3274</v>
      </c>
      <c r="B165" s="410" t="s">
        <v>3275</v>
      </c>
      <c r="C165" s="182"/>
      <c r="D165" s="682"/>
      <c r="E165" s="637">
        <v>39</v>
      </c>
      <c r="F165" s="682">
        <v>16</v>
      </c>
      <c r="G165" s="637">
        <f t="shared" si="8"/>
        <v>39</v>
      </c>
      <c r="H165" s="682">
        <f t="shared" si="9"/>
        <v>16</v>
      </c>
      <c r="I165" s="756">
        <f t="shared" si="10"/>
        <v>0.41025641025641024</v>
      </c>
    </row>
    <row r="166" spans="1:9" ht="12" customHeight="1">
      <c r="A166" s="508" t="s">
        <v>3276</v>
      </c>
      <c r="B166" s="410" t="s">
        <v>3277</v>
      </c>
      <c r="C166" s="182"/>
      <c r="D166" s="682"/>
      <c r="E166" s="637">
        <v>4</v>
      </c>
      <c r="F166" s="682">
        <v>7</v>
      </c>
      <c r="G166" s="637">
        <f t="shared" si="8"/>
        <v>4</v>
      </c>
      <c r="H166" s="682">
        <f t="shared" si="9"/>
        <v>7</v>
      </c>
      <c r="I166" s="756">
        <f t="shared" si="10"/>
        <v>1.75</v>
      </c>
    </row>
    <row r="167" spans="1:9" ht="12" customHeight="1">
      <c r="A167" s="397" t="s">
        <v>4760</v>
      </c>
      <c r="B167" s="416" t="s">
        <v>4761</v>
      </c>
      <c r="C167" s="182"/>
      <c r="D167" s="682"/>
      <c r="E167" s="637">
        <v>1</v>
      </c>
      <c r="F167" s="682"/>
      <c r="G167" s="637">
        <f t="shared" si="8"/>
        <v>1</v>
      </c>
      <c r="H167" s="682">
        <f t="shared" si="9"/>
        <v>0</v>
      </c>
      <c r="I167" s="756">
        <f t="shared" si="10"/>
        <v>0</v>
      </c>
    </row>
    <row r="168" spans="1:9" ht="12" customHeight="1">
      <c r="A168" s="508" t="s">
        <v>3282</v>
      </c>
      <c r="B168" s="410" t="s">
        <v>3283</v>
      </c>
      <c r="C168" s="182">
        <v>96</v>
      </c>
      <c r="D168" s="682">
        <v>43</v>
      </c>
      <c r="E168" s="637">
        <v>72</v>
      </c>
      <c r="F168" s="682">
        <v>98</v>
      </c>
      <c r="G168" s="637">
        <f t="shared" si="8"/>
        <v>168</v>
      </c>
      <c r="H168" s="682">
        <f t="shared" si="9"/>
        <v>141</v>
      </c>
      <c r="I168" s="756">
        <f t="shared" si="10"/>
        <v>0.8392857142857143</v>
      </c>
    </row>
    <row r="169" spans="1:9" ht="12" customHeight="1">
      <c r="A169" s="508" t="s">
        <v>3284</v>
      </c>
      <c r="B169" s="410" t="s">
        <v>3285</v>
      </c>
      <c r="C169" s="182">
        <v>4</v>
      </c>
      <c r="D169" s="682"/>
      <c r="E169" s="637">
        <v>33</v>
      </c>
      <c r="F169" s="682"/>
      <c r="G169" s="637">
        <f t="shared" si="8"/>
        <v>37</v>
      </c>
      <c r="H169" s="682">
        <f t="shared" si="9"/>
        <v>0</v>
      </c>
      <c r="I169" s="756">
        <f t="shared" si="10"/>
        <v>0</v>
      </c>
    </row>
    <row r="170" spans="1:9" ht="12" customHeight="1">
      <c r="A170" s="508" t="s">
        <v>3286</v>
      </c>
      <c r="B170" s="410" t="s">
        <v>3287</v>
      </c>
      <c r="C170" s="182"/>
      <c r="D170" s="682"/>
      <c r="E170" s="637"/>
      <c r="F170" s="682"/>
      <c r="G170" s="637">
        <f t="shared" si="8"/>
        <v>0</v>
      </c>
      <c r="H170" s="682">
        <f t="shared" si="9"/>
        <v>0</v>
      </c>
      <c r="I170" s="756"/>
    </row>
    <row r="171" spans="1:9" ht="12" customHeight="1">
      <c r="A171" s="508" t="s">
        <v>3288</v>
      </c>
      <c r="B171" s="410" t="s">
        <v>5301</v>
      </c>
      <c r="C171" s="182"/>
      <c r="D171" s="682"/>
      <c r="E171" s="637"/>
      <c r="F171" s="682"/>
      <c r="G171" s="637">
        <f t="shared" si="8"/>
        <v>0</v>
      </c>
      <c r="H171" s="682">
        <f t="shared" si="9"/>
        <v>0</v>
      </c>
      <c r="I171" s="756"/>
    </row>
    <row r="172" spans="1:9" ht="12" customHeight="1">
      <c r="A172" s="508" t="s">
        <v>3292</v>
      </c>
      <c r="B172" s="410" t="s">
        <v>3293</v>
      </c>
      <c r="C172" s="182"/>
      <c r="D172" s="682"/>
      <c r="E172" s="637">
        <v>145</v>
      </c>
      <c r="F172" s="682">
        <v>179</v>
      </c>
      <c r="G172" s="637">
        <f t="shared" si="8"/>
        <v>145</v>
      </c>
      <c r="H172" s="682">
        <f t="shared" si="9"/>
        <v>179</v>
      </c>
      <c r="I172" s="756">
        <f t="shared" si="10"/>
        <v>1.2344827586206897</v>
      </c>
    </row>
    <row r="173" spans="1:9" ht="12" customHeight="1">
      <c r="A173" s="508" t="s">
        <v>3294</v>
      </c>
      <c r="B173" s="410" t="s">
        <v>3295</v>
      </c>
      <c r="C173" s="182">
        <v>335</v>
      </c>
      <c r="D173" s="682">
        <v>399</v>
      </c>
      <c r="E173" s="637">
        <v>15</v>
      </c>
      <c r="F173" s="682">
        <v>20</v>
      </c>
      <c r="G173" s="637">
        <f t="shared" si="8"/>
        <v>350</v>
      </c>
      <c r="H173" s="682">
        <f t="shared" si="9"/>
        <v>419</v>
      </c>
      <c r="I173" s="756">
        <f t="shared" si="10"/>
        <v>1.1971428571428571</v>
      </c>
    </row>
    <row r="174" spans="1:9" ht="12" customHeight="1">
      <c r="A174" s="508" t="s">
        <v>3296</v>
      </c>
      <c r="B174" s="410" t="s">
        <v>3297</v>
      </c>
      <c r="C174" s="182"/>
      <c r="D174" s="682"/>
      <c r="E174" s="637">
        <v>69</v>
      </c>
      <c r="F174" s="682">
        <v>69</v>
      </c>
      <c r="G174" s="637">
        <f t="shared" si="8"/>
        <v>69</v>
      </c>
      <c r="H174" s="682">
        <f t="shared" si="9"/>
        <v>69</v>
      </c>
      <c r="I174" s="756">
        <f t="shared" si="10"/>
        <v>1</v>
      </c>
    </row>
    <row r="175" spans="1:9" ht="12" customHeight="1">
      <c r="A175" s="508" t="s">
        <v>3306</v>
      </c>
      <c r="B175" s="410" t="s">
        <v>3307</v>
      </c>
      <c r="C175" s="182">
        <v>13</v>
      </c>
      <c r="D175" s="682"/>
      <c r="E175" s="637">
        <v>3</v>
      </c>
      <c r="F175" s="682"/>
      <c r="G175" s="637">
        <f t="shared" si="8"/>
        <v>16</v>
      </c>
      <c r="H175" s="682">
        <f t="shared" si="9"/>
        <v>0</v>
      </c>
      <c r="I175" s="756">
        <f t="shared" si="10"/>
        <v>0</v>
      </c>
    </row>
    <row r="176" spans="1:9" ht="12" customHeight="1">
      <c r="A176" s="514" t="s">
        <v>3318</v>
      </c>
      <c r="B176" s="415" t="s">
        <v>5236</v>
      </c>
      <c r="C176" s="182"/>
      <c r="D176" s="682">
        <v>1</v>
      </c>
      <c r="E176" s="637"/>
      <c r="F176" s="682">
        <v>120</v>
      </c>
      <c r="G176" s="637"/>
      <c r="H176" s="682">
        <f t="shared" si="9"/>
        <v>121</v>
      </c>
      <c r="I176" s="756"/>
    </row>
    <row r="177" spans="1:9" ht="12" customHeight="1">
      <c r="A177" s="514" t="s">
        <v>3320</v>
      </c>
      <c r="B177" s="415" t="s">
        <v>5237</v>
      </c>
      <c r="C177" s="182"/>
      <c r="D177" s="682"/>
      <c r="E177" s="637"/>
      <c r="F177" s="682">
        <v>10</v>
      </c>
      <c r="G177" s="637"/>
      <c r="H177" s="682">
        <f t="shared" si="9"/>
        <v>10</v>
      </c>
      <c r="I177" s="756"/>
    </row>
    <row r="178" spans="1:9" ht="12" customHeight="1">
      <c r="A178" s="514" t="s">
        <v>3352</v>
      </c>
      <c r="B178" s="415" t="s">
        <v>3353</v>
      </c>
      <c r="C178" s="182"/>
      <c r="D178" s="682"/>
      <c r="E178" s="637"/>
      <c r="F178" s="682">
        <v>141</v>
      </c>
      <c r="G178" s="637"/>
      <c r="H178" s="682">
        <f t="shared" si="9"/>
        <v>141</v>
      </c>
      <c r="I178" s="756"/>
    </row>
    <row r="179" spans="1:9" ht="12" customHeight="1">
      <c r="A179" s="508" t="s">
        <v>3484</v>
      </c>
      <c r="B179" s="410" t="s">
        <v>3485</v>
      </c>
      <c r="C179" s="182"/>
      <c r="D179" s="682"/>
      <c r="E179" s="637">
        <v>8</v>
      </c>
      <c r="F179" s="682">
        <v>8</v>
      </c>
      <c r="G179" s="637">
        <f t="shared" si="8"/>
        <v>8</v>
      </c>
      <c r="H179" s="682">
        <f t="shared" si="9"/>
        <v>8</v>
      </c>
      <c r="I179" s="756">
        <f t="shared" si="10"/>
        <v>1</v>
      </c>
    </row>
    <row r="180" spans="1:9" ht="12" customHeight="1">
      <c r="A180" s="1081" t="s">
        <v>5014</v>
      </c>
      <c r="B180" s="1080" t="s">
        <v>5015</v>
      </c>
      <c r="C180" s="1120"/>
      <c r="D180" s="1095"/>
      <c r="E180" s="1076"/>
      <c r="F180" s="1095">
        <v>1</v>
      </c>
      <c r="G180" s="1076"/>
      <c r="H180" s="682">
        <f t="shared" si="9"/>
        <v>1</v>
      </c>
      <c r="I180" s="1102"/>
    </row>
    <row r="181" spans="1:9" ht="12" customHeight="1">
      <c r="A181" s="508" t="s">
        <v>3502</v>
      </c>
      <c r="B181" s="410" t="s">
        <v>3503</v>
      </c>
      <c r="C181" s="182"/>
      <c r="D181" s="682"/>
      <c r="E181" s="637"/>
      <c r="F181" s="682"/>
      <c r="G181" s="637">
        <f t="shared" si="8"/>
        <v>0</v>
      </c>
      <c r="H181" s="682">
        <f t="shared" si="9"/>
        <v>0</v>
      </c>
      <c r="I181" s="756"/>
    </row>
    <row r="182" spans="1:9" ht="12" customHeight="1">
      <c r="A182" s="508" t="s">
        <v>3504</v>
      </c>
      <c r="B182" s="410" t="s">
        <v>3505</v>
      </c>
      <c r="C182" s="182"/>
      <c r="D182" s="682"/>
      <c r="E182" s="637"/>
      <c r="F182" s="682"/>
      <c r="G182" s="637">
        <f t="shared" si="8"/>
        <v>0</v>
      </c>
      <c r="H182" s="682">
        <f t="shared" si="9"/>
        <v>0</v>
      </c>
      <c r="I182" s="756"/>
    </row>
    <row r="183" spans="1:9" ht="12" customHeight="1">
      <c r="A183" s="508" t="s">
        <v>3510</v>
      </c>
      <c r="B183" s="410" t="s">
        <v>3511</v>
      </c>
      <c r="C183" s="182">
        <v>56</v>
      </c>
      <c r="D183" s="682">
        <v>71</v>
      </c>
      <c r="E183" s="637">
        <v>940</v>
      </c>
      <c r="F183" s="682">
        <v>750</v>
      </c>
      <c r="G183" s="637">
        <f t="shared" si="8"/>
        <v>996</v>
      </c>
      <c r="H183" s="682">
        <f t="shared" si="9"/>
        <v>821</v>
      </c>
      <c r="I183" s="756">
        <f t="shared" si="10"/>
        <v>0.82429718875502012</v>
      </c>
    </row>
    <row r="184" spans="1:9" ht="12" customHeight="1">
      <c r="A184" s="508" t="s">
        <v>3516</v>
      </c>
      <c r="B184" s="410" t="s">
        <v>3517</v>
      </c>
      <c r="C184" s="182">
        <v>19</v>
      </c>
      <c r="D184" s="682"/>
      <c r="E184" s="637">
        <v>1381</v>
      </c>
      <c r="F184" s="682">
        <v>1330</v>
      </c>
      <c r="G184" s="637">
        <f t="shared" si="8"/>
        <v>1400</v>
      </c>
      <c r="H184" s="682">
        <f t="shared" si="9"/>
        <v>1330</v>
      </c>
      <c r="I184" s="756">
        <f t="shared" si="10"/>
        <v>0.95</v>
      </c>
    </row>
    <row r="185" spans="1:9" ht="12" customHeight="1">
      <c r="A185" s="508" t="s">
        <v>3518</v>
      </c>
      <c r="B185" s="410" t="s">
        <v>3519</v>
      </c>
      <c r="C185" s="182"/>
      <c r="D185" s="682"/>
      <c r="E185" s="637">
        <v>5</v>
      </c>
      <c r="F185" s="682"/>
      <c r="G185" s="637">
        <f t="shared" si="8"/>
        <v>5</v>
      </c>
      <c r="H185" s="682">
        <f t="shared" si="9"/>
        <v>0</v>
      </c>
      <c r="I185" s="756">
        <f t="shared" si="10"/>
        <v>0</v>
      </c>
    </row>
    <row r="186" spans="1:9" ht="12" customHeight="1">
      <c r="A186" s="508" t="s">
        <v>3520</v>
      </c>
      <c r="B186" s="410" t="s">
        <v>3521</v>
      </c>
      <c r="C186" s="182"/>
      <c r="D186" s="682"/>
      <c r="E186" s="637"/>
      <c r="F186" s="682"/>
      <c r="G186" s="637">
        <f t="shared" si="8"/>
        <v>0</v>
      </c>
      <c r="H186" s="682">
        <f t="shared" si="9"/>
        <v>0</v>
      </c>
      <c r="I186" s="756"/>
    </row>
    <row r="187" spans="1:9" ht="12" customHeight="1">
      <c r="A187" s="508" t="s">
        <v>3524</v>
      </c>
      <c r="B187" s="410" t="s">
        <v>3525</v>
      </c>
      <c r="C187" s="182"/>
      <c r="D187" s="682"/>
      <c r="E187" s="637">
        <v>249</v>
      </c>
      <c r="F187" s="682">
        <v>310</v>
      </c>
      <c r="G187" s="637">
        <f t="shared" si="8"/>
        <v>249</v>
      </c>
      <c r="H187" s="682">
        <f t="shared" si="9"/>
        <v>310</v>
      </c>
      <c r="I187" s="756">
        <f t="shared" si="10"/>
        <v>1.2449799196787148</v>
      </c>
    </row>
    <row r="188" spans="1:9" ht="12" customHeight="1">
      <c r="A188" s="508" t="s">
        <v>3526</v>
      </c>
      <c r="B188" s="410" t="s">
        <v>3527</v>
      </c>
      <c r="C188" s="182">
        <v>16</v>
      </c>
      <c r="D188" s="682">
        <v>30</v>
      </c>
      <c r="E188" s="637">
        <v>2039</v>
      </c>
      <c r="F188" s="682">
        <v>1764</v>
      </c>
      <c r="G188" s="637">
        <f t="shared" si="8"/>
        <v>2055</v>
      </c>
      <c r="H188" s="682">
        <f t="shared" si="9"/>
        <v>1794</v>
      </c>
      <c r="I188" s="756">
        <f t="shared" si="10"/>
        <v>0.87299270072992696</v>
      </c>
    </row>
    <row r="189" spans="1:9" ht="12" customHeight="1">
      <c r="A189" s="508" t="s">
        <v>4719</v>
      </c>
      <c r="B189" s="410" t="s">
        <v>4720</v>
      </c>
      <c r="C189" s="182"/>
      <c r="D189" s="682"/>
      <c r="E189" s="637">
        <v>891</v>
      </c>
      <c r="F189" s="682">
        <v>1184</v>
      </c>
      <c r="G189" s="637">
        <f t="shared" si="8"/>
        <v>891</v>
      </c>
      <c r="H189" s="682">
        <f t="shared" si="9"/>
        <v>1184</v>
      </c>
      <c r="I189" s="756">
        <f t="shared" si="10"/>
        <v>1.3288439955106621</v>
      </c>
    </row>
    <row r="190" spans="1:9" ht="12" customHeight="1">
      <c r="A190" s="879" t="s">
        <v>3530</v>
      </c>
      <c r="B190" s="927" t="s">
        <v>3531</v>
      </c>
      <c r="C190" s="182"/>
      <c r="D190" s="682"/>
      <c r="E190" s="637"/>
      <c r="F190" s="682">
        <v>2</v>
      </c>
      <c r="G190" s="637"/>
      <c r="H190" s="682">
        <f t="shared" si="9"/>
        <v>2</v>
      </c>
      <c r="I190" s="756"/>
    </row>
    <row r="191" spans="1:9" ht="12" customHeight="1">
      <c r="A191" s="508" t="s">
        <v>3534</v>
      </c>
      <c r="B191" s="410" t="s">
        <v>3535</v>
      </c>
      <c r="C191" s="182"/>
      <c r="D191" s="682"/>
      <c r="E191" s="637"/>
      <c r="F191" s="682"/>
      <c r="G191" s="637">
        <f t="shared" si="8"/>
        <v>0</v>
      </c>
      <c r="H191" s="682">
        <f t="shared" si="9"/>
        <v>0</v>
      </c>
      <c r="I191" s="756"/>
    </row>
    <row r="192" spans="1:9" ht="12" customHeight="1">
      <c r="A192" s="508" t="s">
        <v>3536</v>
      </c>
      <c r="B192" s="410" t="s">
        <v>3537</v>
      </c>
      <c r="C192" s="182">
        <v>9</v>
      </c>
      <c r="D192" s="682">
        <v>20</v>
      </c>
      <c r="E192" s="637">
        <v>1005</v>
      </c>
      <c r="F192" s="682">
        <v>986</v>
      </c>
      <c r="G192" s="637">
        <f t="shared" si="8"/>
        <v>1014</v>
      </c>
      <c r="H192" s="682">
        <f t="shared" si="9"/>
        <v>1006</v>
      </c>
      <c r="I192" s="756">
        <f t="shared" si="10"/>
        <v>0.99211045364891515</v>
      </c>
    </row>
    <row r="193" spans="1:9" ht="12" customHeight="1">
      <c r="A193" s="507" t="s">
        <v>3540</v>
      </c>
      <c r="B193" s="408" t="s">
        <v>4721</v>
      </c>
      <c r="C193" s="182"/>
      <c r="D193" s="682"/>
      <c r="E193" s="637"/>
      <c r="F193" s="682">
        <v>2</v>
      </c>
      <c r="G193" s="637">
        <f t="shared" si="8"/>
        <v>0</v>
      </c>
      <c r="H193" s="682">
        <f t="shared" si="9"/>
        <v>2</v>
      </c>
      <c r="I193" s="756"/>
    </row>
    <row r="194" spans="1:9" ht="12" customHeight="1">
      <c r="A194" s="541" t="s">
        <v>3542</v>
      </c>
      <c r="B194" s="529" t="s">
        <v>3543</v>
      </c>
      <c r="C194" s="182"/>
      <c r="D194" s="682"/>
      <c r="E194" s="637"/>
      <c r="F194" s="682"/>
      <c r="G194" s="637">
        <f t="shared" si="8"/>
        <v>0</v>
      </c>
      <c r="H194" s="682">
        <f t="shared" si="9"/>
        <v>0</v>
      </c>
      <c r="I194" s="756"/>
    </row>
    <row r="195" spans="1:9" ht="12" customHeight="1">
      <c r="A195" s="541" t="s">
        <v>3544</v>
      </c>
      <c r="B195" s="529" t="s">
        <v>3545</v>
      </c>
      <c r="C195" s="182"/>
      <c r="D195" s="682">
        <v>1</v>
      </c>
      <c r="E195" s="637">
        <v>13</v>
      </c>
      <c r="F195" s="682">
        <v>7</v>
      </c>
      <c r="G195" s="637">
        <f t="shared" si="8"/>
        <v>13</v>
      </c>
      <c r="H195" s="682">
        <f t="shared" si="9"/>
        <v>8</v>
      </c>
      <c r="I195" s="756">
        <f t="shared" si="10"/>
        <v>0.61538461538461542</v>
      </c>
    </row>
    <row r="196" spans="1:9" ht="12" customHeight="1">
      <c r="A196" s="508" t="s">
        <v>3546</v>
      </c>
      <c r="B196" s="410" t="s">
        <v>3547</v>
      </c>
      <c r="C196" s="182"/>
      <c r="D196" s="682"/>
      <c r="E196" s="637"/>
      <c r="F196" s="682"/>
      <c r="G196" s="637">
        <f t="shared" si="8"/>
        <v>0</v>
      </c>
      <c r="H196" s="682">
        <f t="shared" si="9"/>
        <v>0</v>
      </c>
      <c r="I196" s="756"/>
    </row>
    <row r="197" spans="1:9" ht="12" customHeight="1">
      <c r="A197" s="541" t="s">
        <v>3554</v>
      </c>
      <c r="B197" s="529" t="s">
        <v>3555</v>
      </c>
      <c r="C197" s="182">
        <v>16</v>
      </c>
      <c r="D197" s="682">
        <v>6</v>
      </c>
      <c r="E197" s="637">
        <v>2677</v>
      </c>
      <c r="F197" s="682">
        <v>2715</v>
      </c>
      <c r="G197" s="637">
        <f t="shared" si="8"/>
        <v>2693</v>
      </c>
      <c r="H197" s="682">
        <f t="shared" si="9"/>
        <v>2721</v>
      </c>
      <c r="I197" s="756">
        <f t="shared" si="10"/>
        <v>1.0103973264017825</v>
      </c>
    </row>
    <row r="198" spans="1:9" ht="12" customHeight="1">
      <c r="A198" s="1081" t="s">
        <v>3556</v>
      </c>
      <c r="B198" s="1080" t="s">
        <v>3557</v>
      </c>
      <c r="C198" s="1120"/>
      <c r="D198" s="1095"/>
      <c r="E198" s="1076"/>
      <c r="F198" s="1095">
        <v>5</v>
      </c>
      <c r="G198" s="1076"/>
      <c r="H198" s="682">
        <f t="shared" si="9"/>
        <v>5</v>
      </c>
      <c r="I198" s="1102"/>
    </row>
    <row r="199" spans="1:9" ht="12" customHeight="1">
      <c r="A199" s="546" t="s">
        <v>3558</v>
      </c>
      <c r="B199" s="524" t="s">
        <v>3559</v>
      </c>
      <c r="C199" s="182"/>
      <c r="D199" s="682"/>
      <c r="E199" s="637">
        <v>1</v>
      </c>
      <c r="F199" s="682"/>
      <c r="G199" s="637">
        <f t="shared" si="8"/>
        <v>1</v>
      </c>
      <c r="H199" s="682">
        <f t="shared" si="9"/>
        <v>0</v>
      </c>
      <c r="I199" s="756">
        <f t="shared" si="10"/>
        <v>0</v>
      </c>
    </row>
    <row r="200" spans="1:9" ht="12" customHeight="1">
      <c r="A200" s="546" t="s">
        <v>3582</v>
      </c>
      <c r="B200" s="524" t="s">
        <v>3583</v>
      </c>
      <c r="C200" s="182"/>
      <c r="D200" s="682"/>
      <c r="E200" s="637">
        <v>1</v>
      </c>
      <c r="F200" s="682"/>
      <c r="G200" s="637">
        <f t="shared" si="8"/>
        <v>1</v>
      </c>
      <c r="H200" s="682">
        <f t="shared" si="9"/>
        <v>0</v>
      </c>
      <c r="I200" s="756">
        <f t="shared" si="10"/>
        <v>0</v>
      </c>
    </row>
    <row r="201" spans="1:9" ht="12" customHeight="1">
      <c r="A201" s="541" t="s">
        <v>4724</v>
      </c>
      <c r="B201" s="533" t="s">
        <v>4781</v>
      </c>
      <c r="C201" s="182">
        <v>4</v>
      </c>
      <c r="D201" s="682">
        <v>10</v>
      </c>
      <c r="E201" s="637">
        <v>584</v>
      </c>
      <c r="F201" s="682">
        <v>169</v>
      </c>
      <c r="G201" s="637">
        <f t="shared" si="8"/>
        <v>588</v>
      </c>
      <c r="H201" s="682">
        <f t="shared" si="9"/>
        <v>179</v>
      </c>
      <c r="I201" s="756">
        <f t="shared" si="10"/>
        <v>0.304421768707483</v>
      </c>
    </row>
    <row r="202" spans="1:9" ht="12" customHeight="1">
      <c r="A202" s="541" t="s">
        <v>4726</v>
      </c>
      <c r="B202" s="533" t="s">
        <v>4782</v>
      </c>
      <c r="C202" s="182">
        <v>173</v>
      </c>
      <c r="D202" s="682">
        <v>132</v>
      </c>
      <c r="E202" s="637">
        <v>580</v>
      </c>
      <c r="F202" s="682">
        <v>162</v>
      </c>
      <c r="G202" s="637">
        <f t="shared" si="8"/>
        <v>753</v>
      </c>
      <c r="H202" s="682">
        <f t="shared" si="9"/>
        <v>294</v>
      </c>
      <c r="I202" s="756">
        <f t="shared" si="10"/>
        <v>0.39043824701195218</v>
      </c>
    </row>
    <row r="203" spans="1:9" ht="12" customHeight="1">
      <c r="A203" s="581" t="s">
        <v>4161</v>
      </c>
      <c r="B203" s="535" t="s">
        <v>3116</v>
      </c>
      <c r="C203" s="182"/>
      <c r="D203" s="682"/>
      <c r="E203" s="637">
        <v>272</v>
      </c>
      <c r="F203" s="682">
        <v>396</v>
      </c>
      <c r="G203" s="637">
        <f t="shared" si="8"/>
        <v>272</v>
      </c>
      <c r="H203" s="682">
        <f t="shared" si="9"/>
        <v>396</v>
      </c>
      <c r="I203" s="756">
        <f t="shared" si="10"/>
        <v>1.4558823529411764</v>
      </c>
    </row>
    <row r="204" spans="1:9" ht="12" customHeight="1">
      <c r="A204" s="220"/>
      <c r="B204" s="582" t="s">
        <v>4783</v>
      </c>
      <c r="C204" s="437">
        <f t="shared" ref="C204:H204" si="11">SUM(C89:C203)</f>
        <v>7978</v>
      </c>
      <c r="D204" s="752">
        <f t="shared" si="11"/>
        <v>8940</v>
      </c>
      <c r="E204" s="752">
        <f t="shared" si="11"/>
        <v>23121</v>
      </c>
      <c r="F204" s="752">
        <f t="shared" si="11"/>
        <v>26283</v>
      </c>
      <c r="G204" s="752">
        <f t="shared" si="11"/>
        <v>31099</v>
      </c>
      <c r="H204" s="752">
        <f t="shared" si="11"/>
        <v>35223</v>
      </c>
      <c r="I204" s="914">
        <f t="shared" si="10"/>
        <v>1.1326087655551627</v>
      </c>
    </row>
    <row r="206" spans="1:9">
      <c r="A206" s="438" t="s">
        <v>5845</v>
      </c>
    </row>
  </sheetData>
  <mergeCells count="5">
    <mergeCell ref="A5:A6"/>
    <mergeCell ref="B5:B6"/>
    <mergeCell ref="C5:D5"/>
    <mergeCell ref="E5:F5"/>
    <mergeCell ref="G5:H5"/>
  </mergeCells>
  <pageMargins left="0" right="0" top="0" bottom="0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I132"/>
  <sheetViews>
    <sheetView topLeftCell="A18" workbookViewId="0">
      <selection activeCell="F22" sqref="F22:F24"/>
    </sheetView>
  </sheetViews>
  <sheetFormatPr defaultRowHeight="13.2"/>
  <cols>
    <col min="1" max="1" width="8.88671875" customWidth="1"/>
    <col min="2" max="2" width="41.5546875" customWidth="1"/>
    <col min="3" max="3" width="6.6640625" customWidth="1"/>
    <col min="4" max="4" width="7.5546875" style="816" customWidth="1"/>
    <col min="5" max="5" width="6.6640625" style="555" customWidth="1"/>
    <col min="6" max="6" width="8" style="816" customWidth="1"/>
    <col min="7" max="7" width="5.88671875" customWidth="1"/>
    <col min="8" max="8" width="8.109375" customWidth="1"/>
    <col min="9" max="9" width="8.33203125" customWidth="1"/>
  </cols>
  <sheetData>
    <row r="1" spans="1:9">
      <c r="A1" s="173"/>
      <c r="B1" s="174" t="s">
        <v>165</v>
      </c>
      <c r="C1" s="165" t="str">
        <f>Kadar.ode.!C1</f>
        <v>ОПШТА БОЛНИЦА СЕНТА</v>
      </c>
      <c r="D1" s="809"/>
      <c r="E1" s="357"/>
      <c r="F1" s="809"/>
      <c r="G1" s="171"/>
      <c r="H1" s="73"/>
    </row>
    <row r="2" spans="1:9">
      <c r="A2" s="173"/>
      <c r="B2" s="174" t="s">
        <v>166</v>
      </c>
      <c r="C2" s="165" t="str">
        <f>Kadar.ode.!C2</f>
        <v>08923507</v>
      </c>
      <c r="D2" s="809"/>
      <c r="E2" s="357"/>
      <c r="F2" s="809"/>
      <c r="G2" s="171"/>
      <c r="H2" s="73"/>
    </row>
    <row r="3" spans="1:9" ht="13.8">
      <c r="A3" s="173"/>
      <c r="B3" s="174" t="s">
        <v>1797</v>
      </c>
      <c r="C3" s="166" t="s">
        <v>1756</v>
      </c>
      <c r="D3" s="810"/>
      <c r="E3" s="680"/>
      <c r="F3" s="810"/>
      <c r="G3" s="172"/>
      <c r="H3" s="73"/>
    </row>
    <row r="4" spans="1:9" ht="13.8">
      <c r="A4" s="173"/>
      <c r="B4" s="174" t="s">
        <v>207</v>
      </c>
      <c r="C4" s="166" t="s">
        <v>1856</v>
      </c>
      <c r="D4" s="810"/>
      <c r="E4" s="680"/>
      <c r="F4" s="810"/>
      <c r="G4" s="172"/>
      <c r="H4" s="73"/>
    </row>
    <row r="5" spans="1:9">
      <c r="A5" s="1187" t="s">
        <v>118</v>
      </c>
      <c r="B5" s="1187" t="s">
        <v>209</v>
      </c>
      <c r="C5" s="1181" t="s">
        <v>1755</v>
      </c>
      <c r="D5" s="1181"/>
      <c r="E5" s="1180" t="s">
        <v>1754</v>
      </c>
      <c r="F5" s="1180"/>
      <c r="G5" s="1181" t="s">
        <v>86</v>
      </c>
      <c r="H5" s="1181"/>
      <c r="I5" s="220"/>
    </row>
    <row r="6" spans="1:9" ht="31.2" thickBot="1">
      <c r="A6" s="1188"/>
      <c r="B6" s="1188"/>
      <c r="C6" s="332" t="s">
        <v>1834</v>
      </c>
      <c r="D6" s="332" t="s">
        <v>5786</v>
      </c>
      <c r="E6" s="332" t="s">
        <v>1834</v>
      </c>
      <c r="F6" s="332" t="s">
        <v>5786</v>
      </c>
      <c r="G6" s="332" t="s">
        <v>1834</v>
      </c>
      <c r="H6" s="332" t="s">
        <v>5786</v>
      </c>
      <c r="I6" s="175" t="s">
        <v>1891</v>
      </c>
    </row>
    <row r="7" spans="1:9" ht="12" customHeight="1" thickTop="1">
      <c r="A7" s="206"/>
      <c r="B7" s="292" t="s">
        <v>208</v>
      </c>
      <c r="C7" s="292"/>
      <c r="D7" s="812"/>
      <c r="E7" s="292"/>
      <c r="F7" s="812"/>
      <c r="G7" s="292"/>
      <c r="H7" s="291"/>
      <c r="I7" s="220"/>
    </row>
    <row r="8" spans="1:9" ht="12" customHeight="1">
      <c r="A8" s="208"/>
      <c r="B8" s="290" t="s">
        <v>1753</v>
      </c>
      <c r="C8" s="108"/>
      <c r="D8" s="847"/>
      <c r="E8" s="109"/>
      <c r="F8" s="848"/>
      <c r="G8" s="110"/>
      <c r="H8" s="109"/>
      <c r="I8" s="220"/>
    </row>
    <row r="9" spans="1:9" ht="12" customHeight="1">
      <c r="A9" s="508" t="s">
        <v>1908</v>
      </c>
      <c r="B9" s="406" t="s">
        <v>5302</v>
      </c>
      <c r="C9" s="182"/>
      <c r="D9" s="847"/>
      <c r="E9" s="184"/>
      <c r="F9" s="848"/>
      <c r="G9" s="182">
        <f>C9+E9</f>
        <v>0</v>
      </c>
      <c r="H9" s="109"/>
      <c r="I9" s="220"/>
    </row>
    <row r="10" spans="1:9" ht="12" customHeight="1">
      <c r="A10" s="508" t="s">
        <v>1956</v>
      </c>
      <c r="B10" s="406" t="s">
        <v>4739</v>
      </c>
      <c r="C10" s="182"/>
      <c r="D10" s="807">
        <v>1</v>
      </c>
      <c r="E10" s="637"/>
      <c r="F10" s="808"/>
      <c r="G10" s="624">
        <f t="shared" ref="G10:G87" si="0">C10+E10</f>
        <v>0</v>
      </c>
      <c r="H10" s="626">
        <v>1</v>
      </c>
      <c r="I10" s="627"/>
    </row>
    <row r="11" spans="1:9" ht="12" customHeight="1">
      <c r="A11" s="508" t="s">
        <v>1958</v>
      </c>
      <c r="B11" s="406" t="s">
        <v>5303</v>
      </c>
      <c r="C11" s="182"/>
      <c r="D11" s="807"/>
      <c r="E11" s="637"/>
      <c r="F11" s="808"/>
      <c r="G11" s="624">
        <f t="shared" si="0"/>
        <v>0</v>
      </c>
      <c r="H11" s="626"/>
      <c r="I11" s="627"/>
    </row>
    <row r="12" spans="1:9" ht="12" customHeight="1">
      <c r="A12" s="397" t="s">
        <v>1960</v>
      </c>
      <c r="B12" s="583" t="s">
        <v>1961</v>
      </c>
      <c r="C12" s="182">
        <v>8</v>
      </c>
      <c r="D12" s="807">
        <v>265</v>
      </c>
      <c r="E12" s="637"/>
      <c r="F12" s="808"/>
      <c r="G12" s="624">
        <f t="shared" si="0"/>
        <v>8</v>
      </c>
      <c r="H12" s="626">
        <f>D12+F12</f>
        <v>265</v>
      </c>
      <c r="I12" s="632">
        <f>H12/G12</f>
        <v>33.125</v>
      </c>
    </row>
    <row r="13" spans="1:9" ht="12" customHeight="1">
      <c r="A13" s="397" t="s">
        <v>1966</v>
      </c>
      <c r="B13" s="398" t="s">
        <v>1967</v>
      </c>
      <c r="C13" s="182"/>
      <c r="D13" s="803"/>
      <c r="E13" s="637">
        <v>2037</v>
      </c>
      <c r="F13" s="805">
        <v>2842</v>
      </c>
      <c r="G13" s="624">
        <f t="shared" si="0"/>
        <v>2037</v>
      </c>
      <c r="H13" s="626">
        <f t="shared" ref="H13:H76" si="1">D13+F13</f>
        <v>2842</v>
      </c>
      <c r="I13" s="632">
        <f t="shared" ref="I13:I83" si="2">H13/G13</f>
        <v>1.395189003436426</v>
      </c>
    </row>
    <row r="14" spans="1:9" ht="12" customHeight="1">
      <c r="A14" s="397" t="s">
        <v>1970</v>
      </c>
      <c r="B14" s="398" t="s">
        <v>1971</v>
      </c>
      <c r="C14" s="182"/>
      <c r="D14" s="803">
        <v>1</v>
      </c>
      <c r="E14" s="637">
        <v>1669</v>
      </c>
      <c r="F14" s="805">
        <v>2415</v>
      </c>
      <c r="G14" s="624">
        <f t="shared" si="0"/>
        <v>1669</v>
      </c>
      <c r="H14" s="626">
        <f t="shared" si="1"/>
        <v>2416</v>
      </c>
      <c r="I14" s="632">
        <f t="shared" si="2"/>
        <v>1.4475733972438587</v>
      </c>
    </row>
    <row r="15" spans="1:9" ht="12" customHeight="1">
      <c r="A15" s="397" t="s">
        <v>1972</v>
      </c>
      <c r="B15" s="398" t="s">
        <v>1973</v>
      </c>
      <c r="C15" s="182">
        <v>1</v>
      </c>
      <c r="D15" s="818">
        <v>93</v>
      </c>
      <c r="E15" s="637">
        <v>73</v>
      </c>
      <c r="F15" s="819">
        <v>1343</v>
      </c>
      <c r="G15" s="624">
        <f t="shared" si="0"/>
        <v>74</v>
      </c>
      <c r="H15" s="626">
        <f t="shared" si="1"/>
        <v>1436</v>
      </c>
      <c r="I15" s="632">
        <f t="shared" si="2"/>
        <v>19.405405405405407</v>
      </c>
    </row>
    <row r="16" spans="1:9" ht="12" customHeight="1">
      <c r="A16" s="879" t="s">
        <v>2038</v>
      </c>
      <c r="B16" s="880" t="s">
        <v>2039</v>
      </c>
      <c r="C16" s="182"/>
      <c r="D16" s="818">
        <v>1</v>
      </c>
      <c r="E16" s="637"/>
      <c r="F16" s="819">
        <v>6</v>
      </c>
      <c r="G16" s="624"/>
      <c r="H16" s="626">
        <f t="shared" si="1"/>
        <v>7</v>
      </c>
      <c r="I16" s="632"/>
    </row>
    <row r="17" spans="1:9" ht="12" customHeight="1">
      <c r="A17" s="397" t="s">
        <v>2040</v>
      </c>
      <c r="B17" s="398" t="s">
        <v>2041</v>
      </c>
      <c r="C17" s="182">
        <v>85</v>
      </c>
      <c r="D17" s="803">
        <v>30</v>
      </c>
      <c r="E17" s="637">
        <v>847</v>
      </c>
      <c r="F17" s="805">
        <v>1072</v>
      </c>
      <c r="G17" s="624">
        <f t="shared" si="0"/>
        <v>932</v>
      </c>
      <c r="H17" s="626">
        <f t="shared" si="1"/>
        <v>1102</v>
      </c>
      <c r="I17" s="632">
        <f t="shared" si="2"/>
        <v>1.1824034334763949</v>
      </c>
    </row>
    <row r="18" spans="1:9" ht="12" customHeight="1">
      <c r="A18" s="397" t="s">
        <v>2050</v>
      </c>
      <c r="B18" s="398" t="s">
        <v>2051</v>
      </c>
      <c r="C18" s="182">
        <v>7</v>
      </c>
      <c r="D18" s="803">
        <v>615</v>
      </c>
      <c r="E18" s="637">
        <v>43</v>
      </c>
      <c r="F18" s="805">
        <v>65</v>
      </c>
      <c r="G18" s="624">
        <f t="shared" si="0"/>
        <v>50</v>
      </c>
      <c r="H18" s="626">
        <f t="shared" si="1"/>
        <v>680</v>
      </c>
      <c r="I18" s="632">
        <f t="shared" si="2"/>
        <v>13.6</v>
      </c>
    </row>
    <row r="19" spans="1:9" ht="12" customHeight="1">
      <c r="A19" s="397" t="s">
        <v>2052</v>
      </c>
      <c r="B19" s="398" t="s">
        <v>2053</v>
      </c>
      <c r="C19" s="182">
        <v>484</v>
      </c>
      <c r="D19" s="803">
        <v>473</v>
      </c>
      <c r="E19" s="637">
        <v>28</v>
      </c>
      <c r="F19" s="805">
        <v>23</v>
      </c>
      <c r="G19" s="624">
        <f t="shared" si="0"/>
        <v>512</v>
      </c>
      <c r="H19" s="626">
        <f t="shared" si="1"/>
        <v>496</v>
      </c>
      <c r="I19" s="632">
        <f t="shared" si="2"/>
        <v>0.96875</v>
      </c>
    </row>
    <row r="20" spans="1:9" ht="12" customHeight="1">
      <c r="A20" s="397" t="s">
        <v>2054</v>
      </c>
      <c r="B20" s="398" t="s">
        <v>2055</v>
      </c>
      <c r="C20" s="184">
        <v>444</v>
      </c>
      <c r="D20" s="807">
        <v>7597</v>
      </c>
      <c r="E20" s="637">
        <v>4938</v>
      </c>
      <c r="F20" s="808">
        <v>5657</v>
      </c>
      <c r="G20" s="637">
        <f t="shared" si="0"/>
        <v>5382</v>
      </c>
      <c r="H20" s="626">
        <f t="shared" si="1"/>
        <v>13254</v>
      </c>
      <c r="I20" s="632">
        <f t="shared" si="2"/>
        <v>2.4626532887402455</v>
      </c>
    </row>
    <row r="21" spans="1:9" ht="12" customHeight="1">
      <c r="A21" s="879" t="s">
        <v>5761</v>
      </c>
      <c r="B21" s="880" t="s">
        <v>5762</v>
      </c>
      <c r="C21" s="184"/>
      <c r="D21" s="807"/>
      <c r="E21" s="637"/>
      <c r="F21" s="808">
        <v>1</v>
      </c>
      <c r="G21" s="637"/>
      <c r="H21" s="626">
        <f t="shared" si="1"/>
        <v>1</v>
      </c>
      <c r="I21" s="632"/>
    </row>
    <row r="22" spans="1:9" ht="12" customHeight="1">
      <c r="A22" s="397" t="s">
        <v>153</v>
      </c>
      <c r="B22" s="398" t="s">
        <v>2060</v>
      </c>
      <c r="C22" s="182">
        <v>6011</v>
      </c>
      <c r="D22" s="807"/>
      <c r="E22" s="637">
        <v>2041</v>
      </c>
      <c r="F22" s="808">
        <v>1952</v>
      </c>
      <c r="G22" s="624">
        <f t="shared" si="0"/>
        <v>8052</v>
      </c>
      <c r="H22" s="626">
        <f t="shared" si="1"/>
        <v>1952</v>
      </c>
      <c r="I22" s="632">
        <f t="shared" si="2"/>
        <v>0.24242424242424243</v>
      </c>
    </row>
    <row r="23" spans="1:9" ht="12" customHeight="1">
      <c r="A23" s="397" t="s">
        <v>156</v>
      </c>
      <c r="B23" s="398" t="s">
        <v>2061</v>
      </c>
      <c r="C23" s="182">
        <v>3</v>
      </c>
      <c r="D23" s="807"/>
      <c r="E23" s="637">
        <v>409</v>
      </c>
      <c r="F23" s="808">
        <v>382</v>
      </c>
      <c r="G23" s="624">
        <f t="shared" si="0"/>
        <v>412</v>
      </c>
      <c r="H23" s="626">
        <f t="shared" si="1"/>
        <v>382</v>
      </c>
      <c r="I23" s="632">
        <f t="shared" si="2"/>
        <v>0.92718446601941751</v>
      </c>
    </row>
    <row r="24" spans="1:9" ht="12" customHeight="1">
      <c r="A24" s="514" t="s">
        <v>5591</v>
      </c>
      <c r="B24" s="407" t="s">
        <v>5592</v>
      </c>
      <c r="C24" s="182"/>
      <c r="D24" s="807"/>
      <c r="E24" s="637"/>
      <c r="F24" s="808"/>
      <c r="G24" s="624"/>
      <c r="H24" s="626">
        <f t="shared" si="1"/>
        <v>0</v>
      </c>
      <c r="I24" s="632"/>
    </row>
    <row r="25" spans="1:9" ht="12" customHeight="1">
      <c r="A25" s="397" t="s">
        <v>2064</v>
      </c>
      <c r="B25" s="398" t="s">
        <v>2065</v>
      </c>
      <c r="C25" s="182"/>
      <c r="D25" s="807">
        <v>15</v>
      </c>
      <c r="E25" s="637">
        <v>145</v>
      </c>
      <c r="F25" s="808">
        <v>37</v>
      </c>
      <c r="G25" s="624">
        <f t="shared" si="0"/>
        <v>145</v>
      </c>
      <c r="H25" s="626">
        <f t="shared" si="1"/>
        <v>52</v>
      </c>
      <c r="I25" s="632">
        <f t="shared" si="2"/>
        <v>0.35862068965517241</v>
      </c>
    </row>
    <row r="26" spans="1:9" ht="12" customHeight="1">
      <c r="A26" s="397" t="s">
        <v>2068</v>
      </c>
      <c r="B26" s="398" t="s">
        <v>2069</v>
      </c>
      <c r="C26" s="182">
        <v>1</v>
      </c>
      <c r="D26" s="807"/>
      <c r="E26" s="637">
        <v>475</v>
      </c>
      <c r="F26" s="808">
        <v>920</v>
      </c>
      <c r="G26" s="624">
        <f t="shared" si="0"/>
        <v>476</v>
      </c>
      <c r="H26" s="626">
        <f t="shared" si="1"/>
        <v>920</v>
      </c>
      <c r="I26" s="632">
        <f t="shared" si="2"/>
        <v>1.9327731092436975</v>
      </c>
    </row>
    <row r="27" spans="1:9" ht="12" customHeight="1">
      <c r="A27" s="397" t="s">
        <v>2070</v>
      </c>
      <c r="B27" s="398" t="s">
        <v>2071</v>
      </c>
      <c r="C27" s="182"/>
      <c r="D27" s="803"/>
      <c r="E27" s="637">
        <v>188</v>
      </c>
      <c r="F27" s="805">
        <v>310</v>
      </c>
      <c r="G27" s="624">
        <f t="shared" si="0"/>
        <v>188</v>
      </c>
      <c r="H27" s="626">
        <f t="shared" si="1"/>
        <v>310</v>
      </c>
      <c r="I27" s="632">
        <f t="shared" si="2"/>
        <v>1.6489361702127661</v>
      </c>
    </row>
    <row r="28" spans="1:9" ht="12" customHeight="1">
      <c r="A28" s="397" t="s">
        <v>2072</v>
      </c>
      <c r="B28" s="398" t="s">
        <v>4710</v>
      </c>
      <c r="C28" s="182"/>
      <c r="D28" s="803"/>
      <c r="E28" s="637"/>
      <c r="F28" s="805">
        <v>31</v>
      </c>
      <c r="G28" s="624">
        <f t="shared" si="0"/>
        <v>0</v>
      </c>
      <c r="H28" s="626">
        <f t="shared" si="1"/>
        <v>31</v>
      </c>
      <c r="I28" s="632"/>
    </row>
    <row r="29" spans="1:9" ht="12" customHeight="1">
      <c r="A29" s="397" t="s">
        <v>2074</v>
      </c>
      <c r="B29" s="398" t="s">
        <v>2075</v>
      </c>
      <c r="C29" s="182"/>
      <c r="D29" s="818"/>
      <c r="E29" s="637">
        <v>12</v>
      </c>
      <c r="F29" s="819">
        <v>76</v>
      </c>
      <c r="G29" s="624">
        <f t="shared" si="0"/>
        <v>12</v>
      </c>
      <c r="H29" s="626">
        <f t="shared" si="1"/>
        <v>76</v>
      </c>
      <c r="I29" s="632">
        <f t="shared" si="2"/>
        <v>6.333333333333333</v>
      </c>
    </row>
    <row r="30" spans="1:9" ht="12" customHeight="1">
      <c r="A30" s="397" t="s">
        <v>2078</v>
      </c>
      <c r="B30" s="398" t="s">
        <v>2079</v>
      </c>
      <c r="C30" s="182">
        <v>3399</v>
      </c>
      <c r="D30" s="803">
        <v>4271</v>
      </c>
      <c r="E30" s="637">
        <v>4016</v>
      </c>
      <c r="F30" s="805">
        <v>5861</v>
      </c>
      <c r="G30" s="624">
        <f t="shared" si="0"/>
        <v>7415</v>
      </c>
      <c r="H30" s="626">
        <f t="shared" si="1"/>
        <v>10132</v>
      </c>
      <c r="I30" s="632">
        <f t="shared" si="2"/>
        <v>1.3664194200944033</v>
      </c>
    </row>
    <row r="31" spans="1:9" ht="12" customHeight="1">
      <c r="A31" s="507" t="s">
        <v>4681</v>
      </c>
      <c r="B31" s="409" t="s">
        <v>5304</v>
      </c>
      <c r="C31" s="182">
        <v>1</v>
      </c>
      <c r="D31" s="803">
        <v>70</v>
      </c>
      <c r="E31" s="637"/>
      <c r="F31" s="805">
        <v>81</v>
      </c>
      <c r="G31" s="624">
        <f t="shared" si="0"/>
        <v>1</v>
      </c>
      <c r="H31" s="626">
        <f t="shared" si="1"/>
        <v>151</v>
      </c>
      <c r="I31" s="678">
        <f t="shared" si="2"/>
        <v>151</v>
      </c>
    </row>
    <row r="32" spans="1:9" ht="12" customHeight="1">
      <c r="A32" s="397" t="s">
        <v>2113</v>
      </c>
      <c r="B32" s="398" t="s">
        <v>2114</v>
      </c>
      <c r="C32" s="182">
        <v>3</v>
      </c>
      <c r="D32" s="803"/>
      <c r="E32" s="637">
        <v>147</v>
      </c>
      <c r="F32" s="805">
        <v>76</v>
      </c>
      <c r="G32" s="624">
        <f t="shared" si="0"/>
        <v>150</v>
      </c>
      <c r="H32" s="626">
        <f t="shared" si="1"/>
        <v>76</v>
      </c>
      <c r="I32" s="632">
        <f t="shared" si="2"/>
        <v>0.50666666666666671</v>
      </c>
    </row>
    <row r="33" spans="1:9" ht="12" customHeight="1">
      <c r="A33" s="397" t="s">
        <v>2135</v>
      </c>
      <c r="B33" s="398" t="s">
        <v>2136</v>
      </c>
      <c r="C33" s="182"/>
      <c r="D33" s="807"/>
      <c r="E33" s="637"/>
      <c r="F33" s="808"/>
      <c r="G33" s="624">
        <f t="shared" si="0"/>
        <v>0</v>
      </c>
      <c r="H33" s="626">
        <f t="shared" si="1"/>
        <v>0</v>
      </c>
      <c r="I33" s="632"/>
    </row>
    <row r="34" spans="1:9" ht="12" customHeight="1">
      <c r="A34" s="397" t="s">
        <v>2139</v>
      </c>
      <c r="B34" s="398" t="s">
        <v>2140</v>
      </c>
      <c r="C34" s="182"/>
      <c r="D34" s="807"/>
      <c r="E34" s="637"/>
      <c r="F34" s="808"/>
      <c r="G34" s="624">
        <f t="shared" si="0"/>
        <v>0</v>
      </c>
      <c r="H34" s="626">
        <f t="shared" si="1"/>
        <v>0</v>
      </c>
      <c r="I34" s="632"/>
    </row>
    <row r="35" spans="1:9" ht="12" customHeight="1">
      <c r="A35" s="397" t="s">
        <v>2255</v>
      </c>
      <c r="B35" s="398" t="s">
        <v>2256</v>
      </c>
      <c r="C35" s="182">
        <v>4</v>
      </c>
      <c r="D35" s="807">
        <v>8</v>
      </c>
      <c r="E35" s="637">
        <v>12</v>
      </c>
      <c r="F35" s="808">
        <v>20</v>
      </c>
      <c r="G35" s="624">
        <f t="shared" si="0"/>
        <v>16</v>
      </c>
      <c r="H35" s="626">
        <f t="shared" si="1"/>
        <v>28</v>
      </c>
      <c r="I35" s="632">
        <f t="shared" si="2"/>
        <v>1.75</v>
      </c>
    </row>
    <row r="36" spans="1:9" ht="12" customHeight="1">
      <c r="A36" s="397" t="s">
        <v>2273</v>
      </c>
      <c r="B36" s="398" t="s">
        <v>2274</v>
      </c>
      <c r="C36" s="182">
        <v>1</v>
      </c>
      <c r="D36" s="807"/>
      <c r="E36" s="637">
        <v>41</v>
      </c>
      <c r="F36" s="808">
        <v>57</v>
      </c>
      <c r="G36" s="624">
        <f t="shared" si="0"/>
        <v>42</v>
      </c>
      <c r="H36" s="626">
        <f t="shared" si="1"/>
        <v>57</v>
      </c>
      <c r="I36" s="632">
        <f t="shared" si="2"/>
        <v>1.3571428571428572</v>
      </c>
    </row>
    <row r="37" spans="1:9" ht="12" customHeight="1">
      <c r="A37" s="397" t="s">
        <v>2275</v>
      </c>
      <c r="B37" s="398" t="s">
        <v>2276</v>
      </c>
      <c r="C37" s="182"/>
      <c r="D37" s="807"/>
      <c r="E37" s="637">
        <v>283</v>
      </c>
      <c r="F37" s="808">
        <v>297</v>
      </c>
      <c r="G37" s="624">
        <f t="shared" si="0"/>
        <v>283</v>
      </c>
      <c r="H37" s="626">
        <f t="shared" si="1"/>
        <v>297</v>
      </c>
      <c r="I37" s="632">
        <f t="shared" si="2"/>
        <v>1.0494699646643109</v>
      </c>
    </row>
    <row r="38" spans="1:9" ht="12" customHeight="1">
      <c r="A38" s="507" t="s">
        <v>2389</v>
      </c>
      <c r="B38" s="409" t="s">
        <v>2390</v>
      </c>
      <c r="C38" s="182"/>
      <c r="D38" s="803">
        <v>1</v>
      </c>
      <c r="E38" s="637">
        <v>56</v>
      </c>
      <c r="F38" s="805">
        <v>59</v>
      </c>
      <c r="G38" s="624">
        <f t="shared" si="0"/>
        <v>56</v>
      </c>
      <c r="H38" s="626">
        <f t="shared" si="1"/>
        <v>60</v>
      </c>
      <c r="I38" s="632">
        <f t="shared" si="2"/>
        <v>1.0714285714285714</v>
      </c>
    </row>
    <row r="39" spans="1:9" ht="12" customHeight="1">
      <c r="A39" s="507" t="s">
        <v>147</v>
      </c>
      <c r="B39" s="409" t="s">
        <v>2391</v>
      </c>
      <c r="C39" s="182"/>
      <c r="D39" s="803"/>
      <c r="E39" s="637">
        <v>47</v>
      </c>
      <c r="F39" s="805">
        <v>48</v>
      </c>
      <c r="G39" s="624">
        <f t="shared" si="0"/>
        <v>47</v>
      </c>
      <c r="H39" s="626">
        <f t="shared" si="1"/>
        <v>48</v>
      </c>
      <c r="I39" s="632">
        <f t="shared" si="2"/>
        <v>1.0212765957446808</v>
      </c>
    </row>
    <row r="40" spans="1:9" ht="12" customHeight="1">
      <c r="A40" s="397" t="s">
        <v>2392</v>
      </c>
      <c r="B40" s="398" t="s">
        <v>2393</v>
      </c>
      <c r="C40" s="182"/>
      <c r="D40" s="818"/>
      <c r="E40" s="637">
        <v>1</v>
      </c>
      <c r="F40" s="819">
        <v>21</v>
      </c>
      <c r="G40" s="624">
        <f t="shared" si="0"/>
        <v>1</v>
      </c>
      <c r="H40" s="626">
        <f t="shared" si="1"/>
        <v>21</v>
      </c>
      <c r="I40" s="632">
        <f t="shared" si="2"/>
        <v>21</v>
      </c>
    </row>
    <row r="41" spans="1:9" ht="12" customHeight="1">
      <c r="A41" s="397" t="s">
        <v>145</v>
      </c>
      <c r="B41" s="398" t="s">
        <v>5305</v>
      </c>
      <c r="C41" s="182"/>
      <c r="D41" s="803"/>
      <c r="E41" s="637">
        <v>91</v>
      </c>
      <c r="F41" s="805">
        <v>107</v>
      </c>
      <c r="G41" s="624">
        <f t="shared" si="0"/>
        <v>91</v>
      </c>
      <c r="H41" s="626">
        <f t="shared" si="1"/>
        <v>107</v>
      </c>
      <c r="I41" s="632">
        <f t="shared" si="2"/>
        <v>1.1758241758241759</v>
      </c>
    </row>
    <row r="42" spans="1:9" ht="12" customHeight="1">
      <c r="A42" s="507" t="s">
        <v>4210</v>
      </c>
      <c r="B42" s="409" t="s">
        <v>5306</v>
      </c>
      <c r="C42" s="182"/>
      <c r="D42" s="803">
        <v>1</v>
      </c>
      <c r="E42" s="637">
        <v>85</v>
      </c>
      <c r="F42" s="805">
        <v>110</v>
      </c>
      <c r="G42" s="624">
        <f t="shared" si="0"/>
        <v>85</v>
      </c>
      <c r="H42" s="626">
        <f t="shared" si="1"/>
        <v>111</v>
      </c>
      <c r="I42" s="632">
        <f t="shared" si="2"/>
        <v>1.3058823529411765</v>
      </c>
    </row>
    <row r="43" spans="1:9" ht="12" customHeight="1">
      <c r="A43" s="397" t="s">
        <v>146</v>
      </c>
      <c r="B43" s="398" t="s">
        <v>5307</v>
      </c>
      <c r="C43" s="182"/>
      <c r="D43" s="803"/>
      <c r="E43" s="637">
        <v>8</v>
      </c>
      <c r="F43" s="805">
        <v>16</v>
      </c>
      <c r="G43" s="624">
        <f t="shared" si="0"/>
        <v>8</v>
      </c>
      <c r="H43" s="626">
        <f t="shared" si="1"/>
        <v>16</v>
      </c>
      <c r="I43" s="632">
        <f t="shared" si="2"/>
        <v>2</v>
      </c>
    </row>
    <row r="44" spans="1:9" ht="12" customHeight="1">
      <c r="A44" s="397" t="s">
        <v>2551</v>
      </c>
      <c r="B44" s="398" t="s">
        <v>2552</v>
      </c>
      <c r="C44" s="182">
        <v>69</v>
      </c>
      <c r="D44" s="807">
        <v>96</v>
      </c>
      <c r="E44" s="637">
        <v>315</v>
      </c>
      <c r="F44" s="808">
        <v>380</v>
      </c>
      <c r="G44" s="624">
        <f t="shared" si="0"/>
        <v>384</v>
      </c>
      <c r="H44" s="626">
        <f t="shared" si="1"/>
        <v>476</v>
      </c>
      <c r="I44" s="632">
        <f t="shared" si="2"/>
        <v>1.2395833333333333</v>
      </c>
    </row>
    <row r="45" spans="1:9" ht="12" customHeight="1">
      <c r="A45" s="397" t="s">
        <v>2603</v>
      </c>
      <c r="B45" s="398" t="s">
        <v>2604</v>
      </c>
      <c r="C45" s="182">
        <v>11</v>
      </c>
      <c r="D45" s="807">
        <v>6</v>
      </c>
      <c r="E45" s="637">
        <v>11</v>
      </c>
      <c r="F45" s="808">
        <v>16</v>
      </c>
      <c r="G45" s="624">
        <f t="shared" si="0"/>
        <v>22</v>
      </c>
      <c r="H45" s="626">
        <f t="shared" si="1"/>
        <v>22</v>
      </c>
      <c r="I45" s="632">
        <f t="shared" si="2"/>
        <v>1</v>
      </c>
    </row>
    <row r="46" spans="1:9" ht="12" customHeight="1">
      <c r="A46" s="397" t="s">
        <v>2605</v>
      </c>
      <c r="B46" s="398" t="s">
        <v>2606</v>
      </c>
      <c r="C46" s="182">
        <v>19</v>
      </c>
      <c r="D46" s="807">
        <v>7</v>
      </c>
      <c r="E46" s="637">
        <v>19</v>
      </c>
      <c r="F46" s="808">
        <v>18</v>
      </c>
      <c r="G46" s="624">
        <f t="shared" si="0"/>
        <v>38</v>
      </c>
      <c r="H46" s="626">
        <f t="shared" si="1"/>
        <v>25</v>
      </c>
      <c r="I46" s="632">
        <f t="shared" si="2"/>
        <v>0.65789473684210531</v>
      </c>
    </row>
    <row r="47" spans="1:9" ht="12" customHeight="1">
      <c r="A47" s="397" t="s">
        <v>2846</v>
      </c>
      <c r="B47" s="398" t="s">
        <v>2847</v>
      </c>
      <c r="C47" s="182">
        <v>812</v>
      </c>
      <c r="D47" s="807">
        <v>1159</v>
      </c>
      <c r="E47" s="637">
        <v>413</v>
      </c>
      <c r="F47" s="808">
        <v>506</v>
      </c>
      <c r="G47" s="624">
        <f t="shared" si="0"/>
        <v>1225</v>
      </c>
      <c r="H47" s="626">
        <f t="shared" si="1"/>
        <v>1665</v>
      </c>
      <c r="I47" s="632">
        <f t="shared" si="2"/>
        <v>1.3591836734693878</v>
      </c>
    </row>
    <row r="48" spans="1:9" ht="12" customHeight="1">
      <c r="A48" s="397" t="s">
        <v>3149</v>
      </c>
      <c r="B48" s="398" t="s">
        <v>3150</v>
      </c>
      <c r="C48" s="182"/>
      <c r="D48" s="807"/>
      <c r="E48" s="637"/>
      <c r="F48" s="808"/>
      <c r="G48" s="624">
        <f t="shared" si="0"/>
        <v>0</v>
      </c>
      <c r="H48" s="626">
        <f t="shared" si="1"/>
        <v>0</v>
      </c>
      <c r="I48" s="632"/>
    </row>
    <row r="49" spans="1:9" ht="12" customHeight="1">
      <c r="A49" s="1081" t="s">
        <v>4752</v>
      </c>
      <c r="B49" s="1080" t="s">
        <v>5846</v>
      </c>
      <c r="C49" s="1120"/>
      <c r="D49" s="1075"/>
      <c r="E49" s="1076"/>
      <c r="F49" s="1077">
        <v>6</v>
      </c>
      <c r="G49" s="1074"/>
      <c r="H49" s="626">
        <f t="shared" si="1"/>
        <v>6</v>
      </c>
      <c r="I49" s="1079"/>
    </row>
    <row r="50" spans="1:9" ht="12" customHeight="1">
      <c r="A50" s="508" t="s">
        <v>5514</v>
      </c>
      <c r="B50" s="410" t="s">
        <v>4753</v>
      </c>
      <c r="C50" s="182"/>
      <c r="D50" s="807"/>
      <c r="E50" s="637"/>
      <c r="F50" s="808">
        <v>4</v>
      </c>
      <c r="G50" s="624"/>
      <c r="H50" s="626">
        <f t="shared" si="1"/>
        <v>4</v>
      </c>
      <c r="I50" s="632"/>
    </row>
    <row r="51" spans="1:9" ht="12" customHeight="1">
      <c r="A51" s="508" t="s">
        <v>4713</v>
      </c>
      <c r="B51" s="410" t="s">
        <v>4714</v>
      </c>
      <c r="C51" s="182"/>
      <c r="D51" s="807"/>
      <c r="E51" s="637"/>
      <c r="F51" s="808"/>
      <c r="G51" s="624"/>
      <c r="H51" s="626">
        <f t="shared" si="1"/>
        <v>0</v>
      </c>
      <c r="I51" s="632"/>
    </row>
    <row r="52" spans="1:9" ht="12" customHeight="1">
      <c r="A52" s="879" t="s">
        <v>5730</v>
      </c>
      <c r="B52" s="880" t="s">
        <v>5763</v>
      </c>
      <c r="C52" s="182"/>
      <c r="D52" s="807">
        <v>2</v>
      </c>
      <c r="E52" s="637"/>
      <c r="F52" s="808"/>
      <c r="G52" s="624"/>
      <c r="H52" s="626">
        <f t="shared" si="1"/>
        <v>2</v>
      </c>
      <c r="I52" s="632"/>
    </row>
    <row r="53" spans="1:9" ht="12" customHeight="1">
      <c r="A53" s="397" t="s">
        <v>3251</v>
      </c>
      <c r="B53" s="398" t="s">
        <v>3252</v>
      </c>
      <c r="C53" s="182"/>
      <c r="D53" s="803"/>
      <c r="E53" s="637">
        <v>12</v>
      </c>
      <c r="F53" s="805">
        <v>25</v>
      </c>
      <c r="G53" s="624">
        <f t="shared" si="0"/>
        <v>12</v>
      </c>
      <c r="H53" s="626">
        <f t="shared" si="1"/>
        <v>25</v>
      </c>
      <c r="I53" s="632">
        <f t="shared" si="2"/>
        <v>2.0833333333333335</v>
      </c>
    </row>
    <row r="54" spans="1:9" ht="12" customHeight="1">
      <c r="A54" s="397" t="s">
        <v>3253</v>
      </c>
      <c r="B54" s="398" t="s">
        <v>5308</v>
      </c>
      <c r="C54" s="182"/>
      <c r="D54" s="803"/>
      <c r="E54" s="637">
        <v>27</v>
      </c>
      <c r="F54" s="805">
        <v>222</v>
      </c>
      <c r="G54" s="624">
        <f t="shared" si="0"/>
        <v>27</v>
      </c>
      <c r="H54" s="626">
        <f t="shared" si="1"/>
        <v>222</v>
      </c>
      <c r="I54" s="632">
        <f t="shared" si="2"/>
        <v>8.2222222222222214</v>
      </c>
    </row>
    <row r="55" spans="1:9" ht="12" customHeight="1">
      <c r="A55" s="508" t="s">
        <v>5515</v>
      </c>
      <c r="B55" s="410" t="s">
        <v>5516</v>
      </c>
      <c r="C55" s="182"/>
      <c r="D55" s="818">
        <v>1</v>
      </c>
      <c r="E55" s="637"/>
      <c r="F55" s="819"/>
      <c r="G55" s="624"/>
      <c r="H55" s="626">
        <f t="shared" si="1"/>
        <v>1</v>
      </c>
      <c r="I55" s="632"/>
    </row>
    <row r="56" spans="1:9" ht="12" customHeight="1">
      <c r="A56" s="397" t="s">
        <v>3255</v>
      </c>
      <c r="B56" s="398" t="s">
        <v>3256</v>
      </c>
      <c r="C56" s="182">
        <v>39</v>
      </c>
      <c r="D56" s="818">
        <v>117</v>
      </c>
      <c r="E56" s="637">
        <v>1033</v>
      </c>
      <c r="F56" s="819">
        <v>1562</v>
      </c>
      <c r="G56" s="624">
        <f t="shared" si="0"/>
        <v>1072</v>
      </c>
      <c r="H56" s="626">
        <f t="shared" si="1"/>
        <v>1679</v>
      </c>
      <c r="I56" s="632">
        <f t="shared" si="2"/>
        <v>1.5662313432835822</v>
      </c>
    </row>
    <row r="57" spans="1:9" ht="12" customHeight="1">
      <c r="A57" s="397" t="s">
        <v>3257</v>
      </c>
      <c r="B57" s="398" t="s">
        <v>3258</v>
      </c>
      <c r="C57" s="182">
        <v>33</v>
      </c>
      <c r="D57" s="803">
        <v>74</v>
      </c>
      <c r="E57" s="637">
        <v>500</v>
      </c>
      <c r="F57" s="805">
        <v>579</v>
      </c>
      <c r="G57" s="624">
        <f t="shared" si="0"/>
        <v>533</v>
      </c>
      <c r="H57" s="626">
        <f t="shared" si="1"/>
        <v>653</v>
      </c>
      <c r="I57" s="632">
        <f t="shared" si="2"/>
        <v>1.2251407129455909</v>
      </c>
    </row>
    <row r="58" spans="1:9" ht="12" customHeight="1">
      <c r="A58" s="397" t="s">
        <v>3261</v>
      </c>
      <c r="B58" s="398" t="s">
        <v>3262</v>
      </c>
      <c r="C58" s="182">
        <v>11</v>
      </c>
      <c r="D58" s="803">
        <v>7</v>
      </c>
      <c r="E58" s="637">
        <v>39</v>
      </c>
      <c r="F58" s="805">
        <v>49</v>
      </c>
      <c r="G58" s="624">
        <f t="shared" si="0"/>
        <v>50</v>
      </c>
      <c r="H58" s="626">
        <f t="shared" si="1"/>
        <v>56</v>
      </c>
      <c r="I58" s="632">
        <f t="shared" si="2"/>
        <v>1.1200000000000001</v>
      </c>
    </row>
    <row r="59" spans="1:9" ht="12" customHeight="1">
      <c r="A59" s="397" t="s">
        <v>3263</v>
      </c>
      <c r="B59" s="398" t="s">
        <v>3264</v>
      </c>
      <c r="C59" s="182">
        <v>8</v>
      </c>
      <c r="D59" s="803">
        <v>4</v>
      </c>
      <c r="E59" s="637">
        <v>39</v>
      </c>
      <c r="F59" s="805">
        <v>48</v>
      </c>
      <c r="G59" s="624">
        <f t="shared" si="0"/>
        <v>47</v>
      </c>
      <c r="H59" s="626">
        <f t="shared" si="1"/>
        <v>52</v>
      </c>
      <c r="I59" s="632">
        <f t="shared" si="2"/>
        <v>1.1063829787234043</v>
      </c>
    </row>
    <row r="60" spans="1:9" ht="12" customHeight="1">
      <c r="A60" s="397" t="s">
        <v>3267</v>
      </c>
      <c r="B60" s="398" t="s">
        <v>3268</v>
      </c>
      <c r="C60" s="182">
        <v>35</v>
      </c>
      <c r="D60" s="926">
        <v>100</v>
      </c>
      <c r="E60" s="637">
        <v>861</v>
      </c>
      <c r="F60" s="808">
        <v>1077</v>
      </c>
      <c r="G60" s="624">
        <f t="shared" si="0"/>
        <v>896</v>
      </c>
      <c r="H60" s="626">
        <f t="shared" si="1"/>
        <v>1177</v>
      </c>
      <c r="I60" s="632">
        <f t="shared" si="2"/>
        <v>1.3136160714285714</v>
      </c>
    </row>
    <row r="61" spans="1:9" ht="12" customHeight="1">
      <c r="A61" s="397" t="s">
        <v>3269</v>
      </c>
      <c r="B61" s="398" t="s">
        <v>3270</v>
      </c>
      <c r="C61" s="182">
        <v>3</v>
      </c>
      <c r="D61" s="845"/>
      <c r="E61" s="637">
        <v>163</v>
      </c>
      <c r="F61" s="808">
        <v>118</v>
      </c>
      <c r="G61" s="624">
        <f t="shared" si="0"/>
        <v>166</v>
      </c>
      <c r="H61" s="626">
        <f t="shared" si="1"/>
        <v>118</v>
      </c>
      <c r="I61" s="632">
        <f t="shared" si="2"/>
        <v>0.71084337349397586</v>
      </c>
    </row>
    <row r="62" spans="1:9" ht="12" customHeight="1">
      <c r="A62" s="397" t="s">
        <v>3274</v>
      </c>
      <c r="B62" s="398" t="s">
        <v>3275</v>
      </c>
      <c r="C62" s="182"/>
      <c r="D62" s="807"/>
      <c r="E62" s="637">
        <v>424</v>
      </c>
      <c r="F62" s="808">
        <v>570</v>
      </c>
      <c r="G62" s="624">
        <f t="shared" si="0"/>
        <v>424</v>
      </c>
      <c r="H62" s="626">
        <f t="shared" si="1"/>
        <v>570</v>
      </c>
      <c r="I62" s="632">
        <f t="shared" si="2"/>
        <v>1.3443396226415094</v>
      </c>
    </row>
    <row r="63" spans="1:9" ht="12" customHeight="1">
      <c r="A63" s="397" t="s">
        <v>3276</v>
      </c>
      <c r="B63" s="398" t="s">
        <v>3277</v>
      </c>
      <c r="C63" s="182"/>
      <c r="D63" s="807"/>
      <c r="E63" s="637"/>
      <c r="F63" s="808"/>
      <c r="G63" s="624">
        <f t="shared" si="0"/>
        <v>0</v>
      </c>
      <c r="H63" s="626">
        <f t="shared" si="1"/>
        <v>0</v>
      </c>
      <c r="I63" s="632"/>
    </row>
    <row r="64" spans="1:9" ht="12" customHeight="1">
      <c r="A64" s="514" t="s">
        <v>3278</v>
      </c>
      <c r="B64" s="407" t="s">
        <v>3279</v>
      </c>
      <c r="C64" s="182"/>
      <c r="D64" s="807"/>
      <c r="E64" s="637"/>
      <c r="F64" s="808">
        <v>5</v>
      </c>
      <c r="G64" s="624"/>
      <c r="H64" s="626">
        <f t="shared" si="1"/>
        <v>5</v>
      </c>
      <c r="I64" s="632"/>
    </row>
    <row r="65" spans="1:9" ht="12" customHeight="1">
      <c r="A65" s="507" t="s">
        <v>3280</v>
      </c>
      <c r="B65" s="409" t="s">
        <v>3281</v>
      </c>
      <c r="C65" s="182">
        <v>1</v>
      </c>
      <c r="D65" s="807"/>
      <c r="E65" s="637"/>
      <c r="F65" s="808"/>
      <c r="G65" s="624">
        <f t="shared" si="0"/>
        <v>1</v>
      </c>
      <c r="H65" s="626">
        <f t="shared" si="1"/>
        <v>0</v>
      </c>
      <c r="I65" s="632">
        <f t="shared" si="2"/>
        <v>0</v>
      </c>
    </row>
    <row r="66" spans="1:9" ht="12" customHeight="1">
      <c r="A66" s="397" t="s">
        <v>3292</v>
      </c>
      <c r="B66" s="398" t="s">
        <v>3293</v>
      </c>
      <c r="C66" s="182"/>
      <c r="D66" s="803">
        <v>1</v>
      </c>
      <c r="E66" s="637">
        <v>123</v>
      </c>
      <c r="F66" s="805">
        <v>156</v>
      </c>
      <c r="G66" s="624">
        <f t="shared" si="0"/>
        <v>123</v>
      </c>
      <c r="H66" s="626">
        <f t="shared" si="1"/>
        <v>157</v>
      </c>
      <c r="I66" s="632">
        <f t="shared" si="2"/>
        <v>1.2764227642276422</v>
      </c>
    </row>
    <row r="67" spans="1:9" ht="12" customHeight="1">
      <c r="A67" s="514" t="s">
        <v>4769</v>
      </c>
      <c r="B67" s="407" t="s">
        <v>4770</v>
      </c>
      <c r="C67" s="182"/>
      <c r="D67" s="803"/>
      <c r="E67" s="637"/>
      <c r="F67" s="805">
        <v>22</v>
      </c>
      <c r="G67" s="624"/>
      <c r="H67" s="626">
        <f t="shared" si="1"/>
        <v>22</v>
      </c>
      <c r="I67" s="632"/>
    </row>
    <row r="68" spans="1:9" ht="12" customHeight="1">
      <c r="A68" s="1081" t="s">
        <v>5074</v>
      </c>
      <c r="B68" s="1080" t="s">
        <v>5075</v>
      </c>
      <c r="C68" s="1120"/>
      <c r="D68" s="1099">
        <v>1</v>
      </c>
      <c r="E68" s="1076"/>
      <c r="F68" s="1125"/>
      <c r="G68" s="1074"/>
      <c r="H68" s="626">
        <f t="shared" si="1"/>
        <v>1</v>
      </c>
      <c r="I68" s="1079"/>
    </row>
    <row r="69" spans="1:9" ht="12" customHeight="1">
      <c r="A69" s="1081" t="s">
        <v>5847</v>
      </c>
      <c r="B69" s="1080" t="s">
        <v>5848</v>
      </c>
      <c r="C69" s="1120"/>
      <c r="D69" s="1099">
        <v>3</v>
      </c>
      <c r="E69" s="1076"/>
      <c r="F69" s="1125"/>
      <c r="G69" s="1074"/>
      <c r="H69" s="626">
        <f t="shared" si="1"/>
        <v>3</v>
      </c>
      <c r="I69" s="1079"/>
    </row>
    <row r="70" spans="1:9" ht="12" customHeight="1">
      <c r="A70" s="507" t="s">
        <v>3358</v>
      </c>
      <c r="B70" s="409" t="s">
        <v>3359</v>
      </c>
      <c r="C70" s="182">
        <v>1</v>
      </c>
      <c r="D70" s="803">
        <v>2</v>
      </c>
      <c r="E70" s="637"/>
      <c r="F70" s="805"/>
      <c r="G70" s="624">
        <f t="shared" si="0"/>
        <v>1</v>
      </c>
      <c r="H70" s="626">
        <f t="shared" si="1"/>
        <v>2</v>
      </c>
      <c r="I70" s="632">
        <f t="shared" si="2"/>
        <v>2</v>
      </c>
    </row>
    <row r="71" spans="1:9" ht="12" customHeight="1">
      <c r="A71" s="508" t="s">
        <v>3372</v>
      </c>
      <c r="B71" s="406" t="s">
        <v>3373</v>
      </c>
      <c r="C71" s="182">
        <v>48</v>
      </c>
      <c r="D71" s="818">
        <v>116</v>
      </c>
      <c r="E71" s="637">
        <v>2651</v>
      </c>
      <c r="F71" s="819">
        <v>3602</v>
      </c>
      <c r="G71" s="624">
        <f t="shared" si="0"/>
        <v>2699</v>
      </c>
      <c r="H71" s="626">
        <f t="shared" si="1"/>
        <v>3718</v>
      </c>
      <c r="I71" s="632">
        <f t="shared" si="2"/>
        <v>1.3775472397184143</v>
      </c>
    </row>
    <row r="72" spans="1:9" ht="12" customHeight="1">
      <c r="A72" s="508" t="s">
        <v>3376</v>
      </c>
      <c r="B72" s="406" t="s">
        <v>3377</v>
      </c>
      <c r="C72" s="182"/>
      <c r="D72" s="803"/>
      <c r="E72" s="637"/>
      <c r="F72" s="805">
        <v>2</v>
      </c>
      <c r="G72" s="624">
        <f t="shared" si="0"/>
        <v>0</v>
      </c>
      <c r="H72" s="626">
        <f t="shared" si="1"/>
        <v>2</v>
      </c>
      <c r="I72" s="632"/>
    </row>
    <row r="73" spans="1:9" ht="12" customHeight="1">
      <c r="A73" s="508" t="s">
        <v>3378</v>
      </c>
      <c r="B73" s="406" t="s">
        <v>3379</v>
      </c>
      <c r="C73" s="182"/>
      <c r="D73" s="803"/>
      <c r="E73" s="637"/>
      <c r="F73" s="805"/>
      <c r="G73" s="624">
        <f t="shared" si="0"/>
        <v>0</v>
      </c>
      <c r="H73" s="626">
        <f t="shared" si="1"/>
        <v>0</v>
      </c>
      <c r="I73" s="632"/>
    </row>
    <row r="74" spans="1:9" ht="12" customHeight="1">
      <c r="A74" s="508" t="s">
        <v>3384</v>
      </c>
      <c r="B74" s="406" t="s">
        <v>3385</v>
      </c>
      <c r="C74" s="182"/>
      <c r="D74" s="803"/>
      <c r="E74" s="637">
        <v>1640</v>
      </c>
      <c r="F74" s="805">
        <v>2192</v>
      </c>
      <c r="G74" s="624">
        <f t="shared" si="0"/>
        <v>1640</v>
      </c>
      <c r="H74" s="626">
        <f t="shared" si="1"/>
        <v>2192</v>
      </c>
      <c r="I74" s="632">
        <f t="shared" si="2"/>
        <v>1.3365853658536586</v>
      </c>
    </row>
    <row r="75" spans="1:9" ht="12" customHeight="1">
      <c r="A75" s="508" t="s">
        <v>3394</v>
      </c>
      <c r="B75" s="406" t="s">
        <v>5309</v>
      </c>
      <c r="C75" s="182"/>
      <c r="D75" s="807"/>
      <c r="E75" s="637">
        <v>1575</v>
      </c>
      <c r="F75" s="808">
        <v>2242</v>
      </c>
      <c r="G75" s="624">
        <f t="shared" si="0"/>
        <v>1575</v>
      </c>
      <c r="H75" s="626">
        <f t="shared" si="1"/>
        <v>2242</v>
      </c>
      <c r="I75" s="632">
        <f t="shared" si="2"/>
        <v>1.4234920634920636</v>
      </c>
    </row>
    <row r="76" spans="1:9" ht="12" customHeight="1">
      <c r="A76" s="508" t="s">
        <v>3404</v>
      </c>
      <c r="B76" s="406" t="s">
        <v>3405</v>
      </c>
      <c r="C76" s="182"/>
      <c r="D76" s="807">
        <v>1</v>
      </c>
      <c r="E76" s="637">
        <v>1624</v>
      </c>
      <c r="F76" s="808">
        <v>2187</v>
      </c>
      <c r="G76" s="624">
        <f t="shared" si="0"/>
        <v>1624</v>
      </c>
      <c r="H76" s="626">
        <f t="shared" si="1"/>
        <v>2188</v>
      </c>
      <c r="I76" s="632">
        <f t="shared" si="2"/>
        <v>1.3472906403940887</v>
      </c>
    </row>
    <row r="77" spans="1:9" ht="12" customHeight="1">
      <c r="A77" s="508" t="s">
        <v>3414</v>
      </c>
      <c r="B77" s="406" t="s">
        <v>3415</v>
      </c>
      <c r="C77" s="182"/>
      <c r="D77" s="807"/>
      <c r="E77" s="637"/>
      <c r="F77" s="808"/>
      <c r="G77" s="624">
        <f t="shared" si="0"/>
        <v>0</v>
      </c>
      <c r="H77" s="626">
        <f t="shared" ref="H77:H129" si="3">D77+F77</f>
        <v>0</v>
      </c>
      <c r="I77" s="632"/>
    </row>
    <row r="78" spans="1:9" ht="12" customHeight="1">
      <c r="A78" s="508" t="s">
        <v>3418</v>
      </c>
      <c r="B78" s="406" t="s">
        <v>3419</v>
      </c>
      <c r="C78" s="182"/>
      <c r="D78" s="807"/>
      <c r="E78" s="637">
        <v>2020</v>
      </c>
      <c r="F78" s="808">
        <v>2799</v>
      </c>
      <c r="G78" s="624">
        <f t="shared" si="0"/>
        <v>2020</v>
      </c>
      <c r="H78" s="626">
        <f t="shared" si="3"/>
        <v>2799</v>
      </c>
      <c r="I78" s="632">
        <f t="shared" si="2"/>
        <v>1.3856435643564355</v>
      </c>
    </row>
    <row r="79" spans="1:9" ht="12" customHeight="1">
      <c r="A79" s="508" t="s">
        <v>3420</v>
      </c>
      <c r="B79" s="406" t="s">
        <v>3421</v>
      </c>
      <c r="C79" s="182"/>
      <c r="D79" s="807"/>
      <c r="E79" s="637">
        <v>2021</v>
      </c>
      <c r="F79" s="808">
        <v>2804</v>
      </c>
      <c r="G79" s="624">
        <f t="shared" si="0"/>
        <v>2021</v>
      </c>
      <c r="H79" s="626">
        <f t="shared" si="3"/>
        <v>2804</v>
      </c>
      <c r="I79" s="632">
        <f t="shared" si="2"/>
        <v>1.3874319643740722</v>
      </c>
    </row>
    <row r="80" spans="1:9" ht="12" customHeight="1">
      <c r="A80" s="508" t="s">
        <v>3428</v>
      </c>
      <c r="B80" s="406" t="s">
        <v>3429</v>
      </c>
      <c r="C80" s="182">
        <v>4671</v>
      </c>
      <c r="D80" s="803">
        <v>5577</v>
      </c>
      <c r="E80" s="637">
        <v>1</v>
      </c>
      <c r="F80" s="805">
        <v>1</v>
      </c>
      <c r="G80" s="624">
        <f t="shared" si="0"/>
        <v>4672</v>
      </c>
      <c r="H80" s="626">
        <f t="shared" si="3"/>
        <v>5578</v>
      </c>
      <c r="I80" s="632">
        <f t="shared" si="2"/>
        <v>1.1939212328767124</v>
      </c>
    </row>
    <row r="81" spans="1:9" ht="12" customHeight="1">
      <c r="A81" s="508" t="s">
        <v>3430</v>
      </c>
      <c r="B81" s="406" t="s">
        <v>5310</v>
      </c>
      <c r="C81" s="182">
        <v>1</v>
      </c>
      <c r="D81" s="803">
        <v>1</v>
      </c>
      <c r="E81" s="637"/>
      <c r="F81" s="805"/>
      <c r="G81" s="624">
        <f t="shared" si="0"/>
        <v>1</v>
      </c>
      <c r="H81" s="626">
        <f t="shared" si="3"/>
        <v>1</v>
      </c>
      <c r="I81" s="632">
        <f t="shared" si="2"/>
        <v>1</v>
      </c>
    </row>
    <row r="82" spans="1:9" ht="12" customHeight="1">
      <c r="A82" s="508" t="s">
        <v>3464</v>
      </c>
      <c r="B82" s="406" t="s">
        <v>3465</v>
      </c>
      <c r="C82" s="182">
        <v>5</v>
      </c>
      <c r="D82" s="818">
        <v>7</v>
      </c>
      <c r="E82" s="637">
        <v>165</v>
      </c>
      <c r="F82" s="819">
        <v>248</v>
      </c>
      <c r="G82" s="624">
        <f t="shared" si="0"/>
        <v>170</v>
      </c>
      <c r="H82" s="626">
        <f t="shared" si="3"/>
        <v>255</v>
      </c>
      <c r="I82" s="632">
        <f t="shared" si="2"/>
        <v>1.5</v>
      </c>
    </row>
    <row r="83" spans="1:9" ht="12" customHeight="1">
      <c r="A83" s="508" t="s">
        <v>3484</v>
      </c>
      <c r="B83" s="406" t="s">
        <v>4775</v>
      </c>
      <c r="C83" s="182">
        <v>25</v>
      </c>
      <c r="D83" s="803">
        <v>34</v>
      </c>
      <c r="E83" s="637">
        <v>88</v>
      </c>
      <c r="F83" s="805">
        <v>143</v>
      </c>
      <c r="G83" s="624">
        <f t="shared" si="0"/>
        <v>113</v>
      </c>
      <c r="H83" s="626">
        <f t="shared" si="3"/>
        <v>177</v>
      </c>
      <c r="I83" s="632">
        <f t="shared" si="2"/>
        <v>1.5663716814159292</v>
      </c>
    </row>
    <row r="84" spans="1:9" ht="12" customHeight="1">
      <c r="A84" s="508" t="s">
        <v>3500</v>
      </c>
      <c r="B84" s="410" t="s">
        <v>3501</v>
      </c>
      <c r="C84" s="182"/>
      <c r="D84" s="803"/>
      <c r="E84" s="637"/>
      <c r="F84" s="805">
        <v>6</v>
      </c>
      <c r="G84" s="624"/>
      <c r="H84" s="626">
        <f t="shared" si="3"/>
        <v>6</v>
      </c>
      <c r="I84" s="632"/>
    </row>
    <row r="85" spans="1:9" ht="12" customHeight="1">
      <c r="A85" s="508" t="s">
        <v>5517</v>
      </c>
      <c r="B85" s="410" t="s">
        <v>5518</v>
      </c>
      <c r="C85" s="182"/>
      <c r="D85" s="803"/>
      <c r="E85" s="637"/>
      <c r="F85" s="805">
        <v>3</v>
      </c>
      <c r="G85" s="624"/>
      <c r="H85" s="626">
        <f t="shared" si="3"/>
        <v>3</v>
      </c>
      <c r="I85" s="632"/>
    </row>
    <row r="86" spans="1:9" ht="12" customHeight="1">
      <c r="A86" s="508" t="s">
        <v>3502</v>
      </c>
      <c r="B86" s="406" t="s">
        <v>3503</v>
      </c>
      <c r="C86" s="182"/>
      <c r="D86" s="803"/>
      <c r="E86" s="637"/>
      <c r="F86" s="805">
        <v>21</v>
      </c>
      <c r="G86" s="624">
        <f t="shared" si="0"/>
        <v>0</v>
      </c>
      <c r="H86" s="626">
        <f t="shared" si="3"/>
        <v>21</v>
      </c>
      <c r="I86" s="632"/>
    </row>
    <row r="87" spans="1:9" ht="12" customHeight="1">
      <c r="A87" s="508" t="s">
        <v>3504</v>
      </c>
      <c r="B87" s="406" t="s">
        <v>3505</v>
      </c>
      <c r="C87" s="182"/>
      <c r="D87" s="803">
        <v>3</v>
      </c>
      <c r="E87" s="637">
        <v>43</v>
      </c>
      <c r="F87" s="805">
        <v>53</v>
      </c>
      <c r="G87" s="624">
        <f t="shared" si="0"/>
        <v>43</v>
      </c>
      <c r="H87" s="626">
        <f t="shared" si="3"/>
        <v>56</v>
      </c>
      <c r="I87" s="632">
        <f t="shared" ref="I87:I130" si="4">H87/G87</f>
        <v>1.3023255813953489</v>
      </c>
    </row>
    <row r="88" spans="1:9" ht="12" customHeight="1">
      <c r="A88" s="508" t="s">
        <v>3510</v>
      </c>
      <c r="B88" s="406" t="s">
        <v>3511</v>
      </c>
      <c r="C88" s="182">
        <v>33</v>
      </c>
      <c r="D88" s="807">
        <v>22</v>
      </c>
      <c r="E88" s="637">
        <v>472</v>
      </c>
      <c r="F88" s="808">
        <v>627</v>
      </c>
      <c r="G88" s="624">
        <f t="shared" ref="G88:G129" si="5">C88+E88</f>
        <v>505</v>
      </c>
      <c r="H88" s="626">
        <f t="shared" si="3"/>
        <v>649</v>
      </c>
      <c r="I88" s="632">
        <f t="shared" si="4"/>
        <v>1.2851485148514852</v>
      </c>
    </row>
    <row r="89" spans="1:9" ht="12" customHeight="1">
      <c r="A89" s="508" t="s">
        <v>3512</v>
      </c>
      <c r="B89" s="406" t="s">
        <v>3513</v>
      </c>
      <c r="C89" s="182">
        <v>1</v>
      </c>
      <c r="D89" s="817">
        <v>1</v>
      </c>
      <c r="E89" s="637">
        <v>9</v>
      </c>
      <c r="F89" s="817">
        <v>9</v>
      </c>
      <c r="G89" s="624">
        <f t="shared" si="5"/>
        <v>10</v>
      </c>
      <c r="H89" s="626">
        <f t="shared" si="3"/>
        <v>10</v>
      </c>
      <c r="I89" s="632">
        <f t="shared" si="4"/>
        <v>1</v>
      </c>
    </row>
    <row r="90" spans="1:9" ht="12" customHeight="1">
      <c r="A90" s="508" t="s">
        <v>3514</v>
      </c>
      <c r="B90" s="406" t="s">
        <v>3515</v>
      </c>
      <c r="C90" s="182"/>
      <c r="D90" s="817"/>
      <c r="E90" s="637">
        <v>27</v>
      </c>
      <c r="F90" s="817">
        <v>17</v>
      </c>
      <c r="G90" s="624">
        <f t="shared" si="5"/>
        <v>27</v>
      </c>
      <c r="H90" s="626">
        <f t="shared" si="3"/>
        <v>17</v>
      </c>
      <c r="I90" s="632">
        <f t="shared" si="4"/>
        <v>0.62962962962962965</v>
      </c>
    </row>
    <row r="91" spans="1:9" ht="12" customHeight="1">
      <c r="A91" s="508" t="s">
        <v>3516</v>
      </c>
      <c r="B91" s="406" t="s">
        <v>3517</v>
      </c>
      <c r="C91" s="182">
        <v>1</v>
      </c>
      <c r="D91" s="817">
        <v>5</v>
      </c>
      <c r="E91" s="637">
        <v>3664</v>
      </c>
      <c r="F91" s="817">
        <v>5106</v>
      </c>
      <c r="G91" s="624">
        <f t="shared" si="5"/>
        <v>3665</v>
      </c>
      <c r="H91" s="626">
        <f t="shared" si="3"/>
        <v>5111</v>
      </c>
      <c r="I91" s="632">
        <f t="shared" si="4"/>
        <v>1.3945429740791269</v>
      </c>
    </row>
    <row r="92" spans="1:9" ht="12" customHeight="1">
      <c r="A92" s="508" t="s">
        <v>3518</v>
      </c>
      <c r="B92" s="406" t="s">
        <v>3519</v>
      </c>
      <c r="C92" s="182">
        <v>9</v>
      </c>
      <c r="D92" s="817">
        <v>76</v>
      </c>
      <c r="E92" s="637">
        <v>1371</v>
      </c>
      <c r="F92" s="817">
        <v>3084</v>
      </c>
      <c r="G92" s="624">
        <f t="shared" si="5"/>
        <v>1380</v>
      </c>
      <c r="H92" s="626">
        <f t="shared" si="3"/>
        <v>3160</v>
      </c>
      <c r="I92" s="632">
        <f t="shared" si="4"/>
        <v>2.2898550724637681</v>
      </c>
    </row>
    <row r="93" spans="1:9" ht="12" customHeight="1">
      <c r="A93" s="508" t="s">
        <v>3520</v>
      </c>
      <c r="B93" s="406" t="s">
        <v>3521</v>
      </c>
      <c r="C93" s="182"/>
      <c r="D93" s="817"/>
      <c r="E93" s="637">
        <v>13</v>
      </c>
      <c r="F93" s="817">
        <v>42</v>
      </c>
      <c r="G93" s="624">
        <f t="shared" si="5"/>
        <v>13</v>
      </c>
      <c r="H93" s="626">
        <f t="shared" si="3"/>
        <v>42</v>
      </c>
      <c r="I93" s="632">
        <f t="shared" si="4"/>
        <v>3.2307692307692308</v>
      </c>
    </row>
    <row r="94" spans="1:9" ht="12" customHeight="1">
      <c r="A94" s="508" t="s">
        <v>3522</v>
      </c>
      <c r="B94" s="406" t="s">
        <v>3523</v>
      </c>
      <c r="C94" s="182">
        <v>24</v>
      </c>
      <c r="D94" s="817">
        <v>43</v>
      </c>
      <c r="E94" s="637">
        <v>2916</v>
      </c>
      <c r="F94" s="817">
        <v>4786</v>
      </c>
      <c r="G94" s="624">
        <f t="shared" si="5"/>
        <v>2940</v>
      </c>
      <c r="H94" s="626">
        <f t="shared" si="3"/>
        <v>4829</v>
      </c>
      <c r="I94" s="632">
        <f t="shared" si="4"/>
        <v>1.6425170068027211</v>
      </c>
    </row>
    <row r="95" spans="1:9" ht="12" customHeight="1">
      <c r="A95" s="508" t="s">
        <v>3524</v>
      </c>
      <c r="B95" s="406" t="s">
        <v>3525</v>
      </c>
      <c r="C95" s="182">
        <v>261</v>
      </c>
      <c r="D95" s="817">
        <v>333</v>
      </c>
      <c r="E95" s="637">
        <v>5880</v>
      </c>
      <c r="F95" s="817">
        <v>10269</v>
      </c>
      <c r="G95" s="624">
        <f t="shared" si="5"/>
        <v>6141</v>
      </c>
      <c r="H95" s="626">
        <f t="shared" si="3"/>
        <v>10602</v>
      </c>
      <c r="I95" s="632">
        <f t="shared" si="4"/>
        <v>1.726428920371275</v>
      </c>
    </row>
    <row r="96" spans="1:9" ht="12" customHeight="1">
      <c r="A96" s="508" t="s">
        <v>3526</v>
      </c>
      <c r="B96" s="406" t="s">
        <v>3527</v>
      </c>
      <c r="C96" s="182">
        <v>679</v>
      </c>
      <c r="D96" s="817">
        <v>724</v>
      </c>
      <c r="E96" s="637">
        <v>11157</v>
      </c>
      <c r="F96" s="817">
        <v>16225</v>
      </c>
      <c r="G96" s="624">
        <f t="shared" si="5"/>
        <v>11836</v>
      </c>
      <c r="H96" s="626">
        <f t="shared" si="3"/>
        <v>16949</v>
      </c>
      <c r="I96" s="632">
        <f t="shared" si="4"/>
        <v>1.431987157823589</v>
      </c>
    </row>
    <row r="97" spans="1:9" ht="12" customHeight="1">
      <c r="A97" s="508" t="s">
        <v>3528</v>
      </c>
      <c r="B97" s="406" t="s">
        <v>3529</v>
      </c>
      <c r="C97" s="182">
        <v>3</v>
      </c>
      <c r="D97" s="817">
        <v>7</v>
      </c>
      <c r="E97" s="637">
        <v>9</v>
      </c>
      <c r="F97" s="817">
        <v>38</v>
      </c>
      <c r="G97" s="624">
        <f t="shared" si="5"/>
        <v>12</v>
      </c>
      <c r="H97" s="626">
        <f t="shared" si="3"/>
        <v>45</v>
      </c>
      <c r="I97" s="632">
        <f t="shared" si="4"/>
        <v>3.75</v>
      </c>
    </row>
    <row r="98" spans="1:9" ht="12" customHeight="1">
      <c r="A98" s="508" t="s">
        <v>4719</v>
      </c>
      <c r="B98" s="406" t="s">
        <v>4720</v>
      </c>
      <c r="C98" s="182">
        <v>24</v>
      </c>
      <c r="D98" s="817">
        <v>50</v>
      </c>
      <c r="E98" s="637">
        <v>5360</v>
      </c>
      <c r="F98" s="817">
        <v>7768</v>
      </c>
      <c r="G98" s="624">
        <f t="shared" si="5"/>
        <v>5384</v>
      </c>
      <c r="H98" s="626">
        <f t="shared" si="3"/>
        <v>7818</v>
      </c>
      <c r="I98" s="632">
        <f t="shared" si="4"/>
        <v>1.4520802377414561</v>
      </c>
    </row>
    <row r="99" spans="1:9" ht="12" customHeight="1">
      <c r="A99" s="514" t="s">
        <v>3532</v>
      </c>
      <c r="B99" s="407" t="s">
        <v>3533</v>
      </c>
      <c r="C99" s="182"/>
      <c r="D99" s="817"/>
      <c r="E99" s="637"/>
      <c r="F99" s="817">
        <v>3</v>
      </c>
      <c r="G99" s="624"/>
      <c r="H99" s="626">
        <f t="shared" si="3"/>
        <v>3</v>
      </c>
      <c r="I99" s="632"/>
    </row>
    <row r="100" spans="1:9" ht="12" customHeight="1">
      <c r="A100" s="508" t="s">
        <v>3534</v>
      </c>
      <c r="B100" s="406" t="s">
        <v>3535</v>
      </c>
      <c r="C100" s="182">
        <v>7</v>
      </c>
      <c r="D100" s="817">
        <v>16</v>
      </c>
      <c r="E100" s="637">
        <v>3452</v>
      </c>
      <c r="F100" s="817">
        <v>5377</v>
      </c>
      <c r="G100" s="624">
        <f t="shared" si="5"/>
        <v>3459</v>
      </c>
      <c r="H100" s="626">
        <f t="shared" si="3"/>
        <v>5393</v>
      </c>
      <c r="I100" s="632">
        <f t="shared" si="4"/>
        <v>1.559121133275513</v>
      </c>
    </row>
    <row r="101" spans="1:9" ht="12" customHeight="1">
      <c r="A101" s="508" t="s">
        <v>3536</v>
      </c>
      <c r="B101" s="406" t="s">
        <v>3537</v>
      </c>
      <c r="C101" s="182">
        <v>20</v>
      </c>
      <c r="D101" s="817">
        <v>18</v>
      </c>
      <c r="E101" s="637">
        <v>4</v>
      </c>
      <c r="F101" s="817">
        <v>6</v>
      </c>
      <c r="G101" s="624">
        <f t="shared" si="5"/>
        <v>24</v>
      </c>
      <c r="H101" s="626">
        <f t="shared" si="3"/>
        <v>24</v>
      </c>
      <c r="I101" s="632">
        <f t="shared" si="4"/>
        <v>1</v>
      </c>
    </row>
    <row r="102" spans="1:9" ht="12" customHeight="1">
      <c r="A102" s="508" t="s">
        <v>3540</v>
      </c>
      <c r="B102" s="406" t="s">
        <v>4721</v>
      </c>
      <c r="C102" s="182">
        <v>23</v>
      </c>
      <c r="D102" s="817">
        <v>5</v>
      </c>
      <c r="E102" s="637">
        <v>7</v>
      </c>
      <c r="F102" s="817">
        <v>35</v>
      </c>
      <c r="G102" s="624">
        <f t="shared" si="5"/>
        <v>30</v>
      </c>
      <c r="H102" s="626">
        <f t="shared" si="3"/>
        <v>40</v>
      </c>
      <c r="I102" s="632">
        <f t="shared" si="4"/>
        <v>1.3333333333333333</v>
      </c>
    </row>
    <row r="103" spans="1:9" ht="12" customHeight="1">
      <c r="A103" s="508" t="s">
        <v>3542</v>
      </c>
      <c r="B103" s="406" t="s">
        <v>3543</v>
      </c>
      <c r="C103" s="182"/>
      <c r="D103" s="817">
        <v>1</v>
      </c>
      <c r="E103" s="637">
        <v>4825</v>
      </c>
      <c r="F103" s="817">
        <v>6104</v>
      </c>
      <c r="G103" s="624">
        <f t="shared" si="5"/>
        <v>4825</v>
      </c>
      <c r="H103" s="626">
        <f t="shared" si="3"/>
        <v>6105</v>
      </c>
      <c r="I103" s="632">
        <f t="shared" si="4"/>
        <v>1.2652849740932643</v>
      </c>
    </row>
    <row r="104" spans="1:9" ht="12" customHeight="1">
      <c r="A104" s="508" t="s">
        <v>3544</v>
      </c>
      <c r="B104" s="406" t="s">
        <v>3545</v>
      </c>
      <c r="C104" s="182">
        <v>1</v>
      </c>
      <c r="D104" s="817">
        <v>13</v>
      </c>
      <c r="E104" s="637">
        <v>3665</v>
      </c>
      <c r="F104" s="817">
        <v>3401</v>
      </c>
      <c r="G104" s="624">
        <f t="shared" si="5"/>
        <v>3666</v>
      </c>
      <c r="H104" s="626">
        <f t="shared" si="3"/>
        <v>3414</v>
      </c>
      <c r="I104" s="632">
        <f t="shared" si="4"/>
        <v>0.93126022913256956</v>
      </c>
    </row>
    <row r="105" spans="1:9" ht="12" customHeight="1">
      <c r="A105" s="508" t="s">
        <v>3546</v>
      </c>
      <c r="B105" s="406" t="s">
        <v>3547</v>
      </c>
      <c r="C105" s="182"/>
      <c r="D105" s="817">
        <v>1</v>
      </c>
      <c r="E105" s="637">
        <v>468</v>
      </c>
      <c r="F105" s="817">
        <v>519</v>
      </c>
      <c r="G105" s="624">
        <f t="shared" si="5"/>
        <v>468</v>
      </c>
      <c r="H105" s="626">
        <f t="shared" si="3"/>
        <v>520</v>
      </c>
      <c r="I105" s="632">
        <f t="shared" si="4"/>
        <v>1.1111111111111112</v>
      </c>
    </row>
    <row r="106" spans="1:9" ht="12" customHeight="1">
      <c r="A106" s="508" t="s">
        <v>4734</v>
      </c>
      <c r="B106" s="406" t="s">
        <v>5311</v>
      </c>
      <c r="C106" s="182"/>
      <c r="D106" s="817">
        <v>1</v>
      </c>
      <c r="E106" s="637"/>
      <c r="F106" s="817"/>
      <c r="G106" s="624">
        <f t="shared" si="5"/>
        <v>0</v>
      </c>
      <c r="H106" s="626">
        <f t="shared" si="3"/>
        <v>1</v>
      </c>
      <c r="I106" s="632"/>
    </row>
    <row r="107" spans="1:9" ht="12" customHeight="1">
      <c r="A107" s="1081" t="s">
        <v>3552</v>
      </c>
      <c r="B107" s="1080" t="s">
        <v>3553</v>
      </c>
      <c r="C107" s="1120"/>
      <c r="D107" s="1094"/>
      <c r="E107" s="1076"/>
      <c r="F107" s="1094">
        <v>1</v>
      </c>
      <c r="G107" s="1074"/>
      <c r="H107" s="626">
        <f t="shared" si="3"/>
        <v>1</v>
      </c>
      <c r="I107" s="1079"/>
    </row>
    <row r="108" spans="1:9" ht="12" customHeight="1">
      <c r="A108" s="508" t="s">
        <v>3554</v>
      </c>
      <c r="B108" s="406" t="s">
        <v>3555</v>
      </c>
      <c r="C108" s="182">
        <v>135</v>
      </c>
      <c r="D108" s="817">
        <v>254</v>
      </c>
      <c r="E108" s="637">
        <v>20795</v>
      </c>
      <c r="F108" s="817">
        <v>26303</v>
      </c>
      <c r="G108" s="624">
        <f t="shared" si="5"/>
        <v>20930</v>
      </c>
      <c r="H108" s="626">
        <f t="shared" si="3"/>
        <v>26557</v>
      </c>
      <c r="I108" s="632">
        <f t="shared" si="4"/>
        <v>1.2688485427615863</v>
      </c>
    </row>
    <row r="109" spans="1:9" ht="12" customHeight="1">
      <c r="A109" s="514" t="s">
        <v>5312</v>
      </c>
      <c r="B109" s="407" t="s">
        <v>5313</v>
      </c>
      <c r="C109" s="182"/>
      <c r="D109" s="817"/>
      <c r="E109" s="637">
        <v>1</v>
      </c>
      <c r="F109" s="817"/>
      <c r="G109" s="624">
        <f t="shared" si="5"/>
        <v>1</v>
      </c>
      <c r="H109" s="626">
        <f t="shared" si="3"/>
        <v>0</v>
      </c>
      <c r="I109" s="632">
        <f t="shared" si="4"/>
        <v>0</v>
      </c>
    </row>
    <row r="110" spans="1:9" ht="12" customHeight="1">
      <c r="A110" s="397" t="s">
        <v>5314</v>
      </c>
      <c r="B110" s="398" t="s">
        <v>5315</v>
      </c>
      <c r="C110" s="182"/>
      <c r="D110" s="817"/>
      <c r="E110" s="637">
        <v>3</v>
      </c>
      <c r="F110" s="817"/>
      <c r="G110" s="624">
        <f t="shared" si="5"/>
        <v>3</v>
      </c>
      <c r="H110" s="626">
        <f t="shared" si="3"/>
        <v>0</v>
      </c>
      <c r="I110" s="632">
        <f t="shared" si="4"/>
        <v>0</v>
      </c>
    </row>
    <row r="111" spans="1:9" ht="12" customHeight="1">
      <c r="A111" s="514" t="s">
        <v>3560</v>
      </c>
      <c r="B111" s="407" t="s">
        <v>3561</v>
      </c>
      <c r="C111" s="182"/>
      <c r="D111" s="817"/>
      <c r="E111" s="637">
        <v>3</v>
      </c>
      <c r="F111" s="817"/>
      <c r="G111" s="624">
        <f t="shared" si="5"/>
        <v>3</v>
      </c>
      <c r="H111" s="626">
        <f t="shared" si="3"/>
        <v>0</v>
      </c>
      <c r="I111" s="632">
        <f t="shared" si="4"/>
        <v>0</v>
      </c>
    </row>
    <row r="112" spans="1:9" ht="12" customHeight="1">
      <c r="A112" s="514" t="s">
        <v>5593</v>
      </c>
      <c r="B112" s="407" t="s">
        <v>5594</v>
      </c>
      <c r="C112" s="182"/>
      <c r="D112" s="817"/>
      <c r="E112" s="637"/>
      <c r="F112" s="817">
        <v>8</v>
      </c>
      <c r="G112" s="624"/>
      <c r="H112" s="626">
        <f t="shared" si="3"/>
        <v>8</v>
      </c>
      <c r="I112" s="632"/>
    </row>
    <row r="113" spans="1:9" ht="12" customHeight="1">
      <c r="A113" s="879" t="s">
        <v>5373</v>
      </c>
      <c r="B113" s="880" t="s">
        <v>5374</v>
      </c>
      <c r="C113" s="182"/>
      <c r="D113" s="817">
        <v>1</v>
      </c>
      <c r="E113" s="637"/>
      <c r="F113" s="817"/>
      <c r="G113" s="624"/>
      <c r="H113" s="626">
        <f t="shared" si="3"/>
        <v>1</v>
      </c>
      <c r="I113" s="632"/>
    </row>
    <row r="114" spans="1:9" ht="12" customHeight="1">
      <c r="A114" s="508" t="s">
        <v>3588</v>
      </c>
      <c r="B114" s="406" t="s">
        <v>3589</v>
      </c>
      <c r="C114" s="182">
        <v>175</v>
      </c>
      <c r="D114" s="817">
        <v>232</v>
      </c>
      <c r="E114" s="637">
        <v>133</v>
      </c>
      <c r="F114" s="817">
        <v>163</v>
      </c>
      <c r="G114" s="624">
        <f t="shared" si="5"/>
        <v>308</v>
      </c>
      <c r="H114" s="626">
        <f t="shared" si="3"/>
        <v>395</v>
      </c>
      <c r="I114" s="632">
        <f t="shared" si="4"/>
        <v>1.2824675324675325</v>
      </c>
    </row>
    <row r="115" spans="1:9" ht="12" customHeight="1">
      <c r="A115" s="508" t="s">
        <v>3594</v>
      </c>
      <c r="B115" s="406" t="s">
        <v>3595</v>
      </c>
      <c r="C115" s="182">
        <v>23</v>
      </c>
      <c r="D115" s="817">
        <v>65</v>
      </c>
      <c r="E115" s="637">
        <v>2061</v>
      </c>
      <c r="F115" s="817">
        <v>3195</v>
      </c>
      <c r="G115" s="624">
        <f t="shared" si="5"/>
        <v>2084</v>
      </c>
      <c r="H115" s="626">
        <f t="shared" si="3"/>
        <v>3260</v>
      </c>
      <c r="I115" s="632">
        <f t="shared" si="4"/>
        <v>1.5642994241842609</v>
      </c>
    </row>
    <row r="116" spans="1:9" ht="12" customHeight="1">
      <c r="A116" s="508" t="s">
        <v>3602</v>
      </c>
      <c r="B116" s="406" t="s">
        <v>3603</v>
      </c>
      <c r="C116" s="182">
        <v>175</v>
      </c>
      <c r="D116" s="817">
        <v>231</v>
      </c>
      <c r="E116" s="637">
        <v>136</v>
      </c>
      <c r="F116" s="817">
        <v>163</v>
      </c>
      <c r="G116" s="624">
        <f t="shared" si="5"/>
        <v>311</v>
      </c>
      <c r="H116" s="626">
        <f t="shared" si="3"/>
        <v>394</v>
      </c>
      <c r="I116" s="632">
        <f t="shared" si="4"/>
        <v>1.2668810289389068</v>
      </c>
    </row>
    <row r="117" spans="1:9" ht="12" customHeight="1">
      <c r="A117" s="508" t="s">
        <v>3604</v>
      </c>
      <c r="B117" s="406" t="s">
        <v>3605</v>
      </c>
      <c r="C117" s="182">
        <v>175</v>
      </c>
      <c r="D117" s="817">
        <v>231</v>
      </c>
      <c r="E117" s="637">
        <v>136</v>
      </c>
      <c r="F117" s="817">
        <v>163</v>
      </c>
      <c r="G117" s="624">
        <f t="shared" si="5"/>
        <v>311</v>
      </c>
      <c r="H117" s="626">
        <f t="shared" si="3"/>
        <v>394</v>
      </c>
      <c r="I117" s="632">
        <f t="shared" si="4"/>
        <v>1.2668810289389068</v>
      </c>
    </row>
    <row r="118" spans="1:9" ht="12" customHeight="1">
      <c r="A118" s="508" t="s">
        <v>5316</v>
      </c>
      <c r="B118" s="406" t="s">
        <v>5317</v>
      </c>
      <c r="C118" s="182"/>
      <c r="D118" s="817"/>
      <c r="E118" s="637"/>
      <c r="F118" s="817"/>
      <c r="G118" s="624">
        <f t="shared" si="5"/>
        <v>0</v>
      </c>
      <c r="H118" s="626">
        <f t="shared" si="3"/>
        <v>0</v>
      </c>
      <c r="I118" s="632"/>
    </row>
    <row r="119" spans="1:9" ht="12" customHeight="1">
      <c r="A119" s="508" t="s">
        <v>3606</v>
      </c>
      <c r="B119" s="406" t="s">
        <v>3607</v>
      </c>
      <c r="C119" s="182"/>
      <c r="D119" s="817"/>
      <c r="E119" s="637"/>
      <c r="F119" s="817"/>
      <c r="G119" s="624">
        <f t="shared" si="5"/>
        <v>0</v>
      </c>
      <c r="H119" s="626">
        <f t="shared" si="3"/>
        <v>0</v>
      </c>
      <c r="I119" s="632"/>
    </row>
    <row r="120" spans="1:9" ht="12" customHeight="1">
      <c r="A120" s="508" t="s">
        <v>3632</v>
      </c>
      <c r="B120" s="406" t="s">
        <v>3633</v>
      </c>
      <c r="C120" s="182"/>
      <c r="D120" s="817"/>
      <c r="E120" s="637">
        <v>141</v>
      </c>
      <c r="F120" s="817">
        <v>163</v>
      </c>
      <c r="G120" s="624">
        <f t="shared" si="5"/>
        <v>141</v>
      </c>
      <c r="H120" s="626">
        <f t="shared" si="3"/>
        <v>163</v>
      </c>
      <c r="I120" s="632">
        <f t="shared" si="4"/>
        <v>1.1560283687943262</v>
      </c>
    </row>
    <row r="121" spans="1:9" ht="12" customHeight="1">
      <c r="A121" s="879" t="s">
        <v>5499</v>
      </c>
      <c r="B121" s="880" t="s">
        <v>5500</v>
      </c>
      <c r="C121" s="182"/>
      <c r="D121" s="817">
        <v>3</v>
      </c>
      <c r="E121" s="637"/>
      <c r="F121" s="817"/>
      <c r="G121" s="624"/>
      <c r="H121" s="626">
        <f t="shared" si="3"/>
        <v>3</v>
      </c>
      <c r="I121" s="632"/>
    </row>
    <row r="122" spans="1:9" ht="12" customHeight="1">
      <c r="A122" s="507" t="s">
        <v>5318</v>
      </c>
      <c r="B122" s="409" t="s">
        <v>5319</v>
      </c>
      <c r="C122" s="182">
        <v>151</v>
      </c>
      <c r="D122" s="817">
        <v>234</v>
      </c>
      <c r="E122" s="637">
        <v>123</v>
      </c>
      <c r="F122" s="817">
        <v>163</v>
      </c>
      <c r="G122" s="624">
        <f t="shared" si="5"/>
        <v>274</v>
      </c>
      <c r="H122" s="626">
        <f t="shared" si="3"/>
        <v>397</v>
      </c>
      <c r="I122" s="632">
        <f t="shared" si="4"/>
        <v>1.448905109489051</v>
      </c>
    </row>
    <row r="123" spans="1:9" ht="12" customHeight="1">
      <c r="A123" s="508" t="s">
        <v>3702</v>
      </c>
      <c r="B123" s="406" t="s">
        <v>3703</v>
      </c>
      <c r="C123" s="182"/>
      <c r="D123" s="817"/>
      <c r="E123" s="637"/>
      <c r="F123" s="817"/>
      <c r="G123" s="624">
        <f t="shared" si="5"/>
        <v>0</v>
      </c>
      <c r="H123" s="626">
        <f t="shared" si="3"/>
        <v>0</v>
      </c>
      <c r="I123" s="632"/>
    </row>
    <row r="124" spans="1:9" ht="12" customHeight="1">
      <c r="A124" s="508" t="s">
        <v>3736</v>
      </c>
      <c r="B124" s="406" t="s">
        <v>3737</v>
      </c>
      <c r="C124" s="182">
        <v>17</v>
      </c>
      <c r="D124" s="817">
        <v>70</v>
      </c>
      <c r="E124" s="637"/>
      <c r="F124" s="817"/>
      <c r="G124" s="624">
        <f t="shared" si="5"/>
        <v>17</v>
      </c>
      <c r="H124" s="626">
        <f t="shared" si="3"/>
        <v>70</v>
      </c>
      <c r="I124" s="632">
        <f t="shared" si="4"/>
        <v>4.117647058823529</v>
      </c>
    </row>
    <row r="125" spans="1:9" ht="12" customHeight="1">
      <c r="A125" s="508" t="s">
        <v>3738</v>
      </c>
      <c r="B125" s="406" t="s">
        <v>3739</v>
      </c>
      <c r="C125" s="182">
        <v>175</v>
      </c>
      <c r="D125" s="817">
        <v>232</v>
      </c>
      <c r="E125" s="637">
        <v>136</v>
      </c>
      <c r="F125" s="817">
        <v>162</v>
      </c>
      <c r="G125" s="624">
        <f t="shared" si="5"/>
        <v>311</v>
      </c>
      <c r="H125" s="626">
        <f t="shared" si="3"/>
        <v>394</v>
      </c>
      <c r="I125" s="632">
        <f t="shared" si="4"/>
        <v>1.2668810289389068</v>
      </c>
    </row>
    <row r="126" spans="1:9" ht="12" customHeight="1">
      <c r="A126" s="508" t="s">
        <v>3902</v>
      </c>
      <c r="B126" s="406" t="s">
        <v>3903</v>
      </c>
      <c r="C126" s="182">
        <v>3</v>
      </c>
      <c r="D126" s="817">
        <v>23</v>
      </c>
      <c r="E126" s="637">
        <v>312</v>
      </c>
      <c r="F126" s="817">
        <v>656</v>
      </c>
      <c r="G126" s="624">
        <f t="shared" si="5"/>
        <v>315</v>
      </c>
      <c r="H126" s="626">
        <f t="shared" si="3"/>
        <v>679</v>
      </c>
      <c r="I126" s="632">
        <f t="shared" si="4"/>
        <v>2.1555555555555554</v>
      </c>
    </row>
    <row r="127" spans="1:9" ht="12" customHeight="1">
      <c r="A127" s="508" t="s">
        <v>4724</v>
      </c>
      <c r="B127" s="540" t="s">
        <v>4781</v>
      </c>
      <c r="C127" s="182">
        <v>79</v>
      </c>
      <c r="D127" s="817">
        <v>84</v>
      </c>
      <c r="E127" s="637">
        <v>2021</v>
      </c>
      <c r="F127" s="817">
        <v>775</v>
      </c>
      <c r="G127" s="624">
        <f t="shared" si="5"/>
        <v>2100</v>
      </c>
      <c r="H127" s="626">
        <f t="shared" si="3"/>
        <v>859</v>
      </c>
      <c r="I127" s="632">
        <f t="shared" si="4"/>
        <v>0.40904761904761905</v>
      </c>
    </row>
    <row r="128" spans="1:9" ht="12" customHeight="1">
      <c r="A128" s="508" t="s">
        <v>4726</v>
      </c>
      <c r="B128" s="540" t="s">
        <v>4782</v>
      </c>
      <c r="C128" s="182">
        <v>1844</v>
      </c>
      <c r="D128" s="817">
        <v>974</v>
      </c>
      <c r="E128" s="637">
        <v>848</v>
      </c>
      <c r="F128" s="817">
        <v>289</v>
      </c>
      <c r="G128" s="624">
        <f t="shared" si="5"/>
        <v>2692</v>
      </c>
      <c r="H128" s="626">
        <f t="shared" si="3"/>
        <v>1263</v>
      </c>
      <c r="I128" s="632">
        <f t="shared" si="4"/>
        <v>0.46916790490341753</v>
      </c>
    </row>
    <row r="129" spans="1:9" ht="12" customHeight="1">
      <c r="A129" s="508" t="s">
        <v>4161</v>
      </c>
      <c r="B129" s="540" t="s">
        <v>3116</v>
      </c>
      <c r="C129" s="182">
        <v>15</v>
      </c>
      <c r="D129" s="817">
        <v>6</v>
      </c>
      <c r="E129" s="637">
        <v>1779</v>
      </c>
      <c r="F129" s="817">
        <v>2354</v>
      </c>
      <c r="G129" s="624">
        <f t="shared" si="5"/>
        <v>1794</v>
      </c>
      <c r="H129" s="626">
        <f t="shared" si="3"/>
        <v>2360</v>
      </c>
      <c r="I129" s="632">
        <f t="shared" si="4"/>
        <v>1.3154960981047938</v>
      </c>
    </row>
    <row r="130" spans="1:9" ht="12" customHeight="1">
      <c r="A130" s="182"/>
      <c r="B130" s="437" t="s">
        <v>2</v>
      </c>
      <c r="C130" s="437">
        <f>SUM(C9:C129)</f>
        <v>20297</v>
      </c>
      <c r="D130" s="878">
        <f>SUM(D9:D129)</f>
        <v>24717</v>
      </c>
      <c r="E130" s="681">
        <f>SUM(E9:E129)</f>
        <v>105426</v>
      </c>
      <c r="F130" s="813">
        <f>SUM(F9:F129)</f>
        <v>143525</v>
      </c>
      <c r="G130" s="630">
        <f>SUM(G9:G129)</f>
        <v>125723</v>
      </c>
      <c r="H130" s="638">
        <f t="shared" ref="H130" si="6">D130+F130</f>
        <v>168242</v>
      </c>
      <c r="I130" s="633">
        <f t="shared" si="4"/>
        <v>1.3381958750586607</v>
      </c>
    </row>
    <row r="132" spans="1:9">
      <c r="A132" s="438" t="s">
        <v>5584</v>
      </c>
      <c r="B132" s="438"/>
      <c r="C132" s="438"/>
      <c r="D132" s="815"/>
      <c r="E132" s="552"/>
    </row>
  </sheetData>
  <mergeCells count="5">
    <mergeCell ref="A5:A6"/>
    <mergeCell ref="B5:B6"/>
    <mergeCell ref="C5:D5"/>
    <mergeCell ref="E5:F5"/>
    <mergeCell ref="G5:H5"/>
  </mergeCells>
  <pageMargins left="0" right="0" top="0" bottom="0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24"/>
  <sheetViews>
    <sheetView view="pageBreakPreview" zoomScaleSheetLayoutView="100" workbookViewId="0">
      <selection activeCell="H13" sqref="H13"/>
    </sheetView>
  </sheetViews>
  <sheetFormatPr defaultColWidth="9.109375" defaultRowHeight="13.2"/>
  <cols>
    <col min="1" max="1" width="21.5546875" style="25" customWidth="1"/>
    <col min="2" max="2" width="9.109375" style="25"/>
    <col min="3" max="3" width="5.88671875" style="25" customWidth="1"/>
    <col min="4" max="4" width="8" style="25" customWidth="1"/>
    <col min="5" max="5" width="5.88671875" style="24" customWidth="1"/>
    <col min="6" max="7" width="6.33203125" style="24" customWidth="1"/>
    <col min="8" max="8" width="6" style="24" customWidth="1"/>
    <col min="9" max="9" width="5.88671875" style="24" customWidth="1"/>
    <col min="10" max="10" width="6" style="24" customWidth="1"/>
    <col min="11" max="11" width="6.6640625" style="24" customWidth="1"/>
    <col min="12" max="12" width="6.44140625" style="24" customWidth="1"/>
    <col min="13" max="13" width="5.88671875" style="25" customWidth="1"/>
    <col min="14" max="14" width="6.33203125" style="25" customWidth="1"/>
    <col min="15" max="15" width="6.6640625" style="25" customWidth="1"/>
    <col min="16" max="16" width="5.6640625" style="18" customWidth="1"/>
    <col min="17" max="18" width="6.6640625" style="18" customWidth="1"/>
    <col min="19" max="16384" width="9.109375" style="18"/>
  </cols>
  <sheetData>
    <row r="1" spans="1:23" s="14" customFormat="1" ht="15.6">
      <c r="A1" s="173"/>
      <c r="B1" s="174" t="s">
        <v>165</v>
      </c>
      <c r="C1" s="165" t="str">
        <f>Kadar.ode.!C1</f>
        <v>ОПШТА БОЛНИЦА СЕНТА</v>
      </c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71"/>
      <c r="O1" s="16"/>
      <c r="P1" s="16"/>
      <c r="Q1" s="16"/>
      <c r="R1" s="38"/>
      <c r="S1" s="16"/>
      <c r="T1" s="38"/>
      <c r="W1" s="17"/>
    </row>
    <row r="2" spans="1:23" s="14" customFormat="1" ht="15.6">
      <c r="A2" s="173"/>
      <c r="B2" s="174" t="s">
        <v>166</v>
      </c>
      <c r="C2" s="165" t="str">
        <f>Kadar.ode.!C2</f>
        <v>08923507</v>
      </c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71"/>
      <c r="O2" s="16"/>
      <c r="P2" s="16"/>
      <c r="Q2" s="16"/>
      <c r="R2" s="38"/>
      <c r="S2" s="16"/>
      <c r="T2" s="38"/>
      <c r="W2" s="17"/>
    </row>
    <row r="3" spans="1:23" s="14" customFormat="1" ht="15.6">
      <c r="A3" s="173"/>
      <c r="B3" s="174" t="s">
        <v>167</v>
      </c>
      <c r="C3" s="236" t="str">
        <f>Kadar.ode.!C3</f>
        <v>31.12.2023.</v>
      </c>
      <c r="D3" s="357"/>
      <c r="E3" s="169"/>
      <c r="F3" s="169"/>
      <c r="G3" s="169"/>
      <c r="H3" s="169"/>
      <c r="I3" s="169"/>
      <c r="J3" s="169"/>
      <c r="K3" s="169"/>
      <c r="L3" s="169"/>
      <c r="M3" s="169"/>
      <c r="N3" s="171"/>
      <c r="O3" s="16"/>
      <c r="P3" s="16"/>
      <c r="Q3" s="16"/>
      <c r="R3" s="38"/>
      <c r="S3" s="16"/>
      <c r="T3" s="38"/>
      <c r="W3" s="17"/>
    </row>
    <row r="4" spans="1:23" s="14" customFormat="1" ht="15.6">
      <c r="A4" s="173"/>
      <c r="B4" s="174" t="s">
        <v>1786</v>
      </c>
      <c r="C4" s="166" t="s">
        <v>284</v>
      </c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2"/>
      <c r="O4" s="16"/>
      <c r="P4" s="16"/>
      <c r="Q4" s="16"/>
      <c r="R4" s="38"/>
      <c r="S4" s="16"/>
      <c r="T4" s="38"/>
      <c r="W4" s="17"/>
    </row>
    <row r="5" spans="1:23" s="14" customFormat="1" ht="10.5" customHeight="1">
      <c r="A5" s="56"/>
      <c r="C5" s="70"/>
      <c r="F5" s="26"/>
      <c r="G5" s="26"/>
      <c r="H5" s="26"/>
      <c r="I5" s="26"/>
      <c r="J5" s="26"/>
      <c r="K5" s="26"/>
      <c r="L5" s="26"/>
      <c r="M5" s="26"/>
      <c r="O5" s="16"/>
      <c r="P5" s="16"/>
      <c r="Q5" s="16"/>
      <c r="R5" s="38"/>
      <c r="S5" s="16"/>
      <c r="T5" s="38"/>
      <c r="W5" s="17"/>
    </row>
    <row r="6" spans="1:23" ht="55.5" customHeight="1">
      <c r="A6" s="1161" t="s">
        <v>52</v>
      </c>
      <c r="B6" s="1160" t="s">
        <v>173</v>
      </c>
      <c r="C6" s="1160" t="s">
        <v>26</v>
      </c>
      <c r="D6" s="1160" t="s">
        <v>27</v>
      </c>
      <c r="E6" s="1160" t="s">
        <v>175</v>
      </c>
      <c r="F6" s="1160"/>
      <c r="G6" s="1160"/>
      <c r="H6" s="1160"/>
      <c r="I6" s="1160"/>
      <c r="J6" s="1160"/>
      <c r="K6" s="1160"/>
      <c r="L6" s="1160"/>
      <c r="M6" s="1160"/>
      <c r="N6" s="1160"/>
      <c r="O6" s="1160"/>
      <c r="P6" s="1160" t="s">
        <v>172</v>
      </c>
      <c r="Q6" s="1160"/>
      <c r="R6" s="1160"/>
    </row>
    <row r="7" spans="1:23" s="42" customFormat="1" ht="88.5" customHeight="1">
      <c r="A7" s="1161"/>
      <c r="B7" s="1160"/>
      <c r="C7" s="1160"/>
      <c r="D7" s="1160"/>
      <c r="E7" s="59" t="s">
        <v>135</v>
      </c>
      <c r="F7" s="239" t="s">
        <v>168</v>
      </c>
      <c r="G7" s="239" t="s">
        <v>169</v>
      </c>
      <c r="H7" s="59" t="s">
        <v>183</v>
      </c>
      <c r="I7" s="59" t="s">
        <v>184</v>
      </c>
      <c r="J7" s="59" t="s">
        <v>176</v>
      </c>
      <c r="K7" s="59" t="s">
        <v>177</v>
      </c>
      <c r="L7" s="59" t="s">
        <v>178</v>
      </c>
      <c r="M7" s="59" t="s">
        <v>136</v>
      </c>
      <c r="N7" s="59" t="s">
        <v>179</v>
      </c>
      <c r="O7" s="59" t="s">
        <v>180</v>
      </c>
      <c r="P7" s="59" t="s">
        <v>130</v>
      </c>
      <c r="Q7" s="59" t="s">
        <v>131</v>
      </c>
      <c r="R7" s="59" t="s">
        <v>132</v>
      </c>
    </row>
    <row r="8" spans="1:23" ht="12" customHeight="1">
      <c r="A8" s="956" t="s">
        <v>134</v>
      </c>
      <c r="B8" s="956">
        <v>7</v>
      </c>
      <c r="C8" s="956">
        <v>1</v>
      </c>
      <c r="D8" s="956"/>
      <c r="E8" s="957">
        <v>1</v>
      </c>
      <c r="F8" s="957">
        <v>0</v>
      </c>
      <c r="G8" s="957">
        <v>1</v>
      </c>
      <c r="H8" s="947">
        <v>1</v>
      </c>
      <c r="I8" s="958">
        <f t="shared" ref="I8:I10" si="0">E8-H8</f>
        <v>0</v>
      </c>
      <c r="J8" s="957">
        <v>4</v>
      </c>
      <c r="K8" s="947">
        <v>4</v>
      </c>
      <c r="L8" s="958">
        <f t="shared" ref="L8:L10" si="1">J8-K8</f>
        <v>0</v>
      </c>
      <c r="M8" s="945"/>
      <c r="N8" s="947"/>
      <c r="O8" s="958">
        <f t="shared" ref="O8:O10" si="2">M8-N8</f>
        <v>0</v>
      </c>
      <c r="P8" s="959"/>
      <c r="Q8" s="959"/>
      <c r="R8" s="959"/>
    </row>
    <row r="9" spans="1:23" ht="12" customHeight="1">
      <c r="A9" s="956" t="s">
        <v>5575</v>
      </c>
      <c r="B9" s="956">
        <v>4</v>
      </c>
      <c r="C9" s="956">
        <v>1</v>
      </c>
      <c r="D9" s="956"/>
      <c r="E9" s="945">
        <v>2</v>
      </c>
      <c r="F9" s="957">
        <v>1</v>
      </c>
      <c r="G9" s="957">
        <v>1</v>
      </c>
      <c r="H9" s="947">
        <v>2</v>
      </c>
      <c r="I9" s="958">
        <f t="shared" si="0"/>
        <v>0</v>
      </c>
      <c r="J9" s="957">
        <v>5</v>
      </c>
      <c r="K9" s="947">
        <v>4</v>
      </c>
      <c r="L9" s="958">
        <f t="shared" si="1"/>
        <v>1</v>
      </c>
      <c r="M9" s="945"/>
      <c r="N9" s="947"/>
      <c r="O9" s="958">
        <f t="shared" si="2"/>
        <v>0</v>
      </c>
      <c r="P9" s="959"/>
      <c r="Q9" s="959"/>
      <c r="R9" s="959"/>
    </row>
    <row r="10" spans="1:23" ht="12" customHeight="1">
      <c r="A10" s="960" t="s">
        <v>5576</v>
      </c>
      <c r="B10" s="956">
        <v>4</v>
      </c>
      <c r="C10" s="956">
        <v>1</v>
      </c>
      <c r="D10" s="956"/>
      <c r="E10" s="945">
        <v>1</v>
      </c>
      <c r="F10" s="957">
        <v>0</v>
      </c>
      <c r="G10" s="957">
        <v>1</v>
      </c>
      <c r="H10" s="947">
        <v>1</v>
      </c>
      <c r="I10" s="958">
        <f t="shared" si="0"/>
        <v>0</v>
      </c>
      <c r="J10" s="957">
        <v>0</v>
      </c>
      <c r="K10" s="947">
        <v>1</v>
      </c>
      <c r="L10" s="958">
        <f t="shared" si="1"/>
        <v>-1</v>
      </c>
      <c r="M10" s="945"/>
      <c r="N10" s="947"/>
      <c r="O10" s="958">
        <f t="shared" si="2"/>
        <v>0</v>
      </c>
      <c r="P10" s="959"/>
      <c r="Q10" s="959"/>
      <c r="R10" s="959"/>
    </row>
    <row r="11" spans="1:23" ht="12" customHeight="1">
      <c r="A11" s="956"/>
      <c r="B11" s="956"/>
      <c r="C11" s="956"/>
      <c r="D11" s="956"/>
      <c r="E11" s="956"/>
      <c r="F11" s="961"/>
      <c r="G11" s="961"/>
      <c r="H11" s="947"/>
      <c r="I11" s="958">
        <f t="shared" ref="I11:I17" si="3">E11-H11</f>
        <v>0</v>
      </c>
      <c r="J11" s="956"/>
      <c r="K11" s="947"/>
      <c r="L11" s="958">
        <f t="shared" ref="L11:L17" si="4">J11-K11</f>
        <v>0</v>
      </c>
      <c r="M11" s="956"/>
      <c r="N11" s="947"/>
      <c r="O11" s="958">
        <f t="shared" ref="O11:O17" si="5">M11-N11</f>
        <v>0</v>
      </c>
      <c r="P11" s="959"/>
      <c r="Q11" s="959"/>
      <c r="R11" s="959"/>
    </row>
    <row r="12" spans="1:23" ht="12" customHeight="1">
      <c r="A12" s="956"/>
      <c r="B12" s="956"/>
      <c r="C12" s="956"/>
      <c r="D12" s="956"/>
      <c r="E12" s="956"/>
      <c r="F12" s="961"/>
      <c r="G12" s="961"/>
      <c r="H12" s="947"/>
      <c r="I12" s="958">
        <f t="shared" si="3"/>
        <v>0</v>
      </c>
      <c r="J12" s="956"/>
      <c r="K12" s="947"/>
      <c r="L12" s="958">
        <f t="shared" si="4"/>
        <v>0</v>
      </c>
      <c r="M12" s="956"/>
      <c r="N12" s="947"/>
      <c r="O12" s="958">
        <f t="shared" si="5"/>
        <v>0</v>
      </c>
      <c r="P12" s="959"/>
      <c r="Q12" s="959"/>
      <c r="R12" s="959"/>
    </row>
    <row r="13" spans="1:23" ht="12" customHeight="1">
      <c r="A13" s="956"/>
      <c r="B13" s="956"/>
      <c r="C13" s="956"/>
      <c r="D13" s="956"/>
      <c r="E13" s="956"/>
      <c r="F13" s="961"/>
      <c r="G13" s="961"/>
      <c r="H13" s="947"/>
      <c r="I13" s="958">
        <f t="shared" si="3"/>
        <v>0</v>
      </c>
      <c r="J13" s="956"/>
      <c r="K13" s="947"/>
      <c r="L13" s="958">
        <f t="shared" si="4"/>
        <v>0</v>
      </c>
      <c r="M13" s="956"/>
      <c r="N13" s="947"/>
      <c r="O13" s="958">
        <f t="shared" si="5"/>
        <v>0</v>
      </c>
      <c r="P13" s="959"/>
      <c r="Q13" s="959"/>
      <c r="R13" s="959"/>
    </row>
    <row r="14" spans="1:23" ht="12" customHeight="1">
      <c r="A14" s="956"/>
      <c r="B14" s="956"/>
      <c r="C14" s="956"/>
      <c r="D14" s="956"/>
      <c r="E14" s="956"/>
      <c r="F14" s="961"/>
      <c r="G14" s="961"/>
      <c r="H14" s="947"/>
      <c r="I14" s="958">
        <f t="shared" si="3"/>
        <v>0</v>
      </c>
      <c r="J14" s="956"/>
      <c r="K14" s="947"/>
      <c r="L14" s="958">
        <f t="shared" si="4"/>
        <v>0</v>
      </c>
      <c r="M14" s="956"/>
      <c r="N14" s="947"/>
      <c r="O14" s="958">
        <f t="shared" si="5"/>
        <v>0</v>
      </c>
      <c r="P14" s="959"/>
      <c r="Q14" s="959"/>
      <c r="R14" s="959"/>
    </row>
    <row r="15" spans="1:23" ht="12" customHeight="1">
      <c r="A15" s="956"/>
      <c r="B15" s="956"/>
      <c r="C15" s="956"/>
      <c r="D15" s="956"/>
      <c r="E15" s="956"/>
      <c r="F15" s="961"/>
      <c r="G15" s="961"/>
      <c r="H15" s="947"/>
      <c r="I15" s="958">
        <f t="shared" si="3"/>
        <v>0</v>
      </c>
      <c r="J15" s="956"/>
      <c r="K15" s="947"/>
      <c r="L15" s="958">
        <f t="shared" si="4"/>
        <v>0</v>
      </c>
      <c r="M15" s="956"/>
      <c r="N15" s="947"/>
      <c r="O15" s="958">
        <f t="shared" si="5"/>
        <v>0</v>
      </c>
      <c r="P15" s="959"/>
      <c r="Q15" s="959"/>
      <c r="R15" s="959"/>
    </row>
    <row r="16" spans="1:23" ht="12" customHeight="1">
      <c r="A16" s="956"/>
      <c r="B16" s="956"/>
      <c r="C16" s="956"/>
      <c r="D16" s="956"/>
      <c r="E16" s="956"/>
      <c r="F16" s="961"/>
      <c r="G16" s="961"/>
      <c r="H16" s="947"/>
      <c r="I16" s="958">
        <f t="shared" si="3"/>
        <v>0</v>
      </c>
      <c r="J16" s="956"/>
      <c r="K16" s="947"/>
      <c r="L16" s="958">
        <f t="shared" si="4"/>
        <v>0</v>
      </c>
      <c r="M16" s="956"/>
      <c r="N16" s="947"/>
      <c r="O16" s="958">
        <f t="shared" si="5"/>
        <v>0</v>
      </c>
      <c r="P16" s="959"/>
      <c r="Q16" s="959"/>
      <c r="R16" s="959"/>
    </row>
    <row r="17" spans="1:18" ht="12" customHeight="1">
      <c r="A17" s="956"/>
      <c r="B17" s="956"/>
      <c r="C17" s="956"/>
      <c r="D17" s="956"/>
      <c r="E17" s="956"/>
      <c r="F17" s="961"/>
      <c r="G17" s="961"/>
      <c r="H17" s="947"/>
      <c r="I17" s="958">
        <f t="shared" si="3"/>
        <v>0</v>
      </c>
      <c r="J17" s="956"/>
      <c r="K17" s="947"/>
      <c r="L17" s="958">
        <f t="shared" si="4"/>
        <v>0</v>
      </c>
      <c r="M17" s="956"/>
      <c r="N17" s="947"/>
      <c r="O17" s="958">
        <f t="shared" si="5"/>
        <v>0</v>
      </c>
      <c r="P17" s="959"/>
      <c r="Q17" s="959"/>
      <c r="R17" s="959"/>
    </row>
    <row r="18" spans="1:18" s="43" customFormat="1" ht="12" customHeight="1">
      <c r="A18" s="962" t="s">
        <v>2</v>
      </c>
      <c r="B18" s="962"/>
      <c r="C18" s="962"/>
      <c r="D18" s="962"/>
      <c r="E18" s="962">
        <f t="shared" ref="E18:R18" si="6">SUM(E8:E17)</f>
        <v>4</v>
      </c>
      <c r="F18" s="962">
        <f t="shared" si="6"/>
        <v>1</v>
      </c>
      <c r="G18" s="962">
        <f t="shared" si="6"/>
        <v>3</v>
      </c>
      <c r="H18" s="962">
        <f t="shared" si="6"/>
        <v>4</v>
      </c>
      <c r="I18" s="962">
        <f t="shared" si="6"/>
        <v>0</v>
      </c>
      <c r="J18" s="962">
        <f t="shared" si="6"/>
        <v>9</v>
      </c>
      <c r="K18" s="962">
        <f t="shared" si="6"/>
        <v>9</v>
      </c>
      <c r="L18" s="962">
        <f t="shared" si="6"/>
        <v>0</v>
      </c>
      <c r="M18" s="962">
        <f t="shared" si="6"/>
        <v>0</v>
      </c>
      <c r="N18" s="962">
        <f t="shared" si="6"/>
        <v>0</v>
      </c>
      <c r="O18" s="962">
        <f t="shared" si="6"/>
        <v>0</v>
      </c>
      <c r="P18" s="962">
        <f t="shared" si="6"/>
        <v>0</v>
      </c>
      <c r="Q18" s="962">
        <f t="shared" si="6"/>
        <v>0</v>
      </c>
      <c r="R18" s="962">
        <f t="shared" si="6"/>
        <v>0</v>
      </c>
    </row>
    <row r="19" spans="1:18">
      <c r="A19" s="61" t="s">
        <v>174</v>
      </c>
    </row>
    <row r="20" spans="1:18" s="30" customFormat="1" ht="27" customHeight="1">
      <c r="A20" s="129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</row>
    <row r="21" spans="1:18" s="30" customFormat="1" ht="17.25" customHeight="1"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</row>
    <row r="22" spans="1:18">
      <c r="A22" s="57"/>
      <c r="B22" s="57"/>
      <c r="C22" s="57"/>
      <c r="D22" s="57"/>
      <c r="E22" s="58"/>
      <c r="F22" s="58"/>
      <c r="G22" s="58"/>
      <c r="H22" s="58"/>
      <c r="I22" s="58"/>
      <c r="J22" s="58"/>
      <c r="K22" s="58"/>
      <c r="L22" s="58"/>
      <c r="M22" s="57"/>
      <c r="N22" s="57"/>
      <c r="O22" s="57"/>
      <c r="R22" s="53"/>
    </row>
    <row r="23" spans="1:18">
      <c r="A23" s="57"/>
      <c r="B23" s="57"/>
      <c r="C23" s="57"/>
      <c r="D23" s="57"/>
      <c r="E23" s="58"/>
      <c r="F23" s="58"/>
      <c r="G23" s="58"/>
      <c r="H23" s="58"/>
      <c r="I23" s="58"/>
      <c r="J23" s="58"/>
      <c r="K23" s="58"/>
      <c r="L23" s="58"/>
      <c r="M23" s="57"/>
      <c r="N23" s="57"/>
      <c r="O23" s="57"/>
    </row>
    <row r="24" spans="1:18">
      <c r="A24" s="57"/>
      <c r="B24" s="57"/>
      <c r="C24" s="57"/>
      <c r="D24" s="57"/>
      <c r="E24" s="58"/>
      <c r="F24" s="58"/>
      <c r="G24" s="58"/>
      <c r="H24" s="58"/>
      <c r="I24" s="58"/>
      <c r="J24" s="58"/>
      <c r="K24" s="58"/>
      <c r="L24" s="58"/>
      <c r="M24" s="57"/>
      <c r="N24" s="57"/>
      <c r="O24" s="57"/>
    </row>
  </sheetData>
  <mergeCells count="6">
    <mergeCell ref="P6:R6"/>
    <mergeCell ref="C6:C7"/>
    <mergeCell ref="D6:D7"/>
    <mergeCell ref="A6:A7"/>
    <mergeCell ref="B6:B7"/>
    <mergeCell ref="E6:O6"/>
  </mergeCells>
  <phoneticPr fontId="11" type="noConversion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J160"/>
  <sheetViews>
    <sheetView view="pageBreakPreview" topLeftCell="A103" zoomScale="120" zoomScaleSheetLayoutView="120" workbookViewId="0">
      <selection activeCell="F116" activeCellId="1" sqref="D116 F116"/>
    </sheetView>
  </sheetViews>
  <sheetFormatPr defaultColWidth="9.109375" defaultRowHeight="13.2"/>
  <cols>
    <col min="1" max="1" width="8.88671875" style="51" customWidth="1"/>
    <col min="2" max="2" width="36.77734375" style="51" customWidth="1"/>
    <col min="3" max="3" width="7.109375" style="51" customWidth="1"/>
    <col min="4" max="4" width="7.88671875" style="886" customWidth="1"/>
    <col min="5" max="5" width="7" style="757" customWidth="1"/>
    <col min="6" max="6" width="8.5546875" style="886" customWidth="1"/>
    <col min="7" max="7" width="7.21875" style="51" customWidth="1"/>
    <col min="8" max="8" width="8.44140625" style="51" customWidth="1"/>
    <col min="9" max="9" width="9" style="51" customWidth="1"/>
    <col min="10" max="10" width="8.44140625" style="51" customWidth="1"/>
    <col min="11" max="16384" width="9.109375" style="51"/>
  </cols>
  <sheetData>
    <row r="1" spans="1:10">
      <c r="A1" s="173"/>
      <c r="B1" s="174" t="s">
        <v>165</v>
      </c>
      <c r="C1" s="165" t="str">
        <f>Kadar.ode.!C1</f>
        <v>ОПШТА БОЛНИЦА СЕНТА</v>
      </c>
      <c r="D1" s="809"/>
      <c r="E1" s="357"/>
      <c r="F1" s="809"/>
      <c r="G1" s="171"/>
    </row>
    <row r="2" spans="1:10">
      <c r="A2" s="173"/>
      <c r="B2" s="174" t="s">
        <v>166</v>
      </c>
      <c r="C2" s="165" t="str">
        <f>Kadar.ode.!C2</f>
        <v>08923507</v>
      </c>
      <c r="D2" s="809"/>
      <c r="E2" s="357"/>
      <c r="F2" s="809"/>
      <c r="G2" s="171"/>
    </row>
    <row r="3" spans="1:10">
      <c r="A3" s="173"/>
      <c r="B3" s="174"/>
      <c r="C3" s="165"/>
      <c r="D3" s="809"/>
      <c r="E3" s="357"/>
      <c r="F3" s="809"/>
      <c r="G3" s="171"/>
      <c r="J3" s="122"/>
    </row>
    <row r="4" spans="1:10" s="116" customFormat="1" ht="13.8">
      <c r="A4" s="173"/>
      <c r="B4" s="174" t="s">
        <v>1798</v>
      </c>
      <c r="C4" s="166" t="s">
        <v>1757</v>
      </c>
      <c r="D4" s="810"/>
      <c r="E4" s="680"/>
      <c r="F4" s="810"/>
      <c r="G4" s="172"/>
      <c r="J4" s="72"/>
    </row>
    <row r="5" spans="1:10" ht="10.5" customHeight="1">
      <c r="A5" s="107"/>
      <c r="B5" s="106"/>
      <c r="E5" s="106"/>
      <c r="F5" s="890"/>
      <c r="G5" s="112"/>
      <c r="H5" s="112"/>
      <c r="I5" s="112"/>
      <c r="J5" s="112"/>
    </row>
    <row r="6" spans="1:10" ht="72.599999999999994" customHeight="1">
      <c r="A6" s="1189" t="s">
        <v>51</v>
      </c>
      <c r="B6" s="1187" t="s">
        <v>210</v>
      </c>
      <c r="C6" s="1183" t="s">
        <v>1758</v>
      </c>
      <c r="D6" s="1184"/>
      <c r="E6" s="1183" t="s">
        <v>1759</v>
      </c>
      <c r="F6" s="1184"/>
      <c r="G6" s="1183" t="s">
        <v>1760</v>
      </c>
      <c r="H6" s="1201"/>
      <c r="I6" s="595"/>
    </row>
    <row r="7" spans="1:10" ht="35.25" customHeight="1" thickBot="1">
      <c r="A7" s="1190"/>
      <c r="B7" s="1188"/>
      <c r="C7" s="332" t="s">
        <v>1834</v>
      </c>
      <c r="D7" s="332" t="s">
        <v>5786</v>
      </c>
      <c r="E7" s="332" t="s">
        <v>1834</v>
      </c>
      <c r="F7" s="332" t="s">
        <v>5786</v>
      </c>
      <c r="G7" s="332" t="s">
        <v>1834</v>
      </c>
      <c r="H7" s="332" t="s">
        <v>5786</v>
      </c>
      <c r="I7" s="665" t="s">
        <v>1891</v>
      </c>
    </row>
    <row r="8" spans="1:10" s="52" customFormat="1" ht="12" customHeight="1" thickTop="1">
      <c r="A8" s="209" t="s">
        <v>5372</v>
      </c>
      <c r="B8" s="118"/>
      <c r="C8" s="117"/>
      <c r="D8" s="887"/>
      <c r="E8" s="758"/>
      <c r="F8" s="887"/>
      <c r="G8" s="117"/>
      <c r="H8" s="117"/>
      <c r="I8" s="664"/>
    </row>
    <row r="9" spans="1:10" s="52" customFormat="1" ht="12" customHeight="1">
      <c r="A9" s="210" t="s">
        <v>211</v>
      </c>
      <c r="B9" s="119"/>
      <c r="C9" s="584">
        <v>16192</v>
      </c>
      <c r="D9" s="650">
        <v>17448</v>
      </c>
      <c r="E9" s="653">
        <v>1637</v>
      </c>
      <c r="F9" s="650">
        <v>2123</v>
      </c>
      <c r="G9" s="659">
        <f>C9+E9</f>
        <v>17829</v>
      </c>
      <c r="H9" s="643">
        <f>D9+F9</f>
        <v>19571</v>
      </c>
      <c r="I9" s="660">
        <f>H9/G9</f>
        <v>1.0977059846317796</v>
      </c>
    </row>
    <row r="10" spans="1:10" s="52" customFormat="1" ht="12" customHeight="1">
      <c r="A10" s="585" t="s">
        <v>212</v>
      </c>
      <c r="B10" s="586"/>
      <c r="C10" s="584">
        <v>16192</v>
      </c>
      <c r="D10" s="650">
        <v>17448</v>
      </c>
      <c r="E10" s="653">
        <v>1637</v>
      </c>
      <c r="F10" s="650">
        <v>2123</v>
      </c>
      <c r="G10" s="659">
        <f t="shared" ref="G10:H85" si="0">C10+E10</f>
        <v>17829</v>
      </c>
      <c r="H10" s="643">
        <f t="shared" ref="H10:H78" si="1">D10+F10</f>
        <v>19571</v>
      </c>
      <c r="I10" s="660">
        <f t="shared" ref="I10:I78" si="2">H10/G10</f>
        <v>1.0977059846317796</v>
      </c>
    </row>
    <row r="11" spans="1:10" s="52" customFormat="1" ht="11.4" customHeight="1">
      <c r="A11" s="508" t="s">
        <v>2914</v>
      </c>
      <c r="B11" s="406" t="s">
        <v>2915</v>
      </c>
      <c r="C11" s="641"/>
      <c r="D11" s="650">
        <v>11</v>
      </c>
      <c r="E11" s="641">
        <v>4</v>
      </c>
      <c r="F11" s="650">
        <v>5</v>
      </c>
      <c r="G11" s="643">
        <f t="shared" si="0"/>
        <v>4</v>
      </c>
      <c r="H11" s="594">
        <f t="shared" si="1"/>
        <v>16</v>
      </c>
      <c r="I11" s="660">
        <f t="shared" si="2"/>
        <v>4</v>
      </c>
    </row>
    <row r="12" spans="1:10" s="52" customFormat="1" ht="11.4" customHeight="1">
      <c r="A12" s="508" t="s">
        <v>2916</v>
      </c>
      <c r="B12" s="406" t="s">
        <v>2917</v>
      </c>
      <c r="C12" s="641"/>
      <c r="D12" s="650">
        <v>20</v>
      </c>
      <c r="E12" s="641">
        <v>8</v>
      </c>
      <c r="F12" s="650">
        <v>1</v>
      </c>
      <c r="G12" s="643">
        <f t="shared" si="0"/>
        <v>8</v>
      </c>
      <c r="H12" s="594">
        <f t="shared" si="1"/>
        <v>21</v>
      </c>
      <c r="I12" s="660">
        <f t="shared" si="2"/>
        <v>2.625</v>
      </c>
    </row>
    <row r="13" spans="1:10" ht="11.4" customHeight="1">
      <c r="A13" s="508" t="s">
        <v>2918</v>
      </c>
      <c r="B13" s="406" t="s">
        <v>2919</v>
      </c>
      <c r="C13" s="644"/>
      <c r="D13" s="650">
        <v>10</v>
      </c>
      <c r="E13" s="641">
        <v>3</v>
      </c>
      <c r="F13" s="650">
        <v>2</v>
      </c>
      <c r="G13" s="642">
        <f t="shared" si="0"/>
        <v>3</v>
      </c>
      <c r="H13" s="594">
        <f t="shared" si="1"/>
        <v>12</v>
      </c>
      <c r="I13" s="660">
        <f t="shared" si="2"/>
        <v>4</v>
      </c>
    </row>
    <row r="14" spans="1:10" ht="11.4" customHeight="1">
      <c r="A14" s="508" t="s">
        <v>2920</v>
      </c>
      <c r="B14" s="406" t="s">
        <v>2921</v>
      </c>
      <c r="C14" s="644"/>
      <c r="D14" s="650">
        <v>45</v>
      </c>
      <c r="E14" s="641">
        <v>7</v>
      </c>
      <c r="F14" s="650"/>
      <c r="G14" s="642">
        <f t="shared" si="0"/>
        <v>7</v>
      </c>
      <c r="H14" s="594">
        <f t="shared" si="1"/>
        <v>45</v>
      </c>
      <c r="I14" s="660">
        <f t="shared" si="2"/>
        <v>6.4285714285714288</v>
      </c>
    </row>
    <row r="15" spans="1:10" ht="11.4" customHeight="1">
      <c r="A15" s="508" t="s">
        <v>2922</v>
      </c>
      <c r="B15" s="406" t="s">
        <v>2923</v>
      </c>
      <c r="C15" s="644"/>
      <c r="D15" s="650">
        <v>53</v>
      </c>
      <c r="E15" s="641">
        <v>3</v>
      </c>
      <c r="F15" s="650">
        <v>4</v>
      </c>
      <c r="G15" s="642">
        <f t="shared" si="0"/>
        <v>3</v>
      </c>
      <c r="H15" s="594">
        <f t="shared" si="1"/>
        <v>57</v>
      </c>
      <c r="I15" s="660">
        <f t="shared" si="2"/>
        <v>19</v>
      </c>
    </row>
    <row r="16" spans="1:10" ht="11.4" customHeight="1">
      <c r="A16" s="514" t="s">
        <v>5629</v>
      </c>
      <c r="B16" s="407" t="s">
        <v>5324</v>
      </c>
      <c r="C16" s="644"/>
      <c r="D16" s="650">
        <v>2</v>
      </c>
      <c r="E16" s="641"/>
      <c r="F16" s="650"/>
      <c r="G16" s="642"/>
      <c r="H16" s="594">
        <f t="shared" si="1"/>
        <v>2</v>
      </c>
      <c r="I16" s="660"/>
    </row>
    <row r="17" spans="1:9" ht="11.4" customHeight="1">
      <c r="A17" s="514" t="s">
        <v>5491</v>
      </c>
      <c r="B17" s="407" t="s">
        <v>5492</v>
      </c>
      <c r="C17" s="644"/>
      <c r="D17" s="650">
        <v>1</v>
      </c>
      <c r="E17" s="641"/>
      <c r="F17" s="650"/>
      <c r="G17" s="642"/>
      <c r="H17" s="594">
        <f t="shared" si="1"/>
        <v>1</v>
      </c>
      <c r="I17" s="660"/>
    </row>
    <row r="18" spans="1:9" ht="11.4" customHeight="1">
      <c r="A18" s="514" t="s">
        <v>5493</v>
      </c>
      <c r="B18" s="407" t="s">
        <v>5326</v>
      </c>
      <c r="C18" s="644"/>
      <c r="D18" s="650">
        <v>5</v>
      </c>
      <c r="E18" s="641"/>
      <c r="F18" s="650"/>
      <c r="G18" s="642"/>
      <c r="H18" s="594">
        <f t="shared" si="1"/>
        <v>5</v>
      </c>
      <c r="I18" s="660"/>
    </row>
    <row r="19" spans="1:9" ht="11.4" customHeight="1">
      <c r="A19" s="508" t="s">
        <v>2926</v>
      </c>
      <c r="B19" s="406" t="s">
        <v>2927</v>
      </c>
      <c r="C19" s="644"/>
      <c r="D19" s="650">
        <v>7</v>
      </c>
      <c r="E19" s="641">
        <v>7</v>
      </c>
      <c r="F19" s="650">
        <v>5</v>
      </c>
      <c r="G19" s="642">
        <f t="shared" si="0"/>
        <v>7</v>
      </c>
      <c r="H19" s="594">
        <f t="shared" si="1"/>
        <v>12</v>
      </c>
      <c r="I19" s="660">
        <f t="shared" si="2"/>
        <v>1.7142857142857142</v>
      </c>
    </row>
    <row r="20" spans="1:9" ht="11.4" customHeight="1">
      <c r="A20" s="508" t="s">
        <v>2928</v>
      </c>
      <c r="B20" s="406" t="s">
        <v>2929</v>
      </c>
      <c r="C20" s="644"/>
      <c r="D20" s="650">
        <v>115</v>
      </c>
      <c r="E20" s="641">
        <v>4</v>
      </c>
      <c r="F20" s="650">
        <v>5</v>
      </c>
      <c r="G20" s="642">
        <f t="shared" si="0"/>
        <v>4</v>
      </c>
      <c r="H20" s="594">
        <f t="shared" si="1"/>
        <v>120</v>
      </c>
      <c r="I20" s="660">
        <f t="shared" si="2"/>
        <v>30</v>
      </c>
    </row>
    <row r="21" spans="1:9" ht="11.4" customHeight="1">
      <c r="A21" s="508" t="s">
        <v>2930</v>
      </c>
      <c r="B21" s="406" t="s">
        <v>2931</v>
      </c>
      <c r="C21" s="644"/>
      <c r="D21" s="650">
        <v>33</v>
      </c>
      <c r="E21" s="641">
        <v>1</v>
      </c>
      <c r="F21" s="650">
        <v>2</v>
      </c>
      <c r="G21" s="642">
        <f t="shared" si="0"/>
        <v>1</v>
      </c>
      <c r="H21" s="594">
        <f t="shared" si="1"/>
        <v>35</v>
      </c>
      <c r="I21" s="660">
        <f t="shared" si="2"/>
        <v>35</v>
      </c>
    </row>
    <row r="22" spans="1:9" ht="11.4" customHeight="1">
      <c r="A22" s="508" t="s">
        <v>2932</v>
      </c>
      <c r="B22" s="406" t="s">
        <v>2933</v>
      </c>
      <c r="C22" s="644"/>
      <c r="D22" s="650">
        <v>55</v>
      </c>
      <c r="E22" s="641">
        <v>16</v>
      </c>
      <c r="F22" s="650">
        <v>2</v>
      </c>
      <c r="G22" s="642">
        <f t="shared" si="0"/>
        <v>16</v>
      </c>
      <c r="H22" s="594">
        <f t="shared" si="1"/>
        <v>57</v>
      </c>
      <c r="I22" s="660">
        <f t="shared" si="2"/>
        <v>3.5625</v>
      </c>
    </row>
    <row r="23" spans="1:9" ht="11.4" customHeight="1">
      <c r="A23" s="508" t="s">
        <v>2934</v>
      </c>
      <c r="B23" s="406" t="s">
        <v>2935</v>
      </c>
      <c r="C23" s="644"/>
      <c r="D23" s="650">
        <v>45</v>
      </c>
      <c r="E23" s="641">
        <v>7</v>
      </c>
      <c r="F23" s="650">
        <v>2</v>
      </c>
      <c r="G23" s="642">
        <f t="shared" si="0"/>
        <v>7</v>
      </c>
      <c r="H23" s="594">
        <f t="shared" si="1"/>
        <v>47</v>
      </c>
      <c r="I23" s="660">
        <f t="shared" si="2"/>
        <v>6.7142857142857144</v>
      </c>
    </row>
    <row r="24" spans="1:9" ht="11.4" customHeight="1">
      <c r="A24" s="514" t="s">
        <v>2944</v>
      </c>
      <c r="B24" s="407" t="s">
        <v>2945</v>
      </c>
      <c r="C24" s="644"/>
      <c r="D24" s="650">
        <v>1</v>
      </c>
      <c r="E24" s="641"/>
      <c r="F24" s="650"/>
      <c r="G24" s="642"/>
      <c r="H24" s="594">
        <f t="shared" si="1"/>
        <v>1</v>
      </c>
      <c r="I24" s="660"/>
    </row>
    <row r="25" spans="1:9" ht="11.4" customHeight="1">
      <c r="A25" s="508" t="s">
        <v>2946</v>
      </c>
      <c r="B25" s="406" t="s">
        <v>2947</v>
      </c>
      <c r="C25" s="644"/>
      <c r="D25" s="650">
        <v>75</v>
      </c>
      <c r="E25" s="641">
        <v>8</v>
      </c>
      <c r="F25" s="650">
        <v>2</v>
      </c>
      <c r="G25" s="642">
        <f t="shared" si="0"/>
        <v>8</v>
      </c>
      <c r="H25" s="594">
        <f t="shared" si="1"/>
        <v>77</v>
      </c>
      <c r="I25" s="660">
        <f t="shared" si="2"/>
        <v>9.625</v>
      </c>
    </row>
    <row r="26" spans="1:9" ht="11.4" customHeight="1">
      <c r="A26" s="514" t="s">
        <v>2948</v>
      </c>
      <c r="B26" s="407" t="s">
        <v>2949</v>
      </c>
      <c r="C26" s="644"/>
      <c r="D26" s="650">
        <v>3</v>
      </c>
      <c r="E26" s="641"/>
      <c r="F26" s="650"/>
      <c r="G26" s="642"/>
      <c r="H26" s="594">
        <f t="shared" si="1"/>
        <v>3</v>
      </c>
      <c r="I26" s="660"/>
    </row>
    <row r="27" spans="1:9" ht="11.4" customHeight="1">
      <c r="A27" s="508" t="s">
        <v>2950</v>
      </c>
      <c r="B27" s="406" t="s">
        <v>2951</v>
      </c>
      <c r="C27" s="644"/>
      <c r="D27" s="650">
        <v>67</v>
      </c>
      <c r="E27" s="641">
        <v>59</v>
      </c>
      <c r="F27" s="650">
        <v>13</v>
      </c>
      <c r="G27" s="642">
        <f t="shared" si="0"/>
        <v>59</v>
      </c>
      <c r="H27" s="594">
        <f t="shared" si="1"/>
        <v>80</v>
      </c>
      <c r="I27" s="660">
        <f t="shared" si="2"/>
        <v>1.3559322033898304</v>
      </c>
    </row>
    <row r="28" spans="1:9" ht="11.4" customHeight="1">
      <c r="A28" s="508" t="s">
        <v>2952</v>
      </c>
      <c r="B28" s="406" t="s">
        <v>2953</v>
      </c>
      <c r="C28" s="644"/>
      <c r="D28" s="650">
        <v>27</v>
      </c>
      <c r="E28" s="641">
        <v>43</v>
      </c>
      <c r="F28" s="650">
        <v>16</v>
      </c>
      <c r="G28" s="642">
        <f t="shared" si="0"/>
        <v>43</v>
      </c>
      <c r="H28" s="594">
        <f t="shared" si="1"/>
        <v>43</v>
      </c>
      <c r="I28" s="660">
        <f t="shared" si="2"/>
        <v>1</v>
      </c>
    </row>
    <row r="29" spans="1:9" ht="11.4" customHeight="1">
      <c r="A29" s="508" t="s">
        <v>2954</v>
      </c>
      <c r="B29" s="406" t="s">
        <v>2955</v>
      </c>
      <c r="C29" s="644"/>
      <c r="D29" s="650">
        <v>32</v>
      </c>
      <c r="E29" s="641">
        <v>12</v>
      </c>
      <c r="F29" s="650">
        <v>3</v>
      </c>
      <c r="G29" s="642">
        <f t="shared" si="0"/>
        <v>12</v>
      </c>
      <c r="H29" s="594">
        <f t="shared" si="1"/>
        <v>35</v>
      </c>
      <c r="I29" s="660">
        <f t="shared" si="2"/>
        <v>2.9166666666666665</v>
      </c>
    </row>
    <row r="30" spans="1:9" ht="11.4" customHeight="1">
      <c r="A30" s="508" t="s">
        <v>2956</v>
      </c>
      <c r="B30" s="406" t="s">
        <v>2957</v>
      </c>
      <c r="C30" s="644"/>
      <c r="D30" s="650">
        <v>19</v>
      </c>
      <c r="E30" s="641">
        <v>3</v>
      </c>
      <c r="F30" s="650"/>
      <c r="G30" s="642">
        <f t="shared" si="0"/>
        <v>3</v>
      </c>
      <c r="H30" s="594">
        <f t="shared" si="1"/>
        <v>19</v>
      </c>
      <c r="I30" s="660">
        <f t="shared" si="2"/>
        <v>6.333333333333333</v>
      </c>
    </row>
    <row r="31" spans="1:9" ht="11.4" customHeight="1">
      <c r="A31" s="514" t="s">
        <v>2958</v>
      </c>
      <c r="B31" s="407" t="s">
        <v>2959</v>
      </c>
      <c r="C31" s="644"/>
      <c r="D31" s="650">
        <v>7</v>
      </c>
      <c r="E31" s="641"/>
      <c r="F31" s="650"/>
      <c r="G31" s="642"/>
      <c r="H31" s="594">
        <f t="shared" si="1"/>
        <v>7</v>
      </c>
      <c r="I31" s="660"/>
    </row>
    <row r="32" spans="1:9" ht="11.4" customHeight="1">
      <c r="A32" s="508" t="s">
        <v>2962</v>
      </c>
      <c r="B32" s="406" t="s">
        <v>2963</v>
      </c>
      <c r="C32" s="644"/>
      <c r="D32" s="650">
        <v>4</v>
      </c>
      <c r="E32" s="641">
        <v>1</v>
      </c>
      <c r="F32" s="650"/>
      <c r="G32" s="642">
        <f t="shared" si="0"/>
        <v>1</v>
      </c>
      <c r="H32" s="594">
        <f t="shared" si="1"/>
        <v>4</v>
      </c>
      <c r="I32" s="660">
        <f t="shared" si="2"/>
        <v>4</v>
      </c>
    </row>
    <row r="33" spans="1:9" ht="11.4" customHeight="1">
      <c r="A33" s="508" t="s">
        <v>2966</v>
      </c>
      <c r="B33" s="406" t="s">
        <v>2967</v>
      </c>
      <c r="C33" s="644"/>
      <c r="D33" s="650">
        <v>51</v>
      </c>
      <c r="E33" s="641">
        <v>8</v>
      </c>
      <c r="F33" s="650">
        <v>1</v>
      </c>
      <c r="G33" s="642">
        <f t="shared" si="0"/>
        <v>8</v>
      </c>
      <c r="H33" s="594">
        <f t="shared" si="1"/>
        <v>52</v>
      </c>
      <c r="I33" s="660">
        <f t="shared" si="2"/>
        <v>6.5</v>
      </c>
    </row>
    <row r="34" spans="1:9" ht="11.4" customHeight="1">
      <c r="A34" s="508" t="s">
        <v>2968</v>
      </c>
      <c r="B34" s="406" t="s">
        <v>2969</v>
      </c>
      <c r="C34" s="644"/>
      <c r="D34" s="650">
        <v>37</v>
      </c>
      <c r="E34" s="641">
        <v>5</v>
      </c>
      <c r="F34" s="650">
        <v>3</v>
      </c>
      <c r="G34" s="642">
        <f t="shared" si="0"/>
        <v>5</v>
      </c>
      <c r="H34" s="594">
        <f t="shared" si="1"/>
        <v>40</v>
      </c>
      <c r="I34" s="660">
        <f t="shared" si="2"/>
        <v>8</v>
      </c>
    </row>
    <row r="35" spans="1:9" ht="11.4" customHeight="1">
      <c r="A35" s="508" t="s">
        <v>2970</v>
      </c>
      <c r="B35" s="406" t="s">
        <v>2971</v>
      </c>
      <c r="C35" s="644"/>
      <c r="D35" s="650">
        <v>182</v>
      </c>
      <c r="E35" s="641">
        <v>12</v>
      </c>
      <c r="F35" s="650">
        <v>5</v>
      </c>
      <c r="G35" s="642">
        <f t="shared" si="0"/>
        <v>12</v>
      </c>
      <c r="H35" s="594">
        <f t="shared" si="1"/>
        <v>187</v>
      </c>
      <c r="I35" s="660">
        <f t="shared" si="2"/>
        <v>15.583333333333334</v>
      </c>
    </row>
    <row r="36" spans="1:9" ht="11.4" customHeight="1">
      <c r="A36" s="508" t="s">
        <v>2972</v>
      </c>
      <c r="B36" s="406" t="s">
        <v>2973</v>
      </c>
      <c r="C36" s="644"/>
      <c r="D36" s="650">
        <v>2</v>
      </c>
      <c r="E36" s="641"/>
      <c r="F36" s="650"/>
      <c r="G36" s="642">
        <f t="shared" si="0"/>
        <v>0</v>
      </c>
      <c r="H36" s="594">
        <f t="shared" si="1"/>
        <v>2</v>
      </c>
      <c r="I36" s="660"/>
    </row>
    <row r="37" spans="1:9" ht="11.4" customHeight="1">
      <c r="A37" s="508" t="s">
        <v>2976</v>
      </c>
      <c r="B37" s="406" t="s">
        <v>2977</v>
      </c>
      <c r="C37" s="644"/>
      <c r="D37" s="650">
        <v>720</v>
      </c>
      <c r="E37" s="641">
        <v>387</v>
      </c>
      <c r="F37" s="650">
        <v>187</v>
      </c>
      <c r="G37" s="642">
        <f t="shared" si="0"/>
        <v>387</v>
      </c>
      <c r="H37" s="594">
        <f t="shared" si="1"/>
        <v>907</v>
      </c>
      <c r="I37" s="660">
        <f t="shared" si="2"/>
        <v>2.3436692506459949</v>
      </c>
    </row>
    <row r="38" spans="1:9" ht="11.4" customHeight="1">
      <c r="A38" s="879" t="s">
        <v>2980</v>
      </c>
      <c r="B38" s="880" t="s">
        <v>2981</v>
      </c>
      <c r="C38" s="644"/>
      <c r="D38" s="650">
        <v>1</v>
      </c>
      <c r="E38" s="641"/>
      <c r="F38" s="650"/>
      <c r="G38" s="642"/>
      <c r="H38" s="594">
        <f t="shared" si="1"/>
        <v>1</v>
      </c>
      <c r="I38" s="660"/>
    </row>
    <row r="39" spans="1:9" ht="11.4" customHeight="1">
      <c r="A39" s="514" t="s">
        <v>2984</v>
      </c>
      <c r="B39" s="407" t="s">
        <v>2985</v>
      </c>
      <c r="C39" s="644"/>
      <c r="D39" s="650">
        <v>1</v>
      </c>
      <c r="E39" s="641"/>
      <c r="F39" s="650"/>
      <c r="G39" s="642"/>
      <c r="H39" s="594">
        <f t="shared" si="1"/>
        <v>1</v>
      </c>
      <c r="I39" s="660"/>
    </row>
    <row r="40" spans="1:9" ht="11.4" customHeight="1">
      <c r="A40" s="508" t="s">
        <v>2986</v>
      </c>
      <c r="B40" s="406" t="s">
        <v>2987</v>
      </c>
      <c r="C40" s="644"/>
      <c r="D40" s="650">
        <v>9</v>
      </c>
      <c r="E40" s="641">
        <v>1</v>
      </c>
      <c r="F40" s="650">
        <v>1</v>
      </c>
      <c r="G40" s="642">
        <f t="shared" si="0"/>
        <v>1</v>
      </c>
      <c r="H40" s="594">
        <f t="shared" si="1"/>
        <v>10</v>
      </c>
      <c r="I40" s="660">
        <f t="shared" si="2"/>
        <v>10</v>
      </c>
    </row>
    <row r="41" spans="1:9" ht="11.4" customHeight="1">
      <c r="A41" s="508" t="s">
        <v>2990</v>
      </c>
      <c r="B41" s="406" t="s">
        <v>2991</v>
      </c>
      <c r="C41" s="644"/>
      <c r="D41" s="650">
        <v>5</v>
      </c>
      <c r="E41" s="641">
        <v>8</v>
      </c>
      <c r="F41" s="650">
        <v>5</v>
      </c>
      <c r="G41" s="642">
        <f t="shared" si="0"/>
        <v>8</v>
      </c>
      <c r="H41" s="594">
        <f t="shared" si="1"/>
        <v>10</v>
      </c>
      <c r="I41" s="660">
        <f t="shared" si="2"/>
        <v>1.25</v>
      </c>
    </row>
    <row r="42" spans="1:9" ht="11.4" customHeight="1">
      <c r="A42" s="879" t="s">
        <v>2992</v>
      </c>
      <c r="B42" s="880" t="s">
        <v>2993</v>
      </c>
      <c r="C42" s="644"/>
      <c r="D42" s="650">
        <v>1</v>
      </c>
      <c r="E42" s="641"/>
      <c r="F42" s="650"/>
      <c r="G42" s="642"/>
      <c r="H42" s="594">
        <f t="shared" si="1"/>
        <v>1</v>
      </c>
      <c r="I42" s="660"/>
    </row>
    <row r="43" spans="1:9" ht="11.4" customHeight="1">
      <c r="A43" s="508" t="s">
        <v>2996</v>
      </c>
      <c r="B43" s="406" t="s">
        <v>2997</v>
      </c>
      <c r="C43" s="644"/>
      <c r="D43" s="650">
        <v>57</v>
      </c>
      <c r="E43" s="641">
        <v>93</v>
      </c>
      <c r="F43" s="650">
        <v>36</v>
      </c>
      <c r="G43" s="642">
        <f t="shared" si="0"/>
        <v>93</v>
      </c>
      <c r="H43" s="594">
        <f t="shared" si="1"/>
        <v>93</v>
      </c>
      <c r="I43" s="660">
        <f t="shared" si="2"/>
        <v>1</v>
      </c>
    </row>
    <row r="44" spans="1:9" s="892" customFormat="1" ht="11.4" customHeight="1">
      <c r="A44" s="508" t="s">
        <v>148</v>
      </c>
      <c r="B44" s="406" t="s">
        <v>3010</v>
      </c>
      <c r="C44" s="644"/>
      <c r="D44" s="650">
        <v>301</v>
      </c>
      <c r="E44" s="641"/>
      <c r="F44" s="650">
        <v>1</v>
      </c>
      <c r="G44" s="642">
        <f t="shared" si="0"/>
        <v>0</v>
      </c>
      <c r="H44" s="594">
        <f t="shared" si="1"/>
        <v>302</v>
      </c>
      <c r="I44" s="660"/>
    </row>
    <row r="45" spans="1:9" ht="11.4" customHeight="1">
      <c r="A45" s="508" t="s">
        <v>3011</v>
      </c>
      <c r="B45" s="406" t="s">
        <v>3012</v>
      </c>
      <c r="C45" s="644"/>
      <c r="D45" s="650">
        <v>13</v>
      </c>
      <c r="E45" s="641"/>
      <c r="F45" s="650">
        <v>1</v>
      </c>
      <c r="G45" s="642">
        <f t="shared" si="0"/>
        <v>0</v>
      </c>
      <c r="H45" s="594">
        <f t="shared" si="1"/>
        <v>14</v>
      </c>
      <c r="I45" s="660"/>
    </row>
    <row r="46" spans="1:9" ht="11.4" customHeight="1">
      <c r="A46" s="514" t="s">
        <v>5320</v>
      </c>
      <c r="B46" s="407" t="s">
        <v>5321</v>
      </c>
      <c r="C46" s="644">
        <v>1</v>
      </c>
      <c r="D46" s="650"/>
      <c r="E46" s="641"/>
      <c r="F46" s="650"/>
      <c r="G46" s="642">
        <f t="shared" si="0"/>
        <v>1</v>
      </c>
      <c r="H46" s="594">
        <f t="shared" si="1"/>
        <v>0</v>
      </c>
      <c r="I46" s="660">
        <f t="shared" si="2"/>
        <v>0</v>
      </c>
    </row>
    <row r="47" spans="1:9" ht="11.4" customHeight="1">
      <c r="A47" s="417" t="s">
        <v>4262</v>
      </c>
      <c r="B47" s="418" t="s">
        <v>2915</v>
      </c>
      <c r="C47" s="644">
        <v>120</v>
      </c>
      <c r="D47" s="650">
        <v>89</v>
      </c>
      <c r="E47" s="641">
        <v>5</v>
      </c>
      <c r="F47" s="650">
        <v>11</v>
      </c>
      <c r="G47" s="642">
        <f t="shared" si="0"/>
        <v>125</v>
      </c>
      <c r="H47" s="594">
        <f t="shared" si="1"/>
        <v>100</v>
      </c>
      <c r="I47" s="660">
        <f t="shared" si="2"/>
        <v>0.8</v>
      </c>
    </row>
    <row r="48" spans="1:9" ht="11.4" customHeight="1">
      <c r="A48" s="417" t="s">
        <v>4263</v>
      </c>
      <c r="B48" s="418" t="s">
        <v>2917</v>
      </c>
      <c r="C48" s="644">
        <v>276</v>
      </c>
      <c r="D48" s="650">
        <v>192</v>
      </c>
      <c r="E48" s="641">
        <v>5</v>
      </c>
      <c r="F48" s="650">
        <v>11</v>
      </c>
      <c r="G48" s="642">
        <f t="shared" si="0"/>
        <v>281</v>
      </c>
      <c r="H48" s="594">
        <f t="shared" si="1"/>
        <v>203</v>
      </c>
      <c r="I48" s="660">
        <f t="shared" si="2"/>
        <v>0.72241992882562278</v>
      </c>
    </row>
    <row r="49" spans="1:9" ht="11.4" customHeight="1">
      <c r="A49" s="417" t="s">
        <v>4264</v>
      </c>
      <c r="B49" s="418" t="s">
        <v>2919</v>
      </c>
      <c r="C49" s="644">
        <v>122</v>
      </c>
      <c r="D49" s="650">
        <v>120</v>
      </c>
      <c r="E49" s="641">
        <v>1</v>
      </c>
      <c r="F49" s="650">
        <v>10</v>
      </c>
      <c r="G49" s="642">
        <f t="shared" si="0"/>
        <v>123</v>
      </c>
      <c r="H49" s="594">
        <f t="shared" si="1"/>
        <v>130</v>
      </c>
      <c r="I49" s="660">
        <f t="shared" si="2"/>
        <v>1.056910569105691</v>
      </c>
    </row>
    <row r="50" spans="1:9" ht="11.4" customHeight="1">
      <c r="A50" s="417" t="s">
        <v>4265</v>
      </c>
      <c r="B50" s="418" t="s">
        <v>2921</v>
      </c>
      <c r="C50" s="644">
        <v>509</v>
      </c>
      <c r="D50" s="650">
        <v>478</v>
      </c>
      <c r="E50" s="641">
        <v>12</v>
      </c>
      <c r="F50" s="650">
        <v>9</v>
      </c>
      <c r="G50" s="642">
        <f t="shared" si="0"/>
        <v>521</v>
      </c>
      <c r="H50" s="594">
        <f t="shared" si="1"/>
        <v>487</v>
      </c>
      <c r="I50" s="660">
        <f t="shared" si="2"/>
        <v>0.93474088291746638</v>
      </c>
    </row>
    <row r="51" spans="1:9" ht="11.4" customHeight="1">
      <c r="A51" s="417" t="s">
        <v>4266</v>
      </c>
      <c r="B51" s="418" t="s">
        <v>2923</v>
      </c>
      <c r="C51" s="644">
        <v>531</v>
      </c>
      <c r="D51" s="650">
        <v>609</v>
      </c>
      <c r="E51" s="641">
        <v>4</v>
      </c>
      <c r="F51" s="650">
        <v>13</v>
      </c>
      <c r="G51" s="642">
        <f t="shared" si="0"/>
        <v>535</v>
      </c>
      <c r="H51" s="594">
        <f t="shared" si="1"/>
        <v>622</v>
      </c>
      <c r="I51" s="660">
        <f t="shared" si="2"/>
        <v>1.1626168224299065</v>
      </c>
    </row>
    <row r="52" spans="1:9" ht="11.4" customHeight="1">
      <c r="A52" s="508" t="s">
        <v>5322</v>
      </c>
      <c r="B52" s="406" t="s">
        <v>2925</v>
      </c>
      <c r="C52" s="644">
        <v>1</v>
      </c>
      <c r="D52" s="650"/>
      <c r="E52" s="641"/>
      <c r="F52" s="650"/>
      <c r="G52" s="642">
        <f t="shared" si="0"/>
        <v>1</v>
      </c>
      <c r="H52" s="594">
        <f t="shared" si="1"/>
        <v>0</v>
      </c>
      <c r="I52" s="660">
        <f t="shared" si="2"/>
        <v>0</v>
      </c>
    </row>
    <row r="53" spans="1:9" ht="11.4" customHeight="1">
      <c r="A53" s="514" t="s">
        <v>5323</v>
      </c>
      <c r="B53" s="407" t="s">
        <v>5324</v>
      </c>
      <c r="C53" s="644">
        <v>3</v>
      </c>
      <c r="D53" s="650">
        <v>3</v>
      </c>
      <c r="E53" s="641"/>
      <c r="F53" s="650"/>
      <c r="G53" s="642">
        <f t="shared" si="0"/>
        <v>3</v>
      </c>
      <c r="H53" s="594">
        <f t="shared" si="1"/>
        <v>3</v>
      </c>
      <c r="I53" s="660">
        <f t="shared" si="2"/>
        <v>1</v>
      </c>
    </row>
    <row r="54" spans="1:9" ht="11.4" customHeight="1">
      <c r="A54" s="1081" t="s">
        <v>5858</v>
      </c>
      <c r="B54" s="1080" t="s">
        <v>5492</v>
      </c>
      <c r="C54" s="1136"/>
      <c r="D54" s="1127">
        <v>2</v>
      </c>
      <c r="E54" s="1137"/>
      <c r="F54" s="1127"/>
      <c r="G54" s="1129"/>
      <c r="H54" s="594">
        <f t="shared" si="1"/>
        <v>2</v>
      </c>
      <c r="I54" s="1138"/>
    </row>
    <row r="55" spans="1:9" ht="11.4" customHeight="1">
      <c r="A55" s="508" t="s">
        <v>5325</v>
      </c>
      <c r="B55" s="406" t="s">
        <v>5326</v>
      </c>
      <c r="C55" s="644">
        <v>11</v>
      </c>
      <c r="D55" s="650">
        <v>2</v>
      </c>
      <c r="E55" s="641"/>
      <c r="F55" s="650"/>
      <c r="G55" s="642">
        <f t="shared" si="0"/>
        <v>11</v>
      </c>
      <c r="H55" s="594">
        <f t="shared" si="1"/>
        <v>2</v>
      </c>
      <c r="I55" s="660">
        <f t="shared" si="2"/>
        <v>0.18181818181818182</v>
      </c>
    </row>
    <row r="56" spans="1:9" ht="11.4" customHeight="1">
      <c r="A56" s="417" t="s">
        <v>4267</v>
      </c>
      <c r="B56" s="418" t="s">
        <v>2927</v>
      </c>
      <c r="C56" s="644">
        <v>56</v>
      </c>
      <c r="D56" s="650">
        <v>64</v>
      </c>
      <c r="E56" s="641">
        <v>13</v>
      </c>
      <c r="F56" s="650">
        <v>20</v>
      </c>
      <c r="G56" s="642">
        <f t="shared" si="0"/>
        <v>69</v>
      </c>
      <c r="H56" s="594">
        <f t="shared" si="1"/>
        <v>84</v>
      </c>
      <c r="I56" s="660">
        <f t="shared" si="2"/>
        <v>1.2173913043478262</v>
      </c>
    </row>
    <row r="57" spans="1:9" ht="11.4" customHeight="1">
      <c r="A57" s="417" t="s">
        <v>4268</v>
      </c>
      <c r="B57" s="418" t="s">
        <v>2929</v>
      </c>
      <c r="C57" s="644">
        <v>712</v>
      </c>
      <c r="D57" s="650">
        <v>739</v>
      </c>
      <c r="E57" s="641">
        <v>8</v>
      </c>
      <c r="F57" s="650">
        <v>37</v>
      </c>
      <c r="G57" s="642">
        <f t="shared" si="0"/>
        <v>720</v>
      </c>
      <c r="H57" s="594">
        <f t="shared" si="1"/>
        <v>776</v>
      </c>
      <c r="I57" s="660">
        <f t="shared" si="2"/>
        <v>1.0777777777777777</v>
      </c>
    </row>
    <row r="58" spans="1:9" ht="11.4" customHeight="1">
      <c r="A58" s="417" t="s">
        <v>4269</v>
      </c>
      <c r="B58" s="418" t="s">
        <v>2931</v>
      </c>
      <c r="C58" s="644">
        <v>102</v>
      </c>
      <c r="D58" s="650">
        <v>89</v>
      </c>
      <c r="E58" s="641">
        <v>5</v>
      </c>
      <c r="F58" s="650">
        <v>12</v>
      </c>
      <c r="G58" s="642">
        <f t="shared" si="0"/>
        <v>107</v>
      </c>
      <c r="H58" s="594">
        <f t="shared" si="1"/>
        <v>101</v>
      </c>
      <c r="I58" s="660">
        <f t="shared" si="2"/>
        <v>0.94392523364485981</v>
      </c>
    </row>
    <row r="59" spans="1:9" ht="11.4" customHeight="1">
      <c r="A59" s="417" t="s">
        <v>4270</v>
      </c>
      <c r="B59" s="418" t="s">
        <v>2933</v>
      </c>
      <c r="C59" s="644">
        <v>633</v>
      </c>
      <c r="D59" s="650">
        <v>518</v>
      </c>
      <c r="E59" s="641">
        <v>12</v>
      </c>
      <c r="F59" s="650">
        <v>19</v>
      </c>
      <c r="G59" s="642">
        <f t="shared" si="0"/>
        <v>645</v>
      </c>
      <c r="H59" s="594">
        <f t="shared" si="1"/>
        <v>537</v>
      </c>
      <c r="I59" s="660">
        <f t="shared" si="2"/>
        <v>0.83255813953488367</v>
      </c>
    </row>
    <row r="60" spans="1:9" ht="11.4" customHeight="1">
      <c r="A60" s="417" t="s">
        <v>4271</v>
      </c>
      <c r="B60" s="418" t="s">
        <v>2935</v>
      </c>
      <c r="C60" s="644">
        <v>487</v>
      </c>
      <c r="D60" s="650">
        <v>496</v>
      </c>
      <c r="E60" s="641">
        <v>4</v>
      </c>
      <c r="F60" s="650">
        <v>18</v>
      </c>
      <c r="G60" s="642">
        <f t="shared" si="0"/>
        <v>491</v>
      </c>
      <c r="H60" s="594">
        <f t="shared" si="1"/>
        <v>514</v>
      </c>
      <c r="I60" s="660">
        <f t="shared" si="2"/>
        <v>1.0468431771894093</v>
      </c>
    </row>
    <row r="61" spans="1:9" ht="11.4" customHeight="1">
      <c r="A61" s="508" t="s">
        <v>5327</v>
      </c>
      <c r="B61" s="406" t="s">
        <v>2937</v>
      </c>
      <c r="C61" s="644">
        <v>1</v>
      </c>
      <c r="D61" s="650"/>
      <c r="E61" s="641"/>
      <c r="F61" s="650"/>
      <c r="G61" s="642">
        <f>C61+E61</f>
        <v>1</v>
      </c>
      <c r="H61" s="594">
        <f t="shared" si="1"/>
        <v>0</v>
      </c>
      <c r="I61" s="660">
        <f t="shared" si="2"/>
        <v>0</v>
      </c>
    </row>
    <row r="62" spans="1:9" ht="11.4" customHeight="1">
      <c r="A62" s="508" t="s">
        <v>5328</v>
      </c>
      <c r="B62" s="406" t="s">
        <v>2939</v>
      </c>
      <c r="C62" s="644">
        <v>1</v>
      </c>
      <c r="D62" s="650">
        <v>5</v>
      </c>
      <c r="E62" s="641"/>
      <c r="F62" s="650"/>
      <c r="G62" s="642">
        <f>C62+E62</f>
        <v>1</v>
      </c>
      <c r="H62" s="594">
        <f t="shared" si="1"/>
        <v>5</v>
      </c>
      <c r="I62" s="660">
        <f t="shared" si="2"/>
        <v>5</v>
      </c>
    </row>
    <row r="63" spans="1:9" ht="11.4" customHeight="1">
      <c r="A63" s="508" t="s">
        <v>5329</v>
      </c>
      <c r="B63" s="406" t="s">
        <v>2941</v>
      </c>
      <c r="C63" s="644">
        <v>6</v>
      </c>
      <c r="D63" s="650"/>
      <c r="E63" s="641"/>
      <c r="F63" s="650"/>
      <c r="G63" s="642">
        <f t="shared" si="0"/>
        <v>6</v>
      </c>
      <c r="H63" s="594">
        <f t="shared" si="1"/>
        <v>0</v>
      </c>
      <c r="I63" s="660">
        <f t="shared" si="2"/>
        <v>0</v>
      </c>
    </row>
    <row r="64" spans="1:9" ht="11.4" customHeight="1">
      <c r="A64" s="1081" t="s">
        <v>5859</v>
      </c>
      <c r="B64" s="1080" t="s">
        <v>2943</v>
      </c>
      <c r="C64" s="1136"/>
      <c r="D64" s="1127">
        <v>1</v>
      </c>
      <c r="E64" s="1137"/>
      <c r="F64" s="1127"/>
      <c r="G64" s="1129"/>
      <c r="H64" s="594">
        <f t="shared" si="1"/>
        <v>1</v>
      </c>
      <c r="I64" s="1138"/>
    </row>
    <row r="65" spans="1:9" ht="11.4" customHeight="1">
      <c r="A65" s="508" t="s">
        <v>5330</v>
      </c>
      <c r="B65" s="406" t="s">
        <v>2945</v>
      </c>
      <c r="C65" s="644">
        <v>1</v>
      </c>
      <c r="D65" s="650"/>
      <c r="E65" s="641"/>
      <c r="F65" s="650"/>
      <c r="G65" s="642">
        <f>C65+E65</f>
        <v>1</v>
      </c>
      <c r="H65" s="594">
        <f t="shared" si="1"/>
        <v>0</v>
      </c>
      <c r="I65" s="660">
        <f t="shared" si="2"/>
        <v>0</v>
      </c>
    </row>
    <row r="66" spans="1:9" ht="11.4" customHeight="1">
      <c r="A66" s="417" t="s">
        <v>4272</v>
      </c>
      <c r="B66" s="418" t="s">
        <v>2947</v>
      </c>
      <c r="C66" s="644">
        <v>517</v>
      </c>
      <c r="D66" s="650">
        <v>585</v>
      </c>
      <c r="E66" s="641">
        <v>15</v>
      </c>
      <c r="F66" s="650">
        <v>20</v>
      </c>
      <c r="G66" s="642">
        <f t="shared" si="0"/>
        <v>532</v>
      </c>
      <c r="H66" s="594">
        <f t="shared" si="1"/>
        <v>605</v>
      </c>
      <c r="I66" s="660">
        <f t="shared" si="2"/>
        <v>1.137218045112782</v>
      </c>
    </row>
    <row r="67" spans="1:9" ht="11.4" customHeight="1">
      <c r="A67" s="514" t="s">
        <v>5331</v>
      </c>
      <c r="B67" s="407" t="s">
        <v>2949</v>
      </c>
      <c r="C67" s="644">
        <v>12</v>
      </c>
      <c r="D67" s="650">
        <v>20</v>
      </c>
      <c r="E67" s="641"/>
      <c r="F67" s="650">
        <v>2</v>
      </c>
      <c r="G67" s="642">
        <f t="shared" si="0"/>
        <v>12</v>
      </c>
      <c r="H67" s="594">
        <f t="shared" si="1"/>
        <v>22</v>
      </c>
      <c r="I67" s="660">
        <f t="shared" si="2"/>
        <v>1.8333333333333333</v>
      </c>
    </row>
    <row r="68" spans="1:9" ht="11.4" customHeight="1">
      <c r="A68" s="417" t="s">
        <v>4273</v>
      </c>
      <c r="B68" s="418" t="s">
        <v>2951</v>
      </c>
      <c r="C68" s="644">
        <v>509</v>
      </c>
      <c r="D68" s="650">
        <v>469</v>
      </c>
      <c r="E68" s="641">
        <v>67</v>
      </c>
      <c r="F68" s="650">
        <v>135</v>
      </c>
      <c r="G68" s="642">
        <f t="shared" si="0"/>
        <v>576</v>
      </c>
      <c r="H68" s="594">
        <f t="shared" si="1"/>
        <v>604</v>
      </c>
      <c r="I68" s="660">
        <f t="shared" si="2"/>
        <v>1.0486111111111112</v>
      </c>
    </row>
    <row r="69" spans="1:9" ht="11.4" customHeight="1">
      <c r="A69" s="417" t="s">
        <v>4274</v>
      </c>
      <c r="B69" s="418" t="s">
        <v>2953</v>
      </c>
      <c r="C69" s="644">
        <v>324</v>
      </c>
      <c r="D69" s="650">
        <v>295</v>
      </c>
      <c r="E69" s="641">
        <v>48</v>
      </c>
      <c r="F69" s="650">
        <v>190</v>
      </c>
      <c r="G69" s="642">
        <f t="shared" si="0"/>
        <v>372</v>
      </c>
      <c r="H69" s="594">
        <f t="shared" si="1"/>
        <v>485</v>
      </c>
      <c r="I69" s="660">
        <f t="shared" si="2"/>
        <v>1.303763440860215</v>
      </c>
    </row>
    <row r="70" spans="1:9" ht="11.4" customHeight="1">
      <c r="A70" s="417" t="s">
        <v>4275</v>
      </c>
      <c r="B70" s="418" t="s">
        <v>2955</v>
      </c>
      <c r="C70" s="644">
        <v>338</v>
      </c>
      <c r="D70" s="650">
        <v>304</v>
      </c>
      <c r="E70" s="641">
        <v>7</v>
      </c>
      <c r="F70" s="650">
        <v>24</v>
      </c>
      <c r="G70" s="642">
        <f t="shared" si="0"/>
        <v>345</v>
      </c>
      <c r="H70" s="594">
        <f t="shared" si="1"/>
        <v>328</v>
      </c>
      <c r="I70" s="660">
        <f t="shared" si="2"/>
        <v>0.95072463768115945</v>
      </c>
    </row>
    <row r="71" spans="1:9" ht="11.4" customHeight="1">
      <c r="A71" s="417" t="s">
        <v>4276</v>
      </c>
      <c r="B71" s="418" t="s">
        <v>2957</v>
      </c>
      <c r="C71" s="644">
        <v>153</v>
      </c>
      <c r="D71" s="650">
        <v>163</v>
      </c>
      <c r="E71" s="641">
        <v>1</v>
      </c>
      <c r="F71" s="650">
        <v>2</v>
      </c>
      <c r="G71" s="642">
        <f t="shared" si="0"/>
        <v>154</v>
      </c>
      <c r="H71" s="594">
        <f t="shared" si="1"/>
        <v>165</v>
      </c>
      <c r="I71" s="660">
        <f t="shared" si="2"/>
        <v>1.0714285714285714</v>
      </c>
    </row>
    <row r="72" spans="1:9" ht="11.4" customHeight="1">
      <c r="A72" s="514" t="s">
        <v>5332</v>
      </c>
      <c r="B72" s="407" t="s">
        <v>5333</v>
      </c>
      <c r="C72" s="644">
        <v>5</v>
      </c>
      <c r="D72" s="650">
        <v>1</v>
      </c>
      <c r="E72" s="641"/>
      <c r="F72" s="650"/>
      <c r="G72" s="642">
        <f t="shared" si="0"/>
        <v>5</v>
      </c>
      <c r="H72" s="594">
        <f t="shared" si="1"/>
        <v>1</v>
      </c>
      <c r="I72" s="660">
        <f t="shared" si="2"/>
        <v>0.2</v>
      </c>
    </row>
    <row r="73" spans="1:9" ht="11.4" customHeight="1">
      <c r="A73" s="514" t="s">
        <v>5334</v>
      </c>
      <c r="B73" s="407" t="s">
        <v>2959</v>
      </c>
      <c r="C73" s="644">
        <v>33</v>
      </c>
      <c r="D73" s="650">
        <v>21</v>
      </c>
      <c r="E73" s="641"/>
      <c r="F73" s="650">
        <v>2</v>
      </c>
      <c r="G73" s="642">
        <f t="shared" si="0"/>
        <v>33</v>
      </c>
      <c r="H73" s="594">
        <f t="shared" si="1"/>
        <v>23</v>
      </c>
      <c r="I73" s="660">
        <f t="shared" si="2"/>
        <v>0.69696969696969702</v>
      </c>
    </row>
    <row r="74" spans="1:9" ht="11.4" customHeight="1">
      <c r="A74" s="514" t="s">
        <v>5335</v>
      </c>
      <c r="B74" s="407" t="s">
        <v>2961</v>
      </c>
      <c r="C74" s="644">
        <v>6</v>
      </c>
      <c r="D74" s="650">
        <v>6</v>
      </c>
      <c r="E74" s="641"/>
      <c r="F74" s="650"/>
      <c r="G74" s="642">
        <f t="shared" si="0"/>
        <v>6</v>
      </c>
      <c r="H74" s="594">
        <f t="shared" si="1"/>
        <v>6</v>
      </c>
      <c r="I74" s="660">
        <f t="shared" si="2"/>
        <v>1</v>
      </c>
    </row>
    <row r="75" spans="1:9" ht="11.4" customHeight="1">
      <c r="A75" s="417" t="s">
        <v>4277</v>
      </c>
      <c r="B75" s="418" t="s">
        <v>2963</v>
      </c>
      <c r="C75" s="644">
        <v>49</v>
      </c>
      <c r="D75" s="650">
        <v>42</v>
      </c>
      <c r="E75" s="641"/>
      <c r="F75" s="650">
        <v>1</v>
      </c>
      <c r="G75" s="642">
        <f t="shared" si="0"/>
        <v>49</v>
      </c>
      <c r="H75" s="594">
        <f t="shared" si="1"/>
        <v>43</v>
      </c>
      <c r="I75" s="660">
        <f t="shared" si="2"/>
        <v>0.87755102040816324</v>
      </c>
    </row>
    <row r="76" spans="1:9" ht="11.4" customHeight="1">
      <c r="A76" s="514" t="s">
        <v>5494</v>
      </c>
      <c r="B76" s="407" t="s">
        <v>2965</v>
      </c>
      <c r="C76" s="644"/>
      <c r="D76" s="650">
        <v>1</v>
      </c>
      <c r="E76" s="641"/>
      <c r="F76" s="650"/>
      <c r="G76" s="642"/>
      <c r="H76" s="594">
        <f t="shared" si="1"/>
        <v>1</v>
      </c>
      <c r="I76" s="660"/>
    </row>
    <row r="77" spans="1:9" ht="11.4" customHeight="1">
      <c r="A77" s="417" t="s">
        <v>4278</v>
      </c>
      <c r="B77" s="418" t="s">
        <v>2967</v>
      </c>
      <c r="C77" s="644">
        <v>434</v>
      </c>
      <c r="D77" s="650">
        <v>455</v>
      </c>
      <c r="E77" s="641">
        <v>15</v>
      </c>
      <c r="F77" s="650">
        <v>16</v>
      </c>
      <c r="G77" s="642">
        <f t="shared" si="0"/>
        <v>449</v>
      </c>
      <c r="H77" s="594">
        <f t="shared" si="1"/>
        <v>471</v>
      </c>
      <c r="I77" s="660">
        <f t="shared" si="2"/>
        <v>1.0489977728285078</v>
      </c>
    </row>
    <row r="78" spans="1:9" ht="11.4" customHeight="1">
      <c r="A78" s="417" t="s">
        <v>4279</v>
      </c>
      <c r="B78" s="418" t="s">
        <v>2969</v>
      </c>
      <c r="C78" s="644">
        <v>213</v>
      </c>
      <c r="D78" s="650">
        <v>190</v>
      </c>
      <c r="E78" s="641">
        <v>7</v>
      </c>
      <c r="F78" s="650">
        <v>8</v>
      </c>
      <c r="G78" s="642">
        <f t="shared" si="0"/>
        <v>220</v>
      </c>
      <c r="H78" s="594">
        <f t="shared" si="1"/>
        <v>198</v>
      </c>
      <c r="I78" s="660">
        <f t="shared" si="2"/>
        <v>0.9</v>
      </c>
    </row>
    <row r="79" spans="1:9" ht="11.4" customHeight="1">
      <c r="A79" s="417" t="s">
        <v>4280</v>
      </c>
      <c r="B79" s="418" t="s">
        <v>2971</v>
      </c>
      <c r="C79" s="644">
        <v>760</v>
      </c>
      <c r="D79" s="650">
        <v>568</v>
      </c>
      <c r="E79" s="641">
        <v>13</v>
      </c>
      <c r="F79" s="650">
        <v>30</v>
      </c>
      <c r="G79" s="642">
        <f t="shared" si="0"/>
        <v>773</v>
      </c>
      <c r="H79" s="594">
        <f t="shared" si="0"/>
        <v>598</v>
      </c>
      <c r="I79" s="660">
        <f t="shared" ref="I79:I141" si="3">H79/G79</f>
        <v>0.77360931435963776</v>
      </c>
    </row>
    <row r="80" spans="1:9" ht="11.4" customHeight="1">
      <c r="A80" s="417" t="s">
        <v>4281</v>
      </c>
      <c r="B80" s="418" t="s">
        <v>2973</v>
      </c>
      <c r="C80" s="644">
        <v>154</v>
      </c>
      <c r="D80" s="650">
        <v>263</v>
      </c>
      <c r="E80" s="641"/>
      <c r="F80" s="650"/>
      <c r="G80" s="642">
        <f t="shared" si="0"/>
        <v>154</v>
      </c>
      <c r="H80" s="594">
        <f t="shared" si="0"/>
        <v>263</v>
      </c>
      <c r="I80" s="660">
        <f t="shared" si="3"/>
        <v>1.7077922077922079</v>
      </c>
    </row>
    <row r="81" spans="1:9" ht="11.4" customHeight="1">
      <c r="A81" s="417" t="s">
        <v>4282</v>
      </c>
      <c r="B81" s="418" t="s">
        <v>2977</v>
      </c>
      <c r="C81" s="646">
        <v>7240</v>
      </c>
      <c r="D81" s="650">
        <v>7008</v>
      </c>
      <c r="E81" s="637">
        <v>517</v>
      </c>
      <c r="F81" s="650">
        <v>970</v>
      </c>
      <c r="G81" s="642">
        <f t="shared" si="0"/>
        <v>7757</v>
      </c>
      <c r="H81" s="594">
        <f t="shared" si="0"/>
        <v>7978</v>
      </c>
      <c r="I81" s="660">
        <f t="shared" si="3"/>
        <v>1.0284903957715612</v>
      </c>
    </row>
    <row r="82" spans="1:9" ht="11.4" customHeight="1">
      <c r="A82" s="514" t="s">
        <v>5336</v>
      </c>
      <c r="B82" s="407" t="s">
        <v>2981</v>
      </c>
      <c r="C82" s="643">
        <v>12</v>
      </c>
      <c r="D82" s="650">
        <v>17</v>
      </c>
      <c r="E82" s="647"/>
      <c r="F82" s="650"/>
      <c r="G82" s="642">
        <f t="shared" si="0"/>
        <v>12</v>
      </c>
      <c r="H82" s="594">
        <f t="shared" si="0"/>
        <v>17</v>
      </c>
      <c r="I82" s="660">
        <f t="shared" si="3"/>
        <v>1.4166666666666667</v>
      </c>
    </row>
    <row r="83" spans="1:9" ht="11.4" customHeight="1">
      <c r="A83" s="417" t="s">
        <v>4283</v>
      </c>
      <c r="B83" s="418" t="s">
        <v>2983</v>
      </c>
      <c r="C83" s="643">
        <v>9</v>
      </c>
      <c r="D83" s="650">
        <v>10</v>
      </c>
      <c r="E83" s="647">
        <v>1</v>
      </c>
      <c r="F83" s="650"/>
      <c r="G83" s="642">
        <f t="shared" si="0"/>
        <v>10</v>
      </c>
      <c r="H83" s="594">
        <f t="shared" si="0"/>
        <v>10</v>
      </c>
      <c r="I83" s="660">
        <f t="shared" si="3"/>
        <v>1</v>
      </c>
    </row>
    <row r="84" spans="1:9" ht="11.4" customHeight="1">
      <c r="A84" s="514" t="s">
        <v>5337</v>
      </c>
      <c r="B84" s="407" t="s">
        <v>2985</v>
      </c>
      <c r="C84" s="643">
        <v>24</v>
      </c>
      <c r="D84" s="650">
        <v>37</v>
      </c>
      <c r="E84" s="647"/>
      <c r="F84" s="650">
        <v>1</v>
      </c>
      <c r="G84" s="642">
        <f t="shared" si="0"/>
        <v>24</v>
      </c>
      <c r="H84" s="594">
        <f t="shared" si="0"/>
        <v>38</v>
      </c>
      <c r="I84" s="660">
        <f t="shared" si="3"/>
        <v>1.5833333333333333</v>
      </c>
    </row>
    <row r="85" spans="1:9" ht="11.4" customHeight="1">
      <c r="A85" s="417" t="s">
        <v>4284</v>
      </c>
      <c r="B85" s="418" t="s">
        <v>2987</v>
      </c>
      <c r="C85" s="643">
        <v>179</v>
      </c>
      <c r="D85" s="650">
        <v>187</v>
      </c>
      <c r="E85" s="647">
        <v>5</v>
      </c>
      <c r="F85" s="650">
        <v>13</v>
      </c>
      <c r="G85" s="642">
        <f t="shared" si="0"/>
        <v>184</v>
      </c>
      <c r="H85" s="594">
        <f t="shared" si="0"/>
        <v>200</v>
      </c>
      <c r="I85" s="660">
        <f t="shared" si="3"/>
        <v>1.0869565217391304</v>
      </c>
    </row>
    <row r="86" spans="1:9" ht="11.4" customHeight="1">
      <c r="A86" s="514" t="s">
        <v>5338</v>
      </c>
      <c r="B86" s="407" t="s">
        <v>2989</v>
      </c>
      <c r="C86" s="643">
        <v>24</v>
      </c>
      <c r="D86" s="650">
        <v>15</v>
      </c>
      <c r="E86" s="647"/>
      <c r="F86" s="650"/>
      <c r="G86" s="642">
        <f t="shared" ref="G86:H91" si="4">C86+E86</f>
        <v>24</v>
      </c>
      <c r="H86" s="594">
        <f t="shared" si="4"/>
        <v>15</v>
      </c>
      <c r="I86" s="660">
        <f t="shared" si="3"/>
        <v>0.625</v>
      </c>
    </row>
    <row r="87" spans="1:9" ht="11.4" customHeight="1">
      <c r="A87" s="417" t="s">
        <v>4285</v>
      </c>
      <c r="B87" s="418" t="s">
        <v>2991</v>
      </c>
      <c r="C87" s="643">
        <v>111</v>
      </c>
      <c r="D87" s="650">
        <v>116</v>
      </c>
      <c r="E87" s="647">
        <v>31</v>
      </c>
      <c r="F87" s="650">
        <v>37</v>
      </c>
      <c r="G87" s="642">
        <f t="shared" si="4"/>
        <v>142</v>
      </c>
      <c r="H87" s="594">
        <f t="shared" si="4"/>
        <v>153</v>
      </c>
      <c r="I87" s="660">
        <f t="shared" si="3"/>
        <v>1.0774647887323943</v>
      </c>
    </row>
    <row r="88" spans="1:9" ht="11.4" customHeight="1">
      <c r="A88" s="417" t="s">
        <v>5339</v>
      </c>
      <c r="B88" s="418" t="s">
        <v>5340</v>
      </c>
      <c r="C88" s="644">
        <v>1</v>
      </c>
      <c r="D88" s="650"/>
      <c r="E88" s="641">
        <v>1</v>
      </c>
      <c r="F88" s="650"/>
      <c r="G88" s="642">
        <f t="shared" si="4"/>
        <v>2</v>
      </c>
      <c r="H88" s="594">
        <f t="shared" si="4"/>
        <v>0</v>
      </c>
      <c r="I88" s="660">
        <f t="shared" si="3"/>
        <v>0</v>
      </c>
    </row>
    <row r="89" spans="1:9" ht="11.4" customHeight="1">
      <c r="A89" s="417" t="s">
        <v>4286</v>
      </c>
      <c r="B89" s="418" t="s">
        <v>2997</v>
      </c>
      <c r="C89" s="643">
        <v>548</v>
      </c>
      <c r="D89" s="650">
        <v>532</v>
      </c>
      <c r="E89" s="647">
        <v>140</v>
      </c>
      <c r="F89" s="650">
        <v>193</v>
      </c>
      <c r="G89" s="642">
        <f t="shared" si="4"/>
        <v>688</v>
      </c>
      <c r="H89" s="594">
        <f t="shared" si="4"/>
        <v>725</v>
      </c>
      <c r="I89" s="660">
        <f t="shared" si="3"/>
        <v>1.0537790697674418</v>
      </c>
    </row>
    <row r="90" spans="1:9" ht="11.4" customHeight="1">
      <c r="A90" s="507" t="s">
        <v>5341</v>
      </c>
      <c r="B90" s="409" t="s">
        <v>3010</v>
      </c>
      <c r="C90" s="643">
        <v>920</v>
      </c>
      <c r="D90" s="650">
        <v>702</v>
      </c>
      <c r="E90" s="647"/>
      <c r="F90" s="650">
        <v>16</v>
      </c>
      <c r="G90" s="642">
        <f t="shared" si="4"/>
        <v>920</v>
      </c>
      <c r="H90" s="594">
        <f t="shared" si="4"/>
        <v>718</v>
      </c>
      <c r="I90" s="660">
        <f t="shared" si="3"/>
        <v>0.7804347826086957</v>
      </c>
    </row>
    <row r="91" spans="1:9" ht="11.4" customHeight="1">
      <c r="A91" s="514" t="s">
        <v>5342</v>
      </c>
      <c r="B91" s="407" t="s">
        <v>3012</v>
      </c>
      <c r="C91" s="643">
        <v>44</v>
      </c>
      <c r="D91" s="650">
        <v>17</v>
      </c>
      <c r="E91" s="647"/>
      <c r="F91" s="650">
        <v>1</v>
      </c>
      <c r="G91" s="642">
        <f t="shared" si="4"/>
        <v>44</v>
      </c>
      <c r="H91" s="594">
        <f t="shared" si="4"/>
        <v>18</v>
      </c>
      <c r="I91" s="660">
        <f t="shared" si="3"/>
        <v>0.40909090909090912</v>
      </c>
    </row>
    <row r="92" spans="1:9" ht="12" customHeight="1">
      <c r="A92" s="587"/>
      <c r="B92" s="588" t="s">
        <v>4624</v>
      </c>
      <c r="C92" s="648">
        <f>SUM(C11:C91)</f>
        <v>16192</v>
      </c>
      <c r="D92" s="888">
        <f>SUM(D11:D91)</f>
        <v>17448</v>
      </c>
      <c r="E92" s="649">
        <f>SUM(E11:E91)</f>
        <v>1637</v>
      </c>
      <c r="F92" s="891">
        <f>SUM(F11:F91)</f>
        <v>2123</v>
      </c>
      <c r="G92" s="649">
        <f>SUM(G11:G91)</f>
        <v>17829</v>
      </c>
      <c r="H92" s="593">
        <f t="shared" ref="H92" si="5">D92+F92</f>
        <v>19571</v>
      </c>
      <c r="I92" s="661">
        <f t="shared" si="3"/>
        <v>1.0977059846317796</v>
      </c>
    </row>
    <row r="93" spans="1:9" ht="12" customHeight="1">
      <c r="A93" s="589" t="s">
        <v>213</v>
      </c>
      <c r="B93" s="590"/>
      <c r="C93" s="643"/>
      <c r="D93" s="663"/>
      <c r="E93" s="647"/>
      <c r="F93" s="663"/>
      <c r="G93" s="642"/>
      <c r="H93" s="659"/>
      <c r="I93" s="660"/>
    </row>
    <row r="94" spans="1:9" ht="12" customHeight="1">
      <c r="A94" s="591" t="s">
        <v>5341</v>
      </c>
      <c r="B94" s="519" t="s">
        <v>151</v>
      </c>
      <c r="C94" s="662">
        <v>683</v>
      </c>
      <c r="D94" s="663">
        <v>510</v>
      </c>
      <c r="E94" s="653"/>
      <c r="F94" s="663"/>
      <c r="G94" s="663">
        <v>683</v>
      </c>
      <c r="H94" s="659">
        <v>510</v>
      </c>
      <c r="I94" s="661">
        <f t="shared" si="3"/>
        <v>0.74670571010248898</v>
      </c>
    </row>
    <row r="95" spans="1:9" ht="12" customHeight="1">
      <c r="A95" s="243"/>
      <c r="B95" s="114"/>
      <c r="C95" s="643"/>
      <c r="D95" s="663"/>
      <c r="E95" s="647"/>
      <c r="F95" s="663"/>
      <c r="G95" s="642"/>
      <c r="H95" s="659"/>
      <c r="I95" s="660"/>
    </row>
    <row r="96" spans="1:9" ht="12" customHeight="1">
      <c r="A96" s="210" t="s">
        <v>5343</v>
      </c>
      <c r="B96" s="120"/>
      <c r="C96" s="651"/>
      <c r="D96" s="663"/>
      <c r="E96" s="647"/>
      <c r="F96" s="663"/>
      <c r="G96" s="642"/>
      <c r="H96" s="659"/>
      <c r="I96" s="660"/>
    </row>
    <row r="97" spans="1:9" ht="12" customHeight="1">
      <c r="A97" s="210" t="s">
        <v>211</v>
      </c>
      <c r="B97" s="119"/>
      <c r="C97" s="652"/>
      <c r="D97" s="663"/>
      <c r="E97" s="653"/>
      <c r="F97" s="663"/>
      <c r="G97" s="645">
        <f>C97+E97</f>
        <v>0</v>
      </c>
      <c r="H97" s="659"/>
      <c r="I97" s="660"/>
    </row>
    <row r="98" spans="1:9" ht="12" customHeight="1">
      <c r="A98" s="585" t="s">
        <v>212</v>
      </c>
      <c r="B98" s="586"/>
      <c r="C98" s="652"/>
      <c r="D98" s="650"/>
      <c r="E98" s="647"/>
      <c r="F98" s="650"/>
      <c r="G98" s="642">
        <f t="shared" ref="G98:G115" si="6">C98+E98</f>
        <v>0</v>
      </c>
      <c r="H98" s="643"/>
      <c r="I98" s="660"/>
    </row>
    <row r="99" spans="1:9" ht="11.4" customHeight="1">
      <c r="A99" s="514" t="s">
        <v>2828</v>
      </c>
      <c r="B99" s="407" t="s">
        <v>2829</v>
      </c>
      <c r="C99" s="654">
        <v>1</v>
      </c>
      <c r="D99" s="650"/>
      <c r="E99" s="647"/>
      <c r="F99" s="650"/>
      <c r="G99" s="642">
        <v>1</v>
      </c>
      <c r="H99" s="643"/>
      <c r="I99" s="660">
        <f t="shared" si="3"/>
        <v>0</v>
      </c>
    </row>
    <row r="100" spans="1:9" ht="11.4" customHeight="1">
      <c r="A100" s="508" t="s">
        <v>2830</v>
      </c>
      <c r="B100" s="406" t="s">
        <v>2831</v>
      </c>
      <c r="C100" s="644">
        <v>379</v>
      </c>
      <c r="D100" s="650">
        <v>590</v>
      </c>
      <c r="E100" s="641">
        <v>23</v>
      </c>
      <c r="F100" s="650">
        <v>63</v>
      </c>
      <c r="G100" s="642">
        <f t="shared" si="6"/>
        <v>402</v>
      </c>
      <c r="H100" s="643">
        <f>D100+F100</f>
        <v>653</v>
      </c>
      <c r="I100" s="660">
        <f t="shared" si="3"/>
        <v>1.6243781094527363</v>
      </c>
    </row>
    <row r="101" spans="1:9" ht="11.4" customHeight="1">
      <c r="A101" s="397" t="s">
        <v>5344</v>
      </c>
      <c r="B101" s="398" t="s">
        <v>5345</v>
      </c>
      <c r="C101" s="644">
        <v>267</v>
      </c>
      <c r="D101" s="650">
        <v>579</v>
      </c>
      <c r="E101" s="641">
        <v>17</v>
      </c>
      <c r="F101" s="650">
        <v>63</v>
      </c>
      <c r="G101" s="642">
        <f t="shared" si="6"/>
        <v>284</v>
      </c>
      <c r="H101" s="643">
        <f t="shared" ref="H101:H116" si="7">D101+F101</f>
        <v>642</v>
      </c>
      <c r="I101" s="660">
        <f t="shared" si="3"/>
        <v>2.26056338028169</v>
      </c>
    </row>
    <row r="102" spans="1:9" ht="11.4" customHeight="1">
      <c r="A102" s="508" t="s">
        <v>2832</v>
      </c>
      <c r="B102" s="406" t="s">
        <v>2833</v>
      </c>
      <c r="C102" s="644">
        <v>2879</v>
      </c>
      <c r="D102" s="650">
        <v>2903</v>
      </c>
      <c r="E102" s="641">
        <v>1320</v>
      </c>
      <c r="F102" s="650">
        <v>1584</v>
      </c>
      <c r="G102" s="642">
        <f t="shared" si="6"/>
        <v>4199</v>
      </c>
      <c r="H102" s="643">
        <f t="shared" si="7"/>
        <v>4487</v>
      </c>
      <c r="I102" s="660">
        <f t="shared" si="3"/>
        <v>1.0685877589902357</v>
      </c>
    </row>
    <row r="103" spans="1:9" ht="11.4" customHeight="1">
      <c r="A103" s="508" t="s">
        <v>2834</v>
      </c>
      <c r="B103" s="406" t="s">
        <v>2835</v>
      </c>
      <c r="C103" s="644">
        <v>699</v>
      </c>
      <c r="D103" s="650">
        <v>1055</v>
      </c>
      <c r="E103" s="641">
        <v>403</v>
      </c>
      <c r="F103" s="650">
        <v>699</v>
      </c>
      <c r="G103" s="642">
        <f t="shared" si="6"/>
        <v>1102</v>
      </c>
      <c r="H103" s="643">
        <f t="shared" si="7"/>
        <v>1754</v>
      </c>
      <c r="I103" s="660">
        <f t="shared" si="3"/>
        <v>1.5916515426497277</v>
      </c>
    </row>
    <row r="104" spans="1:9" ht="11.4" customHeight="1">
      <c r="A104" s="508" t="s">
        <v>2838</v>
      </c>
      <c r="B104" s="406" t="s">
        <v>2839</v>
      </c>
      <c r="C104" s="644">
        <v>12</v>
      </c>
      <c r="D104" s="650">
        <v>11</v>
      </c>
      <c r="E104" s="641">
        <v>1</v>
      </c>
      <c r="F104" s="650">
        <v>3</v>
      </c>
      <c r="G104" s="642">
        <f t="shared" si="6"/>
        <v>13</v>
      </c>
      <c r="H104" s="643">
        <f t="shared" si="7"/>
        <v>14</v>
      </c>
      <c r="I104" s="660">
        <f t="shared" si="3"/>
        <v>1.0769230769230769</v>
      </c>
    </row>
    <row r="105" spans="1:9" ht="11.4" customHeight="1">
      <c r="A105" s="508" t="s">
        <v>2840</v>
      </c>
      <c r="B105" s="406" t="s">
        <v>2841</v>
      </c>
      <c r="C105" s="644">
        <v>13</v>
      </c>
      <c r="D105" s="650">
        <v>8</v>
      </c>
      <c r="E105" s="641">
        <v>84</v>
      </c>
      <c r="F105" s="650">
        <v>2</v>
      </c>
      <c r="G105" s="642">
        <f t="shared" si="6"/>
        <v>97</v>
      </c>
      <c r="H105" s="643">
        <f t="shared" si="7"/>
        <v>10</v>
      </c>
      <c r="I105" s="660">
        <f t="shared" si="3"/>
        <v>0.10309278350515463</v>
      </c>
    </row>
    <row r="106" spans="1:9" ht="11.4" customHeight="1">
      <c r="A106" s="508" t="s">
        <v>149</v>
      </c>
      <c r="B106" s="406" t="s">
        <v>2842</v>
      </c>
      <c r="C106" s="644">
        <v>713</v>
      </c>
      <c r="D106" s="650">
        <v>945</v>
      </c>
      <c r="E106" s="641">
        <v>3</v>
      </c>
      <c r="F106" s="650">
        <v>29</v>
      </c>
      <c r="G106" s="642">
        <f t="shared" si="6"/>
        <v>716</v>
      </c>
      <c r="H106" s="643">
        <f t="shared" si="7"/>
        <v>974</v>
      </c>
      <c r="I106" s="660">
        <f t="shared" si="3"/>
        <v>1.3603351955307263</v>
      </c>
    </row>
    <row r="107" spans="1:9" ht="11.4" customHeight="1">
      <c r="A107" s="508" t="s">
        <v>2843</v>
      </c>
      <c r="B107" s="406" t="s">
        <v>2844</v>
      </c>
      <c r="C107" s="644">
        <v>1511</v>
      </c>
      <c r="D107" s="650">
        <v>1836</v>
      </c>
      <c r="E107" s="641">
        <v>673</v>
      </c>
      <c r="F107" s="650">
        <v>872</v>
      </c>
      <c r="G107" s="642">
        <f t="shared" si="6"/>
        <v>2184</v>
      </c>
      <c r="H107" s="643">
        <f t="shared" si="7"/>
        <v>2708</v>
      </c>
      <c r="I107" s="660">
        <f t="shared" si="3"/>
        <v>1.23992673992674</v>
      </c>
    </row>
    <row r="108" spans="1:9" ht="11.4" customHeight="1">
      <c r="A108" s="397" t="s">
        <v>2846</v>
      </c>
      <c r="B108" s="398" t="s">
        <v>2847</v>
      </c>
      <c r="C108" s="644">
        <v>83</v>
      </c>
      <c r="D108" s="650"/>
      <c r="E108" s="641">
        <v>32</v>
      </c>
      <c r="F108" s="650"/>
      <c r="G108" s="642">
        <f>C108+E108</f>
        <v>115</v>
      </c>
      <c r="H108" s="643">
        <f t="shared" si="7"/>
        <v>0</v>
      </c>
      <c r="I108" s="660">
        <f t="shared" si="3"/>
        <v>0</v>
      </c>
    </row>
    <row r="109" spans="1:9" ht="11.4" customHeight="1">
      <c r="A109" s="508" t="s">
        <v>2879</v>
      </c>
      <c r="B109" s="406" t="s">
        <v>2880</v>
      </c>
      <c r="C109" s="644">
        <v>12</v>
      </c>
      <c r="D109" s="650">
        <v>5</v>
      </c>
      <c r="E109" s="641"/>
      <c r="F109" s="650"/>
      <c r="G109" s="642">
        <f t="shared" si="6"/>
        <v>12</v>
      </c>
      <c r="H109" s="643">
        <f t="shared" si="7"/>
        <v>5</v>
      </c>
      <c r="I109" s="660">
        <f t="shared" si="3"/>
        <v>0.41666666666666669</v>
      </c>
    </row>
    <row r="110" spans="1:9" ht="11.4" customHeight="1">
      <c r="A110" s="514" t="s">
        <v>2881</v>
      </c>
      <c r="B110" s="407" t="s">
        <v>2882</v>
      </c>
      <c r="C110" s="644"/>
      <c r="D110" s="650">
        <v>1</v>
      </c>
      <c r="E110" s="641"/>
      <c r="F110" s="650"/>
      <c r="G110" s="642"/>
      <c r="H110" s="643">
        <f t="shared" si="7"/>
        <v>1</v>
      </c>
      <c r="I110" s="660"/>
    </row>
    <row r="111" spans="1:9" ht="11.4" customHeight="1">
      <c r="A111" s="508" t="s">
        <v>2883</v>
      </c>
      <c r="B111" s="406" t="s">
        <v>2884</v>
      </c>
      <c r="C111" s="644">
        <v>132</v>
      </c>
      <c r="D111" s="650">
        <v>40</v>
      </c>
      <c r="E111" s="641">
        <v>1</v>
      </c>
      <c r="F111" s="650">
        <v>11</v>
      </c>
      <c r="G111" s="642">
        <f t="shared" si="6"/>
        <v>133</v>
      </c>
      <c r="H111" s="643">
        <f t="shared" si="7"/>
        <v>51</v>
      </c>
      <c r="I111" s="660">
        <f t="shared" si="3"/>
        <v>0.38345864661654133</v>
      </c>
    </row>
    <row r="112" spans="1:9" ht="11.4" customHeight="1">
      <c r="A112" s="397" t="s">
        <v>5346</v>
      </c>
      <c r="B112" s="398" t="s">
        <v>5347</v>
      </c>
      <c r="C112" s="644">
        <v>1</v>
      </c>
      <c r="D112" s="650"/>
      <c r="E112" s="641"/>
      <c r="F112" s="650"/>
      <c r="G112" s="642">
        <f t="shared" si="6"/>
        <v>1</v>
      </c>
      <c r="H112" s="643">
        <f t="shared" si="7"/>
        <v>0</v>
      </c>
      <c r="I112" s="660">
        <f t="shared" si="3"/>
        <v>0</v>
      </c>
    </row>
    <row r="113" spans="1:9" ht="11.4" customHeight="1">
      <c r="A113" s="508" t="s">
        <v>2887</v>
      </c>
      <c r="B113" s="406" t="s">
        <v>2888</v>
      </c>
      <c r="C113" s="644">
        <v>12</v>
      </c>
      <c r="D113" s="650">
        <v>16</v>
      </c>
      <c r="E113" s="641">
        <v>4</v>
      </c>
      <c r="F113" s="650">
        <v>1</v>
      </c>
      <c r="G113" s="642">
        <f t="shared" si="6"/>
        <v>16</v>
      </c>
      <c r="H113" s="643">
        <f t="shared" si="7"/>
        <v>17</v>
      </c>
      <c r="I113" s="660">
        <f t="shared" si="3"/>
        <v>1.0625</v>
      </c>
    </row>
    <row r="114" spans="1:9" ht="11.4" customHeight="1">
      <c r="A114" s="514" t="s">
        <v>5348</v>
      </c>
      <c r="B114" s="407" t="s">
        <v>5349</v>
      </c>
      <c r="C114" s="655"/>
      <c r="D114" s="650"/>
      <c r="E114" s="628">
        <v>7</v>
      </c>
      <c r="F114" s="650"/>
      <c r="G114" s="624">
        <f>C114+E114</f>
        <v>7</v>
      </c>
      <c r="H114" s="643">
        <f t="shared" si="7"/>
        <v>0</v>
      </c>
      <c r="I114" s="660">
        <f t="shared" si="3"/>
        <v>0</v>
      </c>
    </row>
    <row r="115" spans="1:9" ht="11.4" customHeight="1">
      <c r="A115" s="397" t="s">
        <v>5350</v>
      </c>
      <c r="B115" s="398" t="s">
        <v>5351</v>
      </c>
      <c r="C115" s="644">
        <v>588</v>
      </c>
      <c r="D115" s="650">
        <v>958</v>
      </c>
      <c r="E115" s="641">
        <v>4</v>
      </c>
      <c r="F115" s="650">
        <v>34</v>
      </c>
      <c r="G115" s="642">
        <f t="shared" si="6"/>
        <v>592</v>
      </c>
      <c r="H115" s="643">
        <f t="shared" si="7"/>
        <v>992</v>
      </c>
      <c r="I115" s="660">
        <f t="shared" si="3"/>
        <v>1.6756756756756757</v>
      </c>
    </row>
    <row r="116" spans="1:9" ht="12" customHeight="1">
      <c r="A116" s="585"/>
      <c r="B116" s="586"/>
      <c r="C116" s="648">
        <f>SUM(C99:C115)</f>
        <v>7302</v>
      </c>
      <c r="D116" s="888">
        <f>SUM(D99:D115)</f>
        <v>8947</v>
      </c>
      <c r="E116" s="649">
        <f>SUM(E99:E115)</f>
        <v>2572</v>
      </c>
      <c r="F116" s="891">
        <f>SUM(F99:F115)</f>
        <v>3361</v>
      </c>
      <c r="G116" s="649">
        <f>SUM(G99:G115)</f>
        <v>9874</v>
      </c>
      <c r="H116" s="659">
        <f t="shared" si="7"/>
        <v>12308</v>
      </c>
      <c r="I116" s="661">
        <f t="shared" si="3"/>
        <v>1.2465059752886367</v>
      </c>
    </row>
    <row r="117" spans="1:9" ht="12" customHeight="1">
      <c r="A117" s="589" t="s">
        <v>213</v>
      </c>
      <c r="B117" s="590"/>
      <c r="C117" s="643"/>
      <c r="D117" s="663"/>
      <c r="E117" s="647"/>
      <c r="F117" s="663"/>
      <c r="G117" s="642"/>
      <c r="H117" s="659"/>
      <c r="I117" s="660"/>
    </row>
    <row r="118" spans="1:9" ht="12" customHeight="1">
      <c r="A118" s="121" t="s">
        <v>149</v>
      </c>
      <c r="B118" s="114" t="s">
        <v>150</v>
      </c>
      <c r="C118" s="662">
        <v>100</v>
      </c>
      <c r="D118" s="663">
        <v>114</v>
      </c>
      <c r="E118" s="663"/>
      <c r="F118" s="663"/>
      <c r="G118" s="663">
        <v>100</v>
      </c>
      <c r="H118" s="662">
        <v>114</v>
      </c>
      <c r="I118" s="893">
        <f t="shared" si="3"/>
        <v>1.1399999999999999</v>
      </c>
    </row>
    <row r="119" spans="1:9" ht="7.2" customHeight="1">
      <c r="A119" s="121"/>
      <c r="B119" s="114"/>
      <c r="C119" s="643"/>
      <c r="D119" s="663"/>
      <c r="E119" s="647"/>
      <c r="F119" s="663"/>
      <c r="G119" s="642"/>
      <c r="H119" s="659"/>
      <c r="I119" s="660"/>
    </row>
    <row r="120" spans="1:9" ht="12" customHeight="1">
      <c r="A120" s="210" t="s">
        <v>287</v>
      </c>
      <c r="B120" s="120"/>
      <c r="C120" s="651"/>
      <c r="D120" s="663"/>
      <c r="E120" s="647"/>
      <c r="F120" s="663"/>
      <c r="G120" s="642"/>
      <c r="H120" s="659"/>
      <c r="I120" s="660"/>
    </row>
    <row r="121" spans="1:9" ht="12" customHeight="1">
      <c r="A121" s="210" t="s">
        <v>211</v>
      </c>
      <c r="B121" s="119"/>
      <c r="C121" s="652">
        <v>700</v>
      </c>
      <c r="D121" s="663">
        <v>689</v>
      </c>
      <c r="E121" s="653">
        <v>395</v>
      </c>
      <c r="F121" s="663">
        <v>516</v>
      </c>
      <c r="G121" s="645">
        <f>C121+E121</f>
        <v>1095</v>
      </c>
      <c r="H121" s="659">
        <f>D121+F121</f>
        <v>1205</v>
      </c>
      <c r="I121" s="660">
        <f t="shared" si="3"/>
        <v>1.1004566210045663</v>
      </c>
    </row>
    <row r="122" spans="1:9" ht="12" customHeight="1">
      <c r="A122" s="585" t="s">
        <v>212</v>
      </c>
      <c r="B122" s="586"/>
      <c r="C122" s="652">
        <v>700</v>
      </c>
      <c r="D122" s="663">
        <v>689</v>
      </c>
      <c r="E122" s="653">
        <v>395</v>
      </c>
      <c r="F122" s="663">
        <v>516</v>
      </c>
      <c r="G122" s="645">
        <f t="shared" ref="G122:H132" si="8">C122+E122</f>
        <v>1095</v>
      </c>
      <c r="H122" s="659">
        <f t="shared" ref="H122:H131" si="9">D122+F122</f>
        <v>1205</v>
      </c>
      <c r="I122" s="660">
        <f t="shared" si="3"/>
        <v>1.1004566210045663</v>
      </c>
    </row>
    <row r="123" spans="1:9" ht="12" customHeight="1">
      <c r="A123" s="508" t="s">
        <v>2848</v>
      </c>
      <c r="B123" s="406" t="s">
        <v>2849</v>
      </c>
      <c r="C123" s="644">
        <v>70</v>
      </c>
      <c r="D123" s="650">
        <v>72</v>
      </c>
      <c r="E123" s="641">
        <v>25</v>
      </c>
      <c r="F123" s="650">
        <v>16</v>
      </c>
      <c r="G123" s="642">
        <f t="shared" si="8"/>
        <v>95</v>
      </c>
      <c r="H123" s="643">
        <f t="shared" si="9"/>
        <v>88</v>
      </c>
      <c r="I123" s="660">
        <f t="shared" si="3"/>
        <v>0.9263157894736842</v>
      </c>
    </row>
    <row r="124" spans="1:9" ht="12" customHeight="1">
      <c r="A124" s="508" t="s">
        <v>2851</v>
      </c>
      <c r="B124" s="406" t="s">
        <v>2852</v>
      </c>
      <c r="C124" s="644">
        <v>47</v>
      </c>
      <c r="D124" s="650">
        <v>47</v>
      </c>
      <c r="E124" s="641">
        <v>13</v>
      </c>
      <c r="F124" s="650">
        <v>25</v>
      </c>
      <c r="G124" s="642">
        <f t="shared" si="8"/>
        <v>60</v>
      </c>
      <c r="H124" s="643">
        <f t="shared" si="9"/>
        <v>72</v>
      </c>
      <c r="I124" s="660">
        <f t="shared" si="3"/>
        <v>1.2</v>
      </c>
    </row>
    <row r="125" spans="1:9" ht="12" customHeight="1">
      <c r="A125" s="508" t="s">
        <v>2853</v>
      </c>
      <c r="B125" s="406" t="s">
        <v>2854</v>
      </c>
      <c r="C125" s="644">
        <v>84</v>
      </c>
      <c r="D125" s="650">
        <v>82</v>
      </c>
      <c r="E125" s="641">
        <v>33</v>
      </c>
      <c r="F125" s="650">
        <v>19</v>
      </c>
      <c r="G125" s="642">
        <f t="shared" si="8"/>
        <v>117</v>
      </c>
      <c r="H125" s="643">
        <f t="shared" si="9"/>
        <v>101</v>
      </c>
      <c r="I125" s="660">
        <f t="shared" si="3"/>
        <v>0.86324786324786329</v>
      </c>
    </row>
    <row r="126" spans="1:9" ht="12" customHeight="1">
      <c r="A126" s="508" t="s">
        <v>2855</v>
      </c>
      <c r="B126" s="406" t="s">
        <v>2856</v>
      </c>
      <c r="C126" s="644">
        <v>51</v>
      </c>
      <c r="D126" s="650">
        <v>51</v>
      </c>
      <c r="E126" s="641">
        <v>13</v>
      </c>
      <c r="F126" s="650">
        <v>25</v>
      </c>
      <c r="G126" s="642">
        <f t="shared" si="8"/>
        <v>64</v>
      </c>
      <c r="H126" s="643">
        <f t="shared" si="9"/>
        <v>76</v>
      </c>
      <c r="I126" s="660">
        <f t="shared" si="3"/>
        <v>1.1875</v>
      </c>
    </row>
    <row r="127" spans="1:9" ht="12" customHeight="1">
      <c r="A127" s="508" t="s">
        <v>2857</v>
      </c>
      <c r="B127" s="406" t="s">
        <v>2858</v>
      </c>
      <c r="C127" s="644">
        <v>13</v>
      </c>
      <c r="D127" s="650">
        <v>11</v>
      </c>
      <c r="E127" s="641">
        <v>3</v>
      </c>
      <c r="F127" s="650">
        <v>6</v>
      </c>
      <c r="G127" s="642">
        <f t="shared" si="8"/>
        <v>16</v>
      </c>
      <c r="H127" s="643">
        <f t="shared" si="9"/>
        <v>17</v>
      </c>
      <c r="I127" s="660">
        <f t="shared" si="3"/>
        <v>1.0625</v>
      </c>
    </row>
    <row r="128" spans="1:9" ht="12" customHeight="1">
      <c r="A128" s="508" t="s">
        <v>2859</v>
      </c>
      <c r="B128" s="406" t="s">
        <v>2860</v>
      </c>
      <c r="C128" s="644">
        <v>7</v>
      </c>
      <c r="D128" s="650">
        <v>4</v>
      </c>
      <c r="E128" s="641"/>
      <c r="F128" s="650">
        <v>2</v>
      </c>
      <c r="G128" s="642">
        <f t="shared" si="8"/>
        <v>7</v>
      </c>
      <c r="H128" s="643">
        <f t="shared" si="9"/>
        <v>6</v>
      </c>
      <c r="I128" s="660">
        <f t="shared" si="3"/>
        <v>0.8571428571428571</v>
      </c>
    </row>
    <row r="129" spans="1:9" ht="12" customHeight="1">
      <c r="A129" s="508" t="s">
        <v>2861</v>
      </c>
      <c r="B129" s="406" t="s">
        <v>2862</v>
      </c>
      <c r="C129" s="644">
        <v>13</v>
      </c>
      <c r="D129" s="650">
        <v>8</v>
      </c>
      <c r="E129" s="641"/>
      <c r="F129" s="650">
        <v>7</v>
      </c>
      <c r="G129" s="642">
        <f t="shared" si="8"/>
        <v>13</v>
      </c>
      <c r="H129" s="643">
        <f t="shared" si="9"/>
        <v>15</v>
      </c>
      <c r="I129" s="660">
        <f t="shared" si="3"/>
        <v>1.1538461538461537</v>
      </c>
    </row>
    <row r="130" spans="1:9" ht="12" customHeight="1">
      <c r="A130" s="508" t="s">
        <v>2863</v>
      </c>
      <c r="B130" s="406" t="s">
        <v>2864</v>
      </c>
      <c r="C130" s="644">
        <v>4</v>
      </c>
      <c r="D130" s="650">
        <v>2</v>
      </c>
      <c r="E130" s="641"/>
      <c r="F130" s="650">
        <v>2</v>
      </c>
      <c r="G130" s="642">
        <f t="shared" si="8"/>
        <v>4</v>
      </c>
      <c r="H130" s="643">
        <f t="shared" si="9"/>
        <v>4</v>
      </c>
      <c r="I130" s="660">
        <f t="shared" si="3"/>
        <v>1</v>
      </c>
    </row>
    <row r="131" spans="1:9" ht="12" customHeight="1">
      <c r="A131" s="508" t="s">
        <v>2865</v>
      </c>
      <c r="B131" s="406" t="s">
        <v>2866</v>
      </c>
      <c r="C131" s="644">
        <v>411</v>
      </c>
      <c r="D131" s="650">
        <v>412</v>
      </c>
      <c r="E131" s="641">
        <v>308</v>
      </c>
      <c r="F131" s="650">
        <v>414</v>
      </c>
      <c r="G131" s="642">
        <f t="shared" si="8"/>
        <v>719</v>
      </c>
      <c r="H131" s="643">
        <f t="shared" si="9"/>
        <v>826</v>
      </c>
      <c r="I131" s="660">
        <f t="shared" si="3"/>
        <v>1.148817802503477</v>
      </c>
    </row>
    <row r="132" spans="1:9" ht="12" customHeight="1">
      <c r="A132" s="585"/>
      <c r="B132" s="586"/>
      <c r="C132" s="648">
        <f>SUM(C123:C131)</f>
        <v>700</v>
      </c>
      <c r="D132" s="888">
        <f>SUM(D123:D131)</f>
        <v>689</v>
      </c>
      <c r="E132" s="653">
        <f>SUM(E123:E131)</f>
        <v>395</v>
      </c>
      <c r="F132" s="663">
        <f>SUM(F123:F131)</f>
        <v>516</v>
      </c>
      <c r="G132" s="645">
        <f t="shared" si="8"/>
        <v>1095</v>
      </c>
      <c r="H132" s="645">
        <f t="shared" si="8"/>
        <v>1205</v>
      </c>
      <c r="I132" s="661">
        <f t="shared" si="3"/>
        <v>1.1004566210045663</v>
      </c>
    </row>
    <row r="133" spans="1:9" ht="12" customHeight="1">
      <c r="A133" s="585"/>
      <c r="B133" s="592"/>
      <c r="C133" s="656"/>
      <c r="D133" s="663"/>
      <c r="E133" s="653"/>
      <c r="F133" s="663"/>
      <c r="G133" s="645"/>
      <c r="H133" s="659"/>
      <c r="I133" s="660"/>
    </row>
    <row r="134" spans="1:9" ht="12" customHeight="1">
      <c r="A134" s="210" t="s">
        <v>5352</v>
      </c>
      <c r="B134" s="120"/>
      <c r="C134" s="651"/>
      <c r="D134" s="663"/>
      <c r="E134" s="647"/>
      <c r="F134" s="663"/>
      <c r="G134" s="642"/>
      <c r="H134" s="659"/>
      <c r="I134" s="660"/>
    </row>
    <row r="135" spans="1:9" ht="12" customHeight="1">
      <c r="A135" s="210" t="s">
        <v>211</v>
      </c>
      <c r="B135" s="119"/>
      <c r="C135" s="652">
        <v>2161</v>
      </c>
      <c r="D135" s="663">
        <v>2357</v>
      </c>
      <c r="E135" s="653">
        <v>668</v>
      </c>
      <c r="F135" s="663">
        <v>668</v>
      </c>
      <c r="G135" s="645">
        <f>C135+E135</f>
        <v>2829</v>
      </c>
      <c r="H135" s="659">
        <f>D135+F135</f>
        <v>3025</v>
      </c>
      <c r="I135" s="660">
        <f t="shared" si="3"/>
        <v>1.0692824319547543</v>
      </c>
    </row>
    <row r="136" spans="1:9" ht="12" customHeight="1">
      <c r="A136" s="585" t="s">
        <v>212</v>
      </c>
      <c r="B136" s="586"/>
      <c r="C136" s="652">
        <v>2161</v>
      </c>
      <c r="D136" s="663">
        <v>2357</v>
      </c>
      <c r="E136" s="653">
        <v>668</v>
      </c>
      <c r="F136" s="663">
        <v>668</v>
      </c>
      <c r="G136" s="645">
        <f t="shared" ref="G136:G159" si="10">C136+E136</f>
        <v>2829</v>
      </c>
      <c r="H136" s="659">
        <f t="shared" ref="H136:H159" si="11">D136+F136</f>
        <v>3025</v>
      </c>
      <c r="I136" s="660">
        <f t="shared" si="3"/>
        <v>1.0692824319547543</v>
      </c>
    </row>
    <row r="137" spans="1:9" ht="12" customHeight="1">
      <c r="A137" s="508" t="s">
        <v>2889</v>
      </c>
      <c r="B137" s="406" t="s">
        <v>2890</v>
      </c>
      <c r="C137" s="654">
        <v>587</v>
      </c>
      <c r="D137" s="650">
        <v>588</v>
      </c>
      <c r="E137" s="641">
        <v>187</v>
      </c>
      <c r="F137" s="650">
        <v>263</v>
      </c>
      <c r="G137" s="642">
        <f t="shared" si="10"/>
        <v>774</v>
      </c>
      <c r="H137" s="643">
        <f t="shared" si="11"/>
        <v>851</v>
      </c>
      <c r="I137" s="660">
        <f t="shared" si="3"/>
        <v>1.099483204134367</v>
      </c>
    </row>
    <row r="138" spans="1:9" ht="12" customHeight="1">
      <c r="A138" s="508" t="s">
        <v>2891</v>
      </c>
      <c r="B138" s="406" t="s">
        <v>2892</v>
      </c>
      <c r="C138" s="654">
        <v>55</v>
      </c>
      <c r="D138" s="650">
        <v>104</v>
      </c>
      <c r="E138" s="641">
        <v>37</v>
      </c>
      <c r="F138" s="650">
        <v>67</v>
      </c>
      <c r="G138" s="642">
        <f t="shared" si="10"/>
        <v>92</v>
      </c>
      <c r="H138" s="643">
        <f t="shared" si="11"/>
        <v>171</v>
      </c>
      <c r="I138" s="660">
        <f t="shared" si="3"/>
        <v>1.8586956521739131</v>
      </c>
    </row>
    <row r="139" spans="1:9" ht="12" customHeight="1">
      <c r="A139" s="507" t="s">
        <v>5353</v>
      </c>
      <c r="B139" s="409" t="s">
        <v>5354</v>
      </c>
      <c r="C139" s="654">
        <v>3</v>
      </c>
      <c r="D139" s="650"/>
      <c r="E139" s="641"/>
      <c r="F139" s="650"/>
      <c r="G139" s="642">
        <f t="shared" si="10"/>
        <v>3</v>
      </c>
      <c r="H139" s="643">
        <f t="shared" si="11"/>
        <v>0</v>
      </c>
      <c r="I139" s="660">
        <f t="shared" si="3"/>
        <v>0</v>
      </c>
    </row>
    <row r="140" spans="1:9" ht="12" customHeight="1">
      <c r="A140" s="507" t="s">
        <v>5355</v>
      </c>
      <c r="B140" s="409" t="s">
        <v>5356</v>
      </c>
      <c r="C140" s="654"/>
      <c r="D140" s="650">
        <v>1</v>
      </c>
      <c r="E140" s="641">
        <v>1</v>
      </c>
      <c r="F140" s="650">
        <v>1</v>
      </c>
      <c r="G140" s="642">
        <f t="shared" si="10"/>
        <v>1</v>
      </c>
      <c r="H140" s="643">
        <f t="shared" si="11"/>
        <v>2</v>
      </c>
      <c r="I140" s="660">
        <f t="shared" si="3"/>
        <v>2</v>
      </c>
    </row>
    <row r="141" spans="1:9" ht="12" customHeight="1">
      <c r="A141" s="507" t="s">
        <v>5357</v>
      </c>
      <c r="B141" s="409" t="s">
        <v>5358</v>
      </c>
      <c r="C141" s="654">
        <v>16</v>
      </c>
      <c r="D141" s="650">
        <v>11</v>
      </c>
      <c r="E141" s="641">
        <v>4</v>
      </c>
      <c r="F141" s="650">
        <v>4</v>
      </c>
      <c r="G141" s="642">
        <f t="shared" si="10"/>
        <v>20</v>
      </c>
      <c r="H141" s="643">
        <f t="shared" si="11"/>
        <v>15</v>
      </c>
      <c r="I141" s="660">
        <f t="shared" si="3"/>
        <v>0.75</v>
      </c>
    </row>
    <row r="142" spans="1:9" ht="12" customHeight="1">
      <c r="A142" s="507" t="s">
        <v>5359</v>
      </c>
      <c r="B142" s="409" t="s">
        <v>5360</v>
      </c>
      <c r="C142" s="654">
        <v>11</v>
      </c>
      <c r="D142" s="650">
        <v>3</v>
      </c>
      <c r="E142" s="641"/>
      <c r="F142" s="650">
        <v>4</v>
      </c>
      <c r="G142" s="642">
        <f t="shared" si="10"/>
        <v>11</v>
      </c>
      <c r="H142" s="643">
        <f t="shared" si="11"/>
        <v>7</v>
      </c>
      <c r="I142" s="660">
        <f t="shared" ref="I142:I160" si="12">H142/G142</f>
        <v>0.63636363636363635</v>
      </c>
    </row>
    <row r="143" spans="1:9" ht="12" customHeight="1">
      <c r="A143" s="508" t="s">
        <v>5361</v>
      </c>
      <c r="B143" s="406" t="s">
        <v>5362</v>
      </c>
      <c r="C143" s="654">
        <v>23</v>
      </c>
      <c r="D143" s="650">
        <v>17</v>
      </c>
      <c r="E143" s="641">
        <v>7</v>
      </c>
      <c r="F143" s="650">
        <v>5</v>
      </c>
      <c r="G143" s="642">
        <f t="shared" si="10"/>
        <v>30</v>
      </c>
      <c r="H143" s="643">
        <f t="shared" si="11"/>
        <v>22</v>
      </c>
      <c r="I143" s="660">
        <f t="shared" si="12"/>
        <v>0.73333333333333328</v>
      </c>
    </row>
    <row r="144" spans="1:9" ht="12" customHeight="1">
      <c r="A144" s="879" t="s">
        <v>5714</v>
      </c>
      <c r="B144" s="880" t="s">
        <v>5715</v>
      </c>
      <c r="C144" s="654"/>
      <c r="D144" s="650">
        <v>1</v>
      </c>
      <c r="E144" s="641"/>
      <c r="F144" s="650"/>
      <c r="G144" s="642"/>
      <c r="H144" s="643">
        <f t="shared" si="11"/>
        <v>1</v>
      </c>
      <c r="I144" s="660"/>
    </row>
    <row r="145" spans="1:9" ht="12" customHeight="1">
      <c r="A145" s="508" t="s">
        <v>2893</v>
      </c>
      <c r="B145" s="406" t="s">
        <v>2894</v>
      </c>
      <c r="C145" s="654">
        <v>32</v>
      </c>
      <c r="D145" s="650">
        <v>17</v>
      </c>
      <c r="E145" s="641">
        <v>19</v>
      </c>
      <c r="F145" s="650">
        <v>13</v>
      </c>
      <c r="G145" s="642">
        <f t="shared" si="10"/>
        <v>51</v>
      </c>
      <c r="H145" s="643">
        <f t="shared" si="11"/>
        <v>30</v>
      </c>
      <c r="I145" s="660">
        <f t="shared" si="12"/>
        <v>0.58823529411764708</v>
      </c>
    </row>
    <row r="146" spans="1:9" ht="12" customHeight="1">
      <c r="A146" s="514" t="s">
        <v>5630</v>
      </c>
      <c r="B146" s="407" t="s">
        <v>5631</v>
      </c>
      <c r="C146" s="654"/>
      <c r="D146" s="650"/>
      <c r="E146" s="641"/>
      <c r="F146" s="650">
        <v>2</v>
      </c>
      <c r="G146" s="642"/>
      <c r="H146" s="643">
        <f t="shared" si="11"/>
        <v>2</v>
      </c>
      <c r="I146" s="660"/>
    </row>
    <row r="147" spans="1:9" ht="12" customHeight="1">
      <c r="A147" s="508" t="s">
        <v>2895</v>
      </c>
      <c r="B147" s="406" t="s">
        <v>2896</v>
      </c>
      <c r="C147" s="654">
        <v>535</v>
      </c>
      <c r="D147" s="650">
        <v>579</v>
      </c>
      <c r="E147" s="641">
        <v>100</v>
      </c>
      <c r="F147" s="650">
        <v>127</v>
      </c>
      <c r="G147" s="642">
        <f t="shared" si="10"/>
        <v>635</v>
      </c>
      <c r="H147" s="643">
        <f t="shared" si="11"/>
        <v>706</v>
      </c>
      <c r="I147" s="660">
        <f t="shared" si="12"/>
        <v>1.1118110236220473</v>
      </c>
    </row>
    <row r="148" spans="1:9" ht="12" customHeight="1">
      <c r="A148" s="508" t="s">
        <v>2899</v>
      </c>
      <c r="B148" s="406" t="s">
        <v>2900</v>
      </c>
      <c r="C148" s="654">
        <v>3</v>
      </c>
      <c r="D148" s="650">
        <v>2</v>
      </c>
      <c r="E148" s="641">
        <v>7</v>
      </c>
      <c r="F148" s="650">
        <v>4</v>
      </c>
      <c r="G148" s="642">
        <f t="shared" si="10"/>
        <v>10</v>
      </c>
      <c r="H148" s="643">
        <f t="shared" si="11"/>
        <v>6</v>
      </c>
      <c r="I148" s="660">
        <f t="shared" si="12"/>
        <v>0.6</v>
      </c>
    </row>
    <row r="149" spans="1:9" ht="12" customHeight="1">
      <c r="A149" s="514" t="s">
        <v>5632</v>
      </c>
      <c r="B149" s="407" t="s">
        <v>5633</v>
      </c>
      <c r="C149" s="654"/>
      <c r="D149" s="650"/>
      <c r="E149" s="641"/>
      <c r="F149" s="650"/>
      <c r="G149" s="642"/>
      <c r="H149" s="643">
        <f t="shared" si="11"/>
        <v>0</v>
      </c>
      <c r="I149" s="660"/>
    </row>
    <row r="150" spans="1:9" ht="12" customHeight="1">
      <c r="A150" s="508" t="s">
        <v>2901</v>
      </c>
      <c r="B150" s="406" t="s">
        <v>2902</v>
      </c>
      <c r="C150" s="654">
        <v>448</v>
      </c>
      <c r="D150" s="650">
        <v>519</v>
      </c>
      <c r="E150" s="641">
        <v>157</v>
      </c>
      <c r="F150" s="650">
        <v>202</v>
      </c>
      <c r="G150" s="642">
        <f t="shared" si="10"/>
        <v>605</v>
      </c>
      <c r="H150" s="643">
        <f t="shared" si="11"/>
        <v>721</v>
      </c>
      <c r="I150" s="660">
        <f t="shared" si="12"/>
        <v>1.1917355371900826</v>
      </c>
    </row>
    <row r="151" spans="1:9" ht="12" customHeight="1">
      <c r="A151" s="507" t="s">
        <v>5363</v>
      </c>
      <c r="B151" s="409" t="s">
        <v>5364</v>
      </c>
      <c r="C151" s="654">
        <v>4</v>
      </c>
      <c r="D151" s="650"/>
      <c r="E151" s="641">
        <v>1</v>
      </c>
      <c r="F151" s="650"/>
      <c r="G151" s="642">
        <f t="shared" si="10"/>
        <v>5</v>
      </c>
      <c r="H151" s="643">
        <f t="shared" si="11"/>
        <v>0</v>
      </c>
      <c r="I151" s="660">
        <f t="shared" si="12"/>
        <v>0</v>
      </c>
    </row>
    <row r="152" spans="1:9" ht="12" customHeight="1">
      <c r="A152" s="508" t="s">
        <v>2903</v>
      </c>
      <c r="B152" s="406" t="s">
        <v>2904</v>
      </c>
      <c r="C152" s="654">
        <v>307</v>
      </c>
      <c r="D152" s="650">
        <v>492</v>
      </c>
      <c r="E152" s="641">
        <v>95</v>
      </c>
      <c r="F152" s="650">
        <v>188</v>
      </c>
      <c r="G152" s="642">
        <f t="shared" si="10"/>
        <v>402</v>
      </c>
      <c r="H152" s="643">
        <f t="shared" si="11"/>
        <v>680</v>
      </c>
      <c r="I152" s="660">
        <f t="shared" si="12"/>
        <v>1.691542288557214</v>
      </c>
    </row>
    <row r="153" spans="1:9" ht="12" customHeight="1">
      <c r="A153" s="508" t="s">
        <v>2905</v>
      </c>
      <c r="B153" s="406" t="s">
        <v>2906</v>
      </c>
      <c r="C153" s="657">
        <v>121</v>
      </c>
      <c r="D153" s="650">
        <v>14</v>
      </c>
      <c r="E153" s="641">
        <v>51</v>
      </c>
      <c r="F153" s="650">
        <v>16</v>
      </c>
      <c r="G153" s="642">
        <f t="shared" si="10"/>
        <v>172</v>
      </c>
      <c r="H153" s="643">
        <f t="shared" si="11"/>
        <v>30</v>
      </c>
      <c r="I153" s="660">
        <f t="shared" si="12"/>
        <v>0.1744186046511628</v>
      </c>
    </row>
    <row r="154" spans="1:9" ht="12" customHeight="1">
      <c r="A154" s="507" t="s">
        <v>5365</v>
      </c>
      <c r="B154" s="409" t="s">
        <v>5366</v>
      </c>
      <c r="C154" s="657">
        <v>1</v>
      </c>
      <c r="D154" s="650"/>
      <c r="E154" s="641"/>
      <c r="F154" s="650"/>
      <c r="G154" s="642">
        <f t="shared" si="10"/>
        <v>1</v>
      </c>
      <c r="H154" s="643">
        <f t="shared" si="11"/>
        <v>0</v>
      </c>
      <c r="I154" s="660">
        <f t="shared" si="12"/>
        <v>0</v>
      </c>
    </row>
    <row r="155" spans="1:9" ht="12" customHeight="1">
      <c r="A155" s="508" t="s">
        <v>2907</v>
      </c>
      <c r="B155" s="406" t="s">
        <v>5367</v>
      </c>
      <c r="C155" s="654">
        <v>1</v>
      </c>
      <c r="D155" s="650"/>
      <c r="E155" s="641"/>
      <c r="F155" s="650"/>
      <c r="G155" s="642">
        <f t="shared" si="10"/>
        <v>1</v>
      </c>
      <c r="H155" s="643">
        <f t="shared" si="11"/>
        <v>0</v>
      </c>
      <c r="I155" s="660">
        <f t="shared" si="12"/>
        <v>0</v>
      </c>
    </row>
    <row r="156" spans="1:9" ht="12" customHeight="1">
      <c r="A156" s="508" t="s">
        <v>2909</v>
      </c>
      <c r="B156" s="406" t="s">
        <v>2910</v>
      </c>
      <c r="C156" s="654">
        <v>3</v>
      </c>
      <c r="D156" s="650"/>
      <c r="E156" s="641">
        <v>1</v>
      </c>
      <c r="F156" s="650"/>
      <c r="G156" s="642">
        <f t="shared" si="10"/>
        <v>4</v>
      </c>
      <c r="H156" s="643">
        <f t="shared" si="11"/>
        <v>0</v>
      </c>
      <c r="I156" s="660">
        <f t="shared" si="12"/>
        <v>0</v>
      </c>
    </row>
    <row r="157" spans="1:9" ht="12" customHeight="1">
      <c r="A157" s="508" t="s">
        <v>2912</v>
      </c>
      <c r="B157" s="406" t="s">
        <v>2913</v>
      </c>
      <c r="C157" s="654">
        <v>7</v>
      </c>
      <c r="D157" s="650">
        <v>9</v>
      </c>
      <c r="E157" s="641"/>
      <c r="F157" s="650">
        <v>3</v>
      </c>
      <c r="G157" s="642">
        <f t="shared" si="10"/>
        <v>7</v>
      </c>
      <c r="H157" s="643">
        <f t="shared" si="11"/>
        <v>12</v>
      </c>
      <c r="I157" s="660">
        <f t="shared" si="12"/>
        <v>1.7142857142857142</v>
      </c>
    </row>
    <row r="158" spans="1:9" ht="12" customHeight="1">
      <c r="A158" s="514" t="s">
        <v>5368</v>
      </c>
      <c r="B158" s="407" t="s">
        <v>5369</v>
      </c>
      <c r="C158" s="654">
        <v>1</v>
      </c>
      <c r="D158" s="650"/>
      <c r="E158" s="641">
        <v>1</v>
      </c>
      <c r="F158" s="650">
        <v>2</v>
      </c>
      <c r="G158" s="642">
        <f t="shared" si="10"/>
        <v>2</v>
      </c>
      <c r="H158" s="643">
        <f t="shared" si="11"/>
        <v>2</v>
      </c>
      <c r="I158" s="660">
        <f t="shared" si="12"/>
        <v>1</v>
      </c>
    </row>
    <row r="159" spans="1:9" ht="12" customHeight="1">
      <c r="A159" s="507" t="s">
        <v>5370</v>
      </c>
      <c r="B159" s="409" t="s">
        <v>5371</v>
      </c>
      <c r="C159" s="654">
        <v>3</v>
      </c>
      <c r="D159" s="650"/>
      <c r="E159" s="641"/>
      <c r="F159" s="650"/>
      <c r="G159" s="642">
        <f t="shared" si="10"/>
        <v>3</v>
      </c>
      <c r="H159" s="643">
        <f t="shared" si="11"/>
        <v>0</v>
      </c>
      <c r="I159" s="660">
        <f t="shared" si="12"/>
        <v>0</v>
      </c>
    </row>
    <row r="160" spans="1:9" ht="12" customHeight="1">
      <c r="A160" s="585"/>
      <c r="B160" s="586"/>
      <c r="C160" s="658">
        <f t="shared" ref="C160:H160" si="13">SUM(C137:C159)</f>
        <v>2161</v>
      </c>
      <c r="D160" s="889">
        <f t="shared" si="13"/>
        <v>2357</v>
      </c>
      <c r="E160" s="658">
        <f t="shared" si="13"/>
        <v>668</v>
      </c>
      <c r="F160" s="889">
        <f t="shared" si="13"/>
        <v>901</v>
      </c>
      <c r="G160" s="658">
        <f t="shared" si="13"/>
        <v>2829</v>
      </c>
      <c r="H160" s="658">
        <f t="shared" si="13"/>
        <v>3258</v>
      </c>
      <c r="I160" s="661">
        <f t="shared" si="12"/>
        <v>1.151643690349947</v>
      </c>
    </row>
  </sheetData>
  <mergeCells count="5">
    <mergeCell ref="A6:A7"/>
    <mergeCell ref="B6:B7"/>
    <mergeCell ref="C6:D6"/>
    <mergeCell ref="E6:F6"/>
    <mergeCell ref="G6:H6"/>
  </mergeCells>
  <printOptions horizontalCentered="1"/>
  <pageMargins left="0" right="0" top="0" bottom="0" header="0.31496062992126" footer="0.31496062992126"/>
  <pageSetup paperSize="9" fitToHeight="0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A1:AC321"/>
  <sheetViews>
    <sheetView tabSelected="1" view="pageBreakPreview" topLeftCell="A278" zoomScaleSheetLayoutView="100" workbookViewId="0">
      <selection activeCell="F311" activeCellId="1" sqref="D311 F311"/>
    </sheetView>
  </sheetViews>
  <sheetFormatPr defaultColWidth="9.109375" defaultRowHeight="13.2"/>
  <cols>
    <col min="1" max="1" width="8.109375" style="123" customWidth="1"/>
    <col min="2" max="2" width="27.44140625" style="123" customWidth="1"/>
    <col min="3" max="3" width="8.44140625" style="123" customWidth="1"/>
    <col min="4" max="4" width="8.33203125" style="934" customWidth="1"/>
    <col min="5" max="5" width="9" style="763" customWidth="1"/>
    <col min="6" max="6" width="9.33203125" style="934" customWidth="1"/>
    <col min="7" max="7" width="9" style="123" customWidth="1"/>
    <col min="8" max="8" width="9.109375" style="763" customWidth="1"/>
    <col min="9" max="16384" width="9.109375" style="123"/>
  </cols>
  <sheetData>
    <row r="1" spans="1:29">
      <c r="A1" s="173" t="s">
        <v>296</v>
      </c>
      <c r="B1" s="174" t="s">
        <v>165</v>
      </c>
      <c r="C1" s="165" t="str">
        <f>Kadar.ode.!C1</f>
        <v>ОПШТА БОЛНИЦА СЕНТА</v>
      </c>
      <c r="D1" s="809"/>
      <c r="E1" s="357"/>
      <c r="F1" s="809"/>
      <c r="G1" s="171"/>
    </row>
    <row r="2" spans="1:29">
      <c r="A2" s="173"/>
      <c r="B2" s="174" t="s">
        <v>166</v>
      </c>
      <c r="C2" s="165" t="str">
        <f>Kadar.ode.!C2</f>
        <v>08923507</v>
      </c>
      <c r="D2" s="809"/>
      <c r="E2" s="357"/>
      <c r="F2" s="809"/>
      <c r="G2" s="171"/>
    </row>
    <row r="3" spans="1:29" s="5" customFormat="1" ht="15" customHeight="1">
      <c r="A3" s="173"/>
      <c r="B3" s="174" t="s">
        <v>1799</v>
      </c>
      <c r="C3" s="166" t="s">
        <v>1761</v>
      </c>
      <c r="D3" s="810"/>
      <c r="E3" s="680"/>
      <c r="F3" s="810"/>
      <c r="G3" s="172"/>
      <c r="H3" s="764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s="8" customFormat="1" ht="45" customHeight="1">
      <c r="A4" s="1202" t="s">
        <v>51</v>
      </c>
      <c r="B4" s="1193" t="s">
        <v>210</v>
      </c>
      <c r="C4" s="1204" t="s">
        <v>1758</v>
      </c>
      <c r="D4" s="1205"/>
      <c r="E4" s="1204" t="s">
        <v>1759</v>
      </c>
      <c r="F4" s="1205"/>
      <c r="G4" s="1204" t="s">
        <v>1760</v>
      </c>
      <c r="H4" s="1205"/>
      <c r="I4" s="618"/>
    </row>
    <row r="5" spans="1:29" s="8" customFormat="1" ht="38.25" customHeight="1" thickBot="1">
      <c r="A5" s="1203"/>
      <c r="B5" s="1194"/>
      <c r="C5" s="332" t="s">
        <v>1834</v>
      </c>
      <c r="D5" s="332" t="s">
        <v>5786</v>
      </c>
      <c r="E5" s="332" t="s">
        <v>1834</v>
      </c>
      <c r="F5" s="332" t="s">
        <v>5786</v>
      </c>
      <c r="G5" s="332" t="s">
        <v>1835</v>
      </c>
      <c r="H5" s="332" t="s">
        <v>5786</v>
      </c>
      <c r="I5" s="668" t="s">
        <v>1891</v>
      </c>
    </row>
    <row r="6" spans="1:29" s="8" customFormat="1" ht="12" customHeight="1" thickTop="1">
      <c r="A6" s="115" t="s">
        <v>1746</v>
      </c>
      <c r="B6" s="124"/>
      <c r="C6" s="614">
        <v>10509</v>
      </c>
      <c r="D6" s="928">
        <v>11583</v>
      </c>
      <c r="E6" s="759">
        <v>6309</v>
      </c>
      <c r="F6" s="935">
        <v>7583</v>
      </c>
      <c r="G6" s="615">
        <f>C6+E6</f>
        <v>16818</v>
      </c>
      <c r="H6" s="759">
        <f>D6+F6</f>
        <v>19166</v>
      </c>
      <c r="I6" s="669">
        <f>H6/G6</f>
        <v>1.1396123201331907</v>
      </c>
    </row>
    <row r="7" spans="1:29" s="8" customFormat="1" ht="12" customHeight="1" thickBot="1">
      <c r="A7" s="240" t="s">
        <v>216</v>
      </c>
      <c r="B7" s="115"/>
      <c r="C7" s="113">
        <v>10509</v>
      </c>
      <c r="D7" s="929">
        <v>11583</v>
      </c>
      <c r="E7" s="404">
        <v>6309</v>
      </c>
      <c r="F7" s="936">
        <v>7583</v>
      </c>
      <c r="G7" s="222">
        <f>C7+E7</f>
        <v>16818</v>
      </c>
      <c r="H7" s="404">
        <f>D7+F7</f>
        <v>19166</v>
      </c>
      <c r="I7" s="666">
        <f>H7/G7</f>
        <v>1.1396123201331907</v>
      </c>
    </row>
    <row r="8" spans="1:29" s="8" customFormat="1" ht="12" customHeight="1" thickTop="1">
      <c r="A8" s="124" t="s">
        <v>288</v>
      </c>
      <c r="B8" s="115"/>
      <c r="C8" s="113"/>
      <c r="D8" s="930"/>
      <c r="E8" s="404"/>
      <c r="F8" s="937"/>
      <c r="G8" s="222">
        <f t="shared" ref="G8:G68" si="0">C8+E8</f>
        <v>0</v>
      </c>
      <c r="H8" s="404">
        <f t="shared" ref="H8:H74" si="1">D8+F8</f>
        <v>0</v>
      </c>
      <c r="I8" s="666"/>
    </row>
    <row r="9" spans="1:29" ht="12" customHeight="1">
      <c r="A9" s="596" t="s">
        <v>3580</v>
      </c>
      <c r="B9" s="597" t="s">
        <v>3581</v>
      </c>
      <c r="C9" s="616">
        <v>83</v>
      </c>
      <c r="D9" s="650">
        <v>35</v>
      </c>
      <c r="E9" s="647">
        <v>492</v>
      </c>
      <c r="F9" s="650">
        <v>601</v>
      </c>
      <c r="G9" s="642">
        <f t="shared" si="0"/>
        <v>575</v>
      </c>
      <c r="H9" s="404">
        <f t="shared" si="1"/>
        <v>636</v>
      </c>
      <c r="I9" s="666">
        <f t="shared" ref="I9:I68" si="2">H9/G9</f>
        <v>1.1060869565217391</v>
      </c>
    </row>
    <row r="10" spans="1:29" ht="12" customHeight="1">
      <c r="A10" s="572" t="s">
        <v>3582</v>
      </c>
      <c r="B10" s="598" t="s">
        <v>3583</v>
      </c>
      <c r="C10" s="616">
        <v>13711</v>
      </c>
      <c r="D10" s="650">
        <v>16350</v>
      </c>
      <c r="E10" s="647">
        <v>9347</v>
      </c>
      <c r="F10" s="650">
        <v>10909</v>
      </c>
      <c r="G10" s="642">
        <f t="shared" si="0"/>
        <v>23058</v>
      </c>
      <c r="H10" s="404">
        <f t="shared" si="1"/>
        <v>27259</v>
      </c>
      <c r="I10" s="666">
        <f t="shared" si="2"/>
        <v>1.1821927313730591</v>
      </c>
    </row>
    <row r="11" spans="1:29" ht="12" customHeight="1">
      <c r="A11" s="507" t="s">
        <v>5373</v>
      </c>
      <c r="B11" s="409" t="s">
        <v>5374</v>
      </c>
      <c r="C11" s="616">
        <v>1360</v>
      </c>
      <c r="D11" s="650">
        <v>1672</v>
      </c>
      <c r="E11" s="647">
        <v>2348</v>
      </c>
      <c r="F11" s="650">
        <v>2713</v>
      </c>
      <c r="G11" s="642">
        <f t="shared" si="0"/>
        <v>3708</v>
      </c>
      <c r="H11" s="404">
        <f t="shared" si="1"/>
        <v>4385</v>
      </c>
      <c r="I11" s="666">
        <f t="shared" si="2"/>
        <v>1.1825782092772383</v>
      </c>
    </row>
    <row r="12" spans="1:29" ht="12" customHeight="1">
      <c r="A12" s="596" t="s">
        <v>3586</v>
      </c>
      <c r="B12" s="597" t="s">
        <v>3587</v>
      </c>
      <c r="C12" s="616">
        <v>203</v>
      </c>
      <c r="D12" s="650">
        <v>286</v>
      </c>
      <c r="E12" s="647">
        <v>355</v>
      </c>
      <c r="F12" s="650">
        <v>330</v>
      </c>
      <c r="G12" s="642">
        <f t="shared" si="0"/>
        <v>558</v>
      </c>
      <c r="H12" s="404">
        <f t="shared" si="1"/>
        <v>616</v>
      </c>
      <c r="I12" s="666">
        <f t="shared" si="2"/>
        <v>1.1039426523297491</v>
      </c>
    </row>
    <row r="13" spans="1:29" ht="12" customHeight="1">
      <c r="A13" s="507" t="s">
        <v>3590</v>
      </c>
      <c r="B13" s="409" t="s">
        <v>5375</v>
      </c>
      <c r="C13" s="616">
        <v>81</v>
      </c>
      <c r="D13" s="650">
        <v>35</v>
      </c>
      <c r="E13" s="647">
        <v>492</v>
      </c>
      <c r="F13" s="650">
        <v>603</v>
      </c>
      <c r="G13" s="642">
        <f t="shared" si="0"/>
        <v>573</v>
      </c>
      <c r="H13" s="404">
        <f t="shared" si="1"/>
        <v>638</v>
      </c>
      <c r="I13" s="666">
        <f t="shared" si="2"/>
        <v>1.1134380453752182</v>
      </c>
    </row>
    <row r="14" spans="1:29" ht="12" customHeight="1">
      <c r="A14" s="599" t="s">
        <v>3594</v>
      </c>
      <c r="B14" s="600" t="s">
        <v>5376</v>
      </c>
      <c r="C14" s="616">
        <v>1</v>
      </c>
      <c r="D14" s="650">
        <v>1</v>
      </c>
      <c r="E14" s="647">
        <v>708</v>
      </c>
      <c r="F14" s="650">
        <v>829</v>
      </c>
      <c r="G14" s="642">
        <f t="shared" si="0"/>
        <v>709</v>
      </c>
      <c r="H14" s="404">
        <f t="shared" si="1"/>
        <v>830</v>
      </c>
      <c r="I14" s="666">
        <f t="shared" si="2"/>
        <v>1.1706629055007052</v>
      </c>
    </row>
    <row r="15" spans="1:29" ht="12" customHeight="1">
      <c r="A15" s="599" t="s">
        <v>5377</v>
      </c>
      <c r="B15" s="600" t="s">
        <v>5378</v>
      </c>
      <c r="C15" s="616">
        <v>71</v>
      </c>
      <c r="D15" s="650">
        <v>68</v>
      </c>
      <c r="E15" s="647">
        <v>959</v>
      </c>
      <c r="F15" s="650">
        <v>1060</v>
      </c>
      <c r="G15" s="642">
        <f t="shared" si="0"/>
        <v>1030</v>
      </c>
      <c r="H15" s="404">
        <f t="shared" si="1"/>
        <v>1128</v>
      </c>
      <c r="I15" s="666">
        <f t="shared" si="2"/>
        <v>1.0951456310679613</v>
      </c>
    </row>
    <row r="16" spans="1:29" ht="12" customHeight="1">
      <c r="A16" s="596" t="s">
        <v>3598</v>
      </c>
      <c r="B16" s="597" t="s">
        <v>3599</v>
      </c>
      <c r="C16" s="616">
        <v>187</v>
      </c>
      <c r="D16" s="650">
        <v>476</v>
      </c>
      <c r="E16" s="647">
        <v>109</v>
      </c>
      <c r="F16" s="650">
        <v>271</v>
      </c>
      <c r="G16" s="642">
        <f t="shared" si="0"/>
        <v>296</v>
      </c>
      <c r="H16" s="404">
        <f t="shared" si="1"/>
        <v>747</v>
      </c>
      <c r="I16" s="666">
        <f t="shared" si="2"/>
        <v>2.5236486486486487</v>
      </c>
    </row>
    <row r="17" spans="1:9" ht="12" customHeight="1">
      <c r="A17" s="507" t="s">
        <v>5379</v>
      </c>
      <c r="B17" s="409" t="s">
        <v>5380</v>
      </c>
      <c r="C17" s="616">
        <v>4841</v>
      </c>
      <c r="D17" s="650">
        <v>6341</v>
      </c>
      <c r="E17" s="647">
        <v>1624</v>
      </c>
      <c r="F17" s="650">
        <v>2461</v>
      </c>
      <c r="G17" s="642">
        <f t="shared" si="0"/>
        <v>6465</v>
      </c>
      <c r="H17" s="404">
        <f t="shared" si="1"/>
        <v>8802</v>
      </c>
      <c r="I17" s="666">
        <f t="shared" si="2"/>
        <v>1.3614849187935034</v>
      </c>
    </row>
    <row r="18" spans="1:9" ht="12" customHeight="1">
      <c r="A18" s="514" t="s">
        <v>5634</v>
      </c>
      <c r="B18" s="407" t="s">
        <v>5635</v>
      </c>
      <c r="C18" s="616"/>
      <c r="D18" s="650">
        <v>97</v>
      </c>
      <c r="E18" s="647"/>
      <c r="F18" s="650">
        <v>48</v>
      </c>
      <c r="G18" s="642"/>
      <c r="H18" s="404">
        <f t="shared" si="1"/>
        <v>145</v>
      </c>
      <c r="I18" s="666"/>
    </row>
    <row r="19" spans="1:9" ht="12" customHeight="1">
      <c r="A19" s="596" t="s">
        <v>3608</v>
      </c>
      <c r="B19" s="597" t="s">
        <v>3609</v>
      </c>
      <c r="C19" s="616">
        <v>6699</v>
      </c>
      <c r="D19" s="650">
        <v>6093</v>
      </c>
      <c r="E19" s="647">
        <v>3947</v>
      </c>
      <c r="F19" s="650">
        <v>4620</v>
      </c>
      <c r="G19" s="642">
        <f t="shared" si="0"/>
        <v>10646</v>
      </c>
      <c r="H19" s="404">
        <f t="shared" si="1"/>
        <v>10713</v>
      </c>
      <c r="I19" s="666">
        <f t="shared" si="2"/>
        <v>1.006293443546872</v>
      </c>
    </row>
    <row r="20" spans="1:9" ht="12" customHeight="1">
      <c r="A20" s="596" t="s">
        <v>3610</v>
      </c>
      <c r="B20" s="597" t="s">
        <v>3611</v>
      </c>
      <c r="C20" s="616">
        <v>1199</v>
      </c>
      <c r="D20" s="650">
        <v>1589</v>
      </c>
      <c r="E20" s="647">
        <v>924</v>
      </c>
      <c r="F20" s="650">
        <v>1247</v>
      </c>
      <c r="G20" s="642">
        <f t="shared" si="0"/>
        <v>2123</v>
      </c>
      <c r="H20" s="404">
        <f t="shared" si="1"/>
        <v>2836</v>
      </c>
      <c r="I20" s="666">
        <f t="shared" si="2"/>
        <v>1.3358455016486104</v>
      </c>
    </row>
    <row r="21" spans="1:9" ht="12" customHeight="1">
      <c r="A21" s="596" t="s">
        <v>3612</v>
      </c>
      <c r="B21" s="597" t="s">
        <v>3613</v>
      </c>
      <c r="C21" s="616">
        <v>2563</v>
      </c>
      <c r="D21" s="650">
        <v>3197</v>
      </c>
      <c r="E21" s="647">
        <v>1051</v>
      </c>
      <c r="F21" s="650">
        <v>1357</v>
      </c>
      <c r="G21" s="642">
        <f t="shared" si="0"/>
        <v>3614</v>
      </c>
      <c r="H21" s="404">
        <f t="shared" si="1"/>
        <v>4554</v>
      </c>
      <c r="I21" s="666">
        <f t="shared" si="2"/>
        <v>1.2600996126175983</v>
      </c>
    </row>
    <row r="22" spans="1:9" ht="12" customHeight="1">
      <c r="A22" s="1081" t="s">
        <v>5849</v>
      </c>
      <c r="B22" s="1080" t="s">
        <v>5850</v>
      </c>
      <c r="C22" s="1126"/>
      <c r="D22" s="1127">
        <v>9</v>
      </c>
      <c r="E22" s="1128"/>
      <c r="F22" s="1127">
        <v>8</v>
      </c>
      <c r="G22" s="1129"/>
      <c r="H22" s="1130">
        <f t="shared" si="1"/>
        <v>17</v>
      </c>
      <c r="I22" s="1131"/>
    </row>
    <row r="23" spans="1:9" ht="12" customHeight="1">
      <c r="A23" s="507" t="s">
        <v>5381</v>
      </c>
      <c r="B23" s="409" t="s">
        <v>5382</v>
      </c>
      <c r="C23" s="616">
        <v>1</v>
      </c>
      <c r="D23" s="650"/>
      <c r="E23" s="647"/>
      <c r="F23" s="650"/>
      <c r="G23" s="642">
        <f t="shared" si="0"/>
        <v>1</v>
      </c>
      <c r="H23" s="404">
        <f t="shared" si="1"/>
        <v>0</v>
      </c>
      <c r="I23" s="666">
        <f t="shared" si="2"/>
        <v>0</v>
      </c>
    </row>
    <row r="24" spans="1:9" ht="12" customHeight="1">
      <c r="A24" s="596" t="s">
        <v>3614</v>
      </c>
      <c r="B24" s="597" t="s">
        <v>3615</v>
      </c>
      <c r="C24" s="616">
        <v>6980</v>
      </c>
      <c r="D24" s="650">
        <v>6535</v>
      </c>
      <c r="E24" s="647">
        <v>2021</v>
      </c>
      <c r="F24" s="650">
        <v>2637</v>
      </c>
      <c r="G24" s="642">
        <f t="shared" si="0"/>
        <v>9001</v>
      </c>
      <c r="H24" s="404">
        <f t="shared" si="1"/>
        <v>9172</v>
      </c>
      <c r="I24" s="666">
        <f t="shared" si="2"/>
        <v>1.0189978891234308</v>
      </c>
    </row>
    <row r="25" spans="1:9" ht="12" customHeight="1">
      <c r="A25" s="596" t="s">
        <v>3616</v>
      </c>
      <c r="B25" s="597" t="s">
        <v>3617</v>
      </c>
      <c r="C25" s="616">
        <v>6708</v>
      </c>
      <c r="D25" s="650">
        <v>6094</v>
      </c>
      <c r="E25" s="647">
        <v>3952</v>
      </c>
      <c r="F25" s="650">
        <v>4625</v>
      </c>
      <c r="G25" s="642">
        <f t="shared" si="0"/>
        <v>10660</v>
      </c>
      <c r="H25" s="404">
        <f t="shared" si="1"/>
        <v>10719</v>
      </c>
      <c r="I25" s="666">
        <f t="shared" si="2"/>
        <v>1.0055347091932458</v>
      </c>
    </row>
    <row r="26" spans="1:9" ht="12" customHeight="1">
      <c r="A26" s="507" t="s">
        <v>5383</v>
      </c>
      <c r="B26" s="409" t="s">
        <v>5384</v>
      </c>
      <c r="C26" s="616">
        <v>73</v>
      </c>
      <c r="D26" s="650">
        <v>163</v>
      </c>
      <c r="E26" s="647">
        <v>37</v>
      </c>
      <c r="F26" s="650">
        <v>43</v>
      </c>
      <c r="G26" s="642">
        <f t="shared" si="0"/>
        <v>110</v>
      </c>
      <c r="H26" s="404">
        <f t="shared" si="1"/>
        <v>206</v>
      </c>
      <c r="I26" s="666">
        <f t="shared" si="2"/>
        <v>1.8727272727272728</v>
      </c>
    </row>
    <row r="27" spans="1:9" ht="12" customHeight="1">
      <c r="A27" s="596" t="s">
        <v>3618</v>
      </c>
      <c r="B27" s="597" t="s">
        <v>3619</v>
      </c>
      <c r="C27" s="616">
        <v>1931</v>
      </c>
      <c r="D27" s="650">
        <v>2429</v>
      </c>
      <c r="E27" s="647">
        <v>1537</v>
      </c>
      <c r="F27" s="650">
        <v>2328</v>
      </c>
      <c r="G27" s="642">
        <f t="shared" si="0"/>
        <v>3468</v>
      </c>
      <c r="H27" s="404">
        <f t="shared" si="1"/>
        <v>4757</v>
      </c>
      <c r="I27" s="666">
        <f t="shared" si="2"/>
        <v>1.371683967704729</v>
      </c>
    </row>
    <row r="28" spans="1:9" ht="12" customHeight="1">
      <c r="A28" s="596" t="s">
        <v>3620</v>
      </c>
      <c r="B28" s="597" t="s">
        <v>3621</v>
      </c>
      <c r="C28" s="616">
        <v>419</v>
      </c>
      <c r="D28" s="650">
        <v>611</v>
      </c>
      <c r="E28" s="647">
        <v>395</v>
      </c>
      <c r="F28" s="650">
        <v>479</v>
      </c>
      <c r="G28" s="642">
        <f t="shared" si="0"/>
        <v>814</v>
      </c>
      <c r="H28" s="404">
        <f t="shared" si="1"/>
        <v>1090</v>
      </c>
      <c r="I28" s="666">
        <f t="shared" si="2"/>
        <v>1.3390663390663391</v>
      </c>
    </row>
    <row r="29" spans="1:9" ht="12" customHeight="1">
      <c r="A29" s="596" t="s">
        <v>3622</v>
      </c>
      <c r="B29" s="597" t="s">
        <v>3623</v>
      </c>
      <c r="C29" s="616">
        <v>4016</v>
      </c>
      <c r="D29" s="650">
        <v>4548</v>
      </c>
      <c r="E29" s="647">
        <v>1700</v>
      </c>
      <c r="F29" s="650">
        <v>2398</v>
      </c>
      <c r="G29" s="642">
        <f t="shared" si="0"/>
        <v>5716</v>
      </c>
      <c r="H29" s="404">
        <f t="shared" si="1"/>
        <v>6946</v>
      </c>
      <c r="I29" s="666">
        <f t="shared" si="2"/>
        <v>1.2151854443666901</v>
      </c>
    </row>
    <row r="30" spans="1:9" ht="12" customHeight="1">
      <c r="A30" s="596" t="s">
        <v>3624</v>
      </c>
      <c r="B30" s="597" t="s">
        <v>3625</v>
      </c>
      <c r="C30" s="616">
        <v>6725</v>
      </c>
      <c r="D30" s="650">
        <v>6177</v>
      </c>
      <c r="E30" s="647">
        <v>4293</v>
      </c>
      <c r="F30" s="650">
        <v>4627</v>
      </c>
      <c r="G30" s="642">
        <f t="shared" si="0"/>
        <v>11018</v>
      </c>
      <c r="H30" s="404">
        <f t="shared" si="1"/>
        <v>10804</v>
      </c>
      <c r="I30" s="666">
        <f t="shared" si="2"/>
        <v>0.98057723724813939</v>
      </c>
    </row>
    <row r="31" spans="1:9" ht="12" customHeight="1">
      <c r="A31" s="507" t="s">
        <v>5385</v>
      </c>
      <c r="B31" s="409" t="s">
        <v>5386</v>
      </c>
      <c r="C31" s="616">
        <v>551</v>
      </c>
      <c r="D31" s="650">
        <v>1002</v>
      </c>
      <c r="E31" s="647">
        <v>60</v>
      </c>
      <c r="F31" s="650">
        <v>92</v>
      </c>
      <c r="G31" s="642">
        <f t="shared" si="0"/>
        <v>611</v>
      </c>
      <c r="H31" s="404">
        <f t="shared" si="1"/>
        <v>1094</v>
      </c>
      <c r="I31" s="666">
        <f t="shared" si="2"/>
        <v>1.7905073649754502</v>
      </c>
    </row>
    <row r="32" spans="1:9" ht="12" customHeight="1">
      <c r="A32" s="596" t="s">
        <v>3628</v>
      </c>
      <c r="B32" s="597" t="s">
        <v>3629</v>
      </c>
      <c r="C32" s="616">
        <v>1516</v>
      </c>
      <c r="D32" s="650">
        <v>1897</v>
      </c>
      <c r="E32" s="647">
        <v>1273</v>
      </c>
      <c r="F32" s="650">
        <v>1918</v>
      </c>
      <c r="G32" s="642">
        <f t="shared" si="0"/>
        <v>2789</v>
      </c>
      <c r="H32" s="404">
        <f t="shared" si="1"/>
        <v>3815</v>
      </c>
      <c r="I32" s="666">
        <f t="shared" si="2"/>
        <v>1.3678737898888491</v>
      </c>
    </row>
    <row r="33" spans="1:9" ht="12" customHeight="1">
      <c r="A33" s="596" t="s">
        <v>3630</v>
      </c>
      <c r="B33" s="597" t="s">
        <v>3631</v>
      </c>
      <c r="C33" s="616">
        <v>7548</v>
      </c>
      <c r="D33" s="650">
        <v>6997</v>
      </c>
      <c r="E33" s="647">
        <v>2156</v>
      </c>
      <c r="F33" s="650">
        <v>2782</v>
      </c>
      <c r="G33" s="642">
        <f t="shared" si="0"/>
        <v>9704</v>
      </c>
      <c r="H33" s="404">
        <f t="shared" si="1"/>
        <v>9779</v>
      </c>
      <c r="I33" s="666">
        <f t="shared" si="2"/>
        <v>1.0077287716405605</v>
      </c>
    </row>
    <row r="34" spans="1:9" ht="12" customHeight="1">
      <c r="A34" s="1081" t="s">
        <v>5851</v>
      </c>
      <c r="B34" s="1080" t="s">
        <v>5852</v>
      </c>
      <c r="C34" s="1126"/>
      <c r="D34" s="1127"/>
      <c r="E34" s="1128"/>
      <c r="F34" s="1127">
        <v>96</v>
      </c>
      <c r="G34" s="1129"/>
      <c r="H34" s="404">
        <f t="shared" si="1"/>
        <v>96</v>
      </c>
      <c r="I34" s="1131"/>
    </row>
    <row r="35" spans="1:9" ht="12" customHeight="1">
      <c r="A35" s="596" t="s">
        <v>3632</v>
      </c>
      <c r="B35" s="597" t="s">
        <v>3633</v>
      </c>
      <c r="C35" s="616">
        <v>6643</v>
      </c>
      <c r="D35" s="650">
        <v>5982</v>
      </c>
      <c r="E35" s="647">
        <v>3233</v>
      </c>
      <c r="F35" s="650">
        <v>3660</v>
      </c>
      <c r="G35" s="642">
        <f t="shared" si="0"/>
        <v>9876</v>
      </c>
      <c r="H35" s="404">
        <f t="shared" si="1"/>
        <v>9642</v>
      </c>
      <c r="I35" s="666">
        <f t="shared" si="2"/>
        <v>0.9763061968408262</v>
      </c>
    </row>
    <row r="36" spans="1:9" ht="12" customHeight="1">
      <c r="A36" s="596" t="s">
        <v>3634</v>
      </c>
      <c r="B36" s="597" t="s">
        <v>3635</v>
      </c>
      <c r="C36" s="616">
        <v>1175</v>
      </c>
      <c r="D36" s="650">
        <v>2065</v>
      </c>
      <c r="E36" s="647">
        <v>321</v>
      </c>
      <c r="F36" s="650">
        <v>459</v>
      </c>
      <c r="G36" s="642">
        <f t="shared" si="0"/>
        <v>1496</v>
      </c>
      <c r="H36" s="404">
        <f t="shared" si="1"/>
        <v>2524</v>
      </c>
      <c r="I36" s="666">
        <f t="shared" si="2"/>
        <v>1.6871657754010696</v>
      </c>
    </row>
    <row r="37" spans="1:9" ht="12" customHeight="1">
      <c r="A37" s="1081" t="s">
        <v>3636</v>
      </c>
      <c r="B37" s="1080" t="s">
        <v>5853</v>
      </c>
      <c r="C37" s="1126"/>
      <c r="D37" s="1127">
        <v>65</v>
      </c>
      <c r="E37" s="1128"/>
      <c r="F37" s="1127">
        <v>24</v>
      </c>
      <c r="G37" s="1129"/>
      <c r="H37" s="1130">
        <f t="shared" si="1"/>
        <v>89</v>
      </c>
      <c r="I37" s="1131"/>
    </row>
    <row r="38" spans="1:9" ht="12" customHeight="1">
      <c r="A38" s="596" t="s">
        <v>3638</v>
      </c>
      <c r="B38" s="597" t="s">
        <v>3639</v>
      </c>
      <c r="C38" s="616">
        <v>2455</v>
      </c>
      <c r="D38" s="650">
        <v>3813</v>
      </c>
      <c r="E38" s="647">
        <v>836</v>
      </c>
      <c r="F38" s="650">
        <v>1165</v>
      </c>
      <c r="G38" s="642">
        <f t="shared" si="0"/>
        <v>3291</v>
      </c>
      <c r="H38" s="404">
        <f t="shared" si="1"/>
        <v>4978</v>
      </c>
      <c r="I38" s="666">
        <f t="shared" si="2"/>
        <v>1.5126101488909147</v>
      </c>
    </row>
    <row r="39" spans="1:9" ht="12" customHeight="1">
      <c r="A39" s="596" t="s">
        <v>3640</v>
      </c>
      <c r="B39" s="597" t="s">
        <v>3641</v>
      </c>
      <c r="C39" s="616">
        <v>1960</v>
      </c>
      <c r="D39" s="650">
        <v>3291</v>
      </c>
      <c r="E39" s="647">
        <v>676</v>
      </c>
      <c r="F39" s="650">
        <v>994</v>
      </c>
      <c r="G39" s="642">
        <f t="shared" si="0"/>
        <v>2636</v>
      </c>
      <c r="H39" s="404">
        <f t="shared" si="1"/>
        <v>4285</v>
      </c>
      <c r="I39" s="666">
        <f t="shared" si="2"/>
        <v>1.6255690440060697</v>
      </c>
    </row>
    <row r="40" spans="1:9" ht="12" customHeight="1">
      <c r="A40" s="596" t="s">
        <v>3642</v>
      </c>
      <c r="B40" s="597" t="s">
        <v>3643</v>
      </c>
      <c r="C40" s="616">
        <v>1915</v>
      </c>
      <c r="D40" s="650">
        <v>3212</v>
      </c>
      <c r="E40" s="647">
        <v>672</v>
      </c>
      <c r="F40" s="650">
        <v>980</v>
      </c>
      <c r="G40" s="642">
        <f t="shared" si="0"/>
        <v>2587</v>
      </c>
      <c r="H40" s="404">
        <f t="shared" si="1"/>
        <v>4192</v>
      </c>
      <c r="I40" s="666">
        <f t="shared" si="2"/>
        <v>1.620409741012756</v>
      </c>
    </row>
    <row r="41" spans="1:9" ht="12" customHeight="1">
      <c r="A41" s="596" t="s">
        <v>3648</v>
      </c>
      <c r="B41" s="597" t="s">
        <v>3649</v>
      </c>
      <c r="C41" s="616">
        <v>1691</v>
      </c>
      <c r="D41" s="650">
        <v>1915</v>
      </c>
      <c r="E41" s="647">
        <v>1308</v>
      </c>
      <c r="F41" s="650">
        <v>1298</v>
      </c>
      <c r="G41" s="642">
        <f t="shared" si="0"/>
        <v>2999</v>
      </c>
      <c r="H41" s="404">
        <f t="shared" si="1"/>
        <v>3213</v>
      </c>
      <c r="I41" s="666">
        <f t="shared" si="2"/>
        <v>1.0713571190396798</v>
      </c>
    </row>
    <row r="42" spans="1:9" ht="12" customHeight="1">
      <c r="A42" s="596" t="s">
        <v>3652</v>
      </c>
      <c r="B42" s="597" t="s">
        <v>3653</v>
      </c>
      <c r="C42" s="616">
        <v>8265</v>
      </c>
      <c r="D42" s="650">
        <v>8712</v>
      </c>
      <c r="E42" s="647">
        <v>3568</v>
      </c>
      <c r="F42" s="650">
        <v>3968</v>
      </c>
      <c r="G42" s="642">
        <f t="shared" si="0"/>
        <v>11833</v>
      </c>
      <c r="H42" s="404">
        <f t="shared" si="1"/>
        <v>12680</v>
      </c>
      <c r="I42" s="666">
        <f t="shared" si="2"/>
        <v>1.071579481112144</v>
      </c>
    </row>
    <row r="43" spans="1:9" ht="12" customHeight="1">
      <c r="A43" s="514" t="s">
        <v>5495</v>
      </c>
      <c r="B43" s="407" t="s">
        <v>5496</v>
      </c>
      <c r="C43" s="616"/>
      <c r="D43" s="650">
        <v>84</v>
      </c>
      <c r="E43" s="647"/>
      <c r="F43" s="650">
        <v>191</v>
      </c>
      <c r="G43" s="642"/>
      <c r="H43" s="404">
        <f t="shared" si="1"/>
        <v>275</v>
      </c>
      <c r="I43" s="666"/>
    </row>
    <row r="44" spans="1:9" ht="12" customHeight="1">
      <c r="A44" s="599" t="s">
        <v>5387</v>
      </c>
      <c r="B44" s="600" t="s">
        <v>5388</v>
      </c>
      <c r="C44" s="616">
        <v>35</v>
      </c>
      <c r="D44" s="650">
        <v>106</v>
      </c>
      <c r="E44" s="647">
        <v>43</v>
      </c>
      <c r="F44" s="650">
        <v>110</v>
      </c>
      <c r="G44" s="642">
        <f t="shared" si="0"/>
        <v>78</v>
      </c>
      <c r="H44" s="404">
        <f t="shared" si="1"/>
        <v>216</v>
      </c>
      <c r="I44" s="666">
        <f t="shared" si="2"/>
        <v>2.7692307692307692</v>
      </c>
    </row>
    <row r="45" spans="1:9" ht="12" customHeight="1">
      <c r="A45" s="599" t="s">
        <v>5389</v>
      </c>
      <c r="B45" s="600" t="s">
        <v>5390</v>
      </c>
      <c r="C45" s="616">
        <v>31</v>
      </c>
      <c r="D45" s="650">
        <v>83</v>
      </c>
      <c r="E45" s="647">
        <v>43</v>
      </c>
      <c r="F45" s="650">
        <v>83</v>
      </c>
      <c r="G45" s="642">
        <f t="shared" si="0"/>
        <v>74</v>
      </c>
      <c r="H45" s="404">
        <f t="shared" si="1"/>
        <v>166</v>
      </c>
      <c r="I45" s="666">
        <f t="shared" si="2"/>
        <v>2.2432432432432434</v>
      </c>
    </row>
    <row r="46" spans="1:9" ht="12" customHeight="1">
      <c r="A46" s="599" t="s">
        <v>5391</v>
      </c>
      <c r="B46" s="600" t="s">
        <v>5392</v>
      </c>
      <c r="C46" s="616">
        <v>53</v>
      </c>
      <c r="D46" s="650">
        <v>133</v>
      </c>
      <c r="E46" s="647">
        <v>97</v>
      </c>
      <c r="F46" s="650">
        <v>237</v>
      </c>
      <c r="G46" s="642">
        <f t="shared" si="0"/>
        <v>150</v>
      </c>
      <c r="H46" s="404">
        <f t="shared" si="1"/>
        <v>370</v>
      </c>
      <c r="I46" s="666">
        <f t="shared" si="2"/>
        <v>2.4666666666666668</v>
      </c>
    </row>
    <row r="47" spans="1:9" ht="12" customHeight="1">
      <c r="A47" s="514" t="s">
        <v>5497</v>
      </c>
      <c r="B47" s="407" t="s">
        <v>5498</v>
      </c>
      <c r="C47" s="616"/>
      <c r="D47" s="650">
        <v>20</v>
      </c>
      <c r="E47" s="647"/>
      <c r="F47" s="650">
        <v>11</v>
      </c>
      <c r="G47" s="642"/>
      <c r="H47" s="404">
        <f t="shared" si="1"/>
        <v>31</v>
      </c>
      <c r="I47" s="666"/>
    </row>
    <row r="48" spans="1:9" ht="12" customHeight="1">
      <c r="A48" s="596" t="s">
        <v>3654</v>
      </c>
      <c r="B48" s="597" t="s">
        <v>3655</v>
      </c>
      <c r="C48" s="616">
        <v>3731</v>
      </c>
      <c r="D48" s="650">
        <v>4021</v>
      </c>
      <c r="E48" s="647">
        <v>1636</v>
      </c>
      <c r="F48" s="650">
        <v>2273</v>
      </c>
      <c r="G48" s="642">
        <f t="shared" si="0"/>
        <v>5367</v>
      </c>
      <c r="H48" s="404">
        <f t="shared" si="1"/>
        <v>6294</v>
      </c>
      <c r="I48" s="666">
        <f t="shared" si="2"/>
        <v>1.1727221911682504</v>
      </c>
    </row>
    <row r="49" spans="1:9" ht="12" customHeight="1">
      <c r="A49" s="596" t="s">
        <v>3656</v>
      </c>
      <c r="B49" s="597" t="s">
        <v>3657</v>
      </c>
      <c r="C49" s="616">
        <v>3460</v>
      </c>
      <c r="D49" s="650">
        <v>3671</v>
      </c>
      <c r="E49" s="647">
        <v>1592</v>
      </c>
      <c r="F49" s="650">
        <v>2173</v>
      </c>
      <c r="G49" s="642">
        <f t="shared" si="0"/>
        <v>5052</v>
      </c>
      <c r="H49" s="404">
        <f t="shared" si="1"/>
        <v>5844</v>
      </c>
      <c r="I49" s="666">
        <f t="shared" si="2"/>
        <v>1.156769596199525</v>
      </c>
    </row>
    <row r="50" spans="1:9" ht="12" customHeight="1">
      <c r="A50" s="596" t="s">
        <v>3660</v>
      </c>
      <c r="B50" s="597" t="s">
        <v>3661</v>
      </c>
      <c r="C50" s="616">
        <v>7195</v>
      </c>
      <c r="D50" s="650">
        <v>6498</v>
      </c>
      <c r="E50" s="647">
        <v>4199</v>
      </c>
      <c r="F50" s="650">
        <v>4528</v>
      </c>
      <c r="G50" s="642">
        <f t="shared" si="0"/>
        <v>11394</v>
      </c>
      <c r="H50" s="404">
        <f t="shared" si="1"/>
        <v>11026</v>
      </c>
      <c r="I50" s="666">
        <f t="shared" si="2"/>
        <v>0.96770229945585395</v>
      </c>
    </row>
    <row r="51" spans="1:9" ht="12" customHeight="1">
      <c r="A51" s="596" t="s">
        <v>3664</v>
      </c>
      <c r="B51" s="597" t="s">
        <v>3665</v>
      </c>
      <c r="C51" s="616">
        <v>6720</v>
      </c>
      <c r="D51" s="650">
        <v>6508</v>
      </c>
      <c r="E51" s="647">
        <v>3732</v>
      </c>
      <c r="F51" s="650">
        <v>4335</v>
      </c>
      <c r="G51" s="642">
        <f t="shared" si="0"/>
        <v>10452</v>
      </c>
      <c r="H51" s="404">
        <f t="shared" si="1"/>
        <v>10843</v>
      </c>
      <c r="I51" s="666">
        <f t="shared" si="2"/>
        <v>1.0374091083046306</v>
      </c>
    </row>
    <row r="52" spans="1:9" ht="12" customHeight="1">
      <c r="A52" s="596" t="s">
        <v>3666</v>
      </c>
      <c r="B52" s="597" t="s">
        <v>3667</v>
      </c>
      <c r="C52" s="616">
        <v>2372</v>
      </c>
      <c r="D52" s="650">
        <v>3247</v>
      </c>
      <c r="E52" s="647">
        <v>1019</v>
      </c>
      <c r="F52" s="650">
        <v>1670</v>
      </c>
      <c r="G52" s="642">
        <f t="shared" si="0"/>
        <v>3391</v>
      </c>
      <c r="H52" s="404">
        <f t="shared" si="1"/>
        <v>4917</v>
      </c>
      <c r="I52" s="666">
        <f t="shared" si="2"/>
        <v>1.450014744913005</v>
      </c>
    </row>
    <row r="53" spans="1:9" ht="12" customHeight="1">
      <c r="A53" s="596" t="s">
        <v>3668</v>
      </c>
      <c r="B53" s="597" t="s">
        <v>3669</v>
      </c>
      <c r="C53" s="616">
        <v>8265</v>
      </c>
      <c r="D53" s="650">
        <v>8698</v>
      </c>
      <c r="E53" s="647">
        <v>3483</v>
      </c>
      <c r="F53" s="650">
        <v>3840</v>
      </c>
      <c r="G53" s="642">
        <f t="shared" si="0"/>
        <v>11748</v>
      </c>
      <c r="H53" s="404">
        <f t="shared" si="1"/>
        <v>12538</v>
      </c>
      <c r="I53" s="666">
        <f t="shared" si="2"/>
        <v>1.0672454885938032</v>
      </c>
    </row>
    <row r="54" spans="1:9" ht="12" customHeight="1">
      <c r="A54" s="514" t="s">
        <v>5636</v>
      </c>
      <c r="B54" s="407" t="s">
        <v>5637</v>
      </c>
      <c r="C54" s="616"/>
      <c r="D54" s="650">
        <v>10</v>
      </c>
      <c r="E54" s="647"/>
      <c r="F54" s="650">
        <v>83</v>
      </c>
      <c r="G54" s="642"/>
      <c r="H54" s="404">
        <f t="shared" si="1"/>
        <v>93</v>
      </c>
      <c r="I54" s="666"/>
    </row>
    <row r="55" spans="1:9" ht="12" customHeight="1">
      <c r="A55" s="570" t="s">
        <v>3670</v>
      </c>
      <c r="B55" s="601" t="s">
        <v>3671</v>
      </c>
      <c r="C55" s="616">
        <v>33</v>
      </c>
      <c r="D55" s="650">
        <v>65</v>
      </c>
      <c r="E55" s="647">
        <v>13</v>
      </c>
      <c r="F55" s="650">
        <v>32</v>
      </c>
      <c r="G55" s="642">
        <f t="shared" si="0"/>
        <v>46</v>
      </c>
      <c r="H55" s="404">
        <f t="shared" si="1"/>
        <v>97</v>
      </c>
      <c r="I55" s="666">
        <f t="shared" si="2"/>
        <v>2.1086956521739131</v>
      </c>
    </row>
    <row r="56" spans="1:9" ht="12" customHeight="1">
      <c r="A56" s="596" t="s">
        <v>3672</v>
      </c>
      <c r="B56" s="597" t="s">
        <v>3673</v>
      </c>
      <c r="C56" s="616">
        <v>137</v>
      </c>
      <c r="D56" s="650">
        <v>612</v>
      </c>
      <c r="E56" s="647">
        <v>105</v>
      </c>
      <c r="F56" s="650">
        <v>183</v>
      </c>
      <c r="G56" s="642">
        <f t="shared" si="0"/>
        <v>242</v>
      </c>
      <c r="H56" s="404">
        <f t="shared" si="1"/>
        <v>795</v>
      </c>
      <c r="I56" s="666">
        <f t="shared" si="2"/>
        <v>3.2851239669421486</v>
      </c>
    </row>
    <row r="57" spans="1:9" ht="12" customHeight="1">
      <c r="A57" s="596" t="s">
        <v>3674</v>
      </c>
      <c r="B57" s="597" t="s">
        <v>3675</v>
      </c>
      <c r="C57" s="616">
        <v>1347</v>
      </c>
      <c r="D57" s="650">
        <v>1852</v>
      </c>
      <c r="E57" s="647">
        <v>972</v>
      </c>
      <c r="F57" s="650">
        <v>1278</v>
      </c>
      <c r="G57" s="642">
        <f t="shared" si="0"/>
        <v>2319</v>
      </c>
      <c r="H57" s="404">
        <f t="shared" si="1"/>
        <v>3130</v>
      </c>
      <c r="I57" s="666">
        <f t="shared" si="2"/>
        <v>1.3497197067701596</v>
      </c>
    </row>
    <row r="58" spans="1:9" ht="12" customHeight="1">
      <c r="A58" s="596" t="s">
        <v>3680</v>
      </c>
      <c r="B58" s="597" t="s">
        <v>3681</v>
      </c>
      <c r="C58" s="616">
        <v>3908</v>
      </c>
      <c r="D58" s="650">
        <v>7040</v>
      </c>
      <c r="E58" s="647">
        <v>897</v>
      </c>
      <c r="F58" s="650">
        <v>1168</v>
      </c>
      <c r="G58" s="642">
        <f t="shared" si="0"/>
        <v>4805</v>
      </c>
      <c r="H58" s="404">
        <f t="shared" si="1"/>
        <v>8208</v>
      </c>
      <c r="I58" s="666">
        <f t="shared" si="2"/>
        <v>1.7082206035379812</v>
      </c>
    </row>
    <row r="59" spans="1:9" ht="12" customHeight="1">
      <c r="A59" s="596" t="s">
        <v>3682</v>
      </c>
      <c r="B59" s="597" t="s">
        <v>3683</v>
      </c>
      <c r="C59" s="616">
        <v>1847</v>
      </c>
      <c r="D59" s="650">
        <v>3818</v>
      </c>
      <c r="E59" s="647">
        <v>173</v>
      </c>
      <c r="F59" s="650">
        <v>226</v>
      </c>
      <c r="G59" s="642">
        <f t="shared" si="0"/>
        <v>2020</v>
      </c>
      <c r="H59" s="404">
        <f t="shared" si="1"/>
        <v>4044</v>
      </c>
      <c r="I59" s="666">
        <f t="shared" si="2"/>
        <v>2.001980198019802</v>
      </c>
    </row>
    <row r="60" spans="1:9" ht="12" customHeight="1">
      <c r="A60" s="596" t="s">
        <v>3684</v>
      </c>
      <c r="B60" s="597" t="s">
        <v>3685</v>
      </c>
      <c r="C60" s="616">
        <v>2444</v>
      </c>
      <c r="D60" s="650">
        <v>3796</v>
      </c>
      <c r="E60" s="647">
        <v>831</v>
      </c>
      <c r="F60" s="650">
        <v>1164</v>
      </c>
      <c r="G60" s="642">
        <f t="shared" si="0"/>
        <v>3275</v>
      </c>
      <c r="H60" s="404">
        <f t="shared" si="1"/>
        <v>4960</v>
      </c>
      <c r="I60" s="666">
        <f t="shared" si="2"/>
        <v>1.5145038167938931</v>
      </c>
    </row>
    <row r="61" spans="1:9" ht="12" customHeight="1">
      <c r="A61" s="596" t="s">
        <v>3686</v>
      </c>
      <c r="B61" s="597" t="s">
        <v>3687</v>
      </c>
      <c r="C61" s="616">
        <v>812</v>
      </c>
      <c r="D61" s="650">
        <v>1125</v>
      </c>
      <c r="E61" s="647">
        <v>149</v>
      </c>
      <c r="F61" s="650">
        <v>173</v>
      </c>
      <c r="G61" s="642">
        <f t="shared" si="0"/>
        <v>961</v>
      </c>
      <c r="H61" s="404">
        <f t="shared" si="1"/>
        <v>1298</v>
      </c>
      <c r="I61" s="666">
        <f t="shared" si="2"/>
        <v>1.3506763787721123</v>
      </c>
    </row>
    <row r="62" spans="1:9" ht="12" customHeight="1">
      <c r="A62" s="514" t="s">
        <v>5499</v>
      </c>
      <c r="B62" s="407" t="s">
        <v>5500</v>
      </c>
      <c r="C62" s="616"/>
      <c r="D62" s="650">
        <v>82</v>
      </c>
      <c r="E62" s="647"/>
      <c r="F62" s="650">
        <v>65</v>
      </c>
      <c r="G62" s="642"/>
      <c r="H62" s="404">
        <f t="shared" si="1"/>
        <v>147</v>
      </c>
      <c r="I62" s="666"/>
    </row>
    <row r="63" spans="1:9" ht="12" customHeight="1">
      <c r="A63" s="596" t="s">
        <v>3688</v>
      </c>
      <c r="B63" s="597" t="s">
        <v>3689</v>
      </c>
      <c r="C63" s="616">
        <v>7207</v>
      </c>
      <c r="D63" s="650">
        <v>6484</v>
      </c>
      <c r="E63" s="647">
        <v>4200</v>
      </c>
      <c r="F63" s="650">
        <v>4502</v>
      </c>
      <c r="G63" s="642">
        <f t="shared" si="0"/>
        <v>11407</v>
      </c>
      <c r="H63" s="404">
        <f t="shared" si="1"/>
        <v>10986</v>
      </c>
      <c r="I63" s="666">
        <f t="shared" si="2"/>
        <v>0.96309283773121768</v>
      </c>
    </row>
    <row r="64" spans="1:9" ht="12" customHeight="1">
      <c r="A64" s="596" t="s">
        <v>3690</v>
      </c>
      <c r="B64" s="597" t="s">
        <v>3691</v>
      </c>
      <c r="C64" s="616">
        <v>200</v>
      </c>
      <c r="D64" s="650">
        <v>241</v>
      </c>
      <c r="E64" s="647">
        <v>152</v>
      </c>
      <c r="F64" s="650">
        <v>187</v>
      </c>
      <c r="G64" s="642">
        <f t="shared" si="0"/>
        <v>352</v>
      </c>
      <c r="H64" s="404">
        <f t="shared" si="1"/>
        <v>428</v>
      </c>
      <c r="I64" s="666">
        <f t="shared" si="2"/>
        <v>1.2159090909090908</v>
      </c>
    </row>
    <row r="65" spans="1:9" ht="12" customHeight="1">
      <c r="A65" s="596" t="s">
        <v>3692</v>
      </c>
      <c r="B65" s="597" t="s">
        <v>3693</v>
      </c>
      <c r="C65" s="616">
        <v>543</v>
      </c>
      <c r="D65" s="650">
        <v>728</v>
      </c>
      <c r="E65" s="647">
        <v>1159</v>
      </c>
      <c r="F65" s="650">
        <v>1424</v>
      </c>
      <c r="G65" s="642">
        <f t="shared" si="0"/>
        <v>1702</v>
      </c>
      <c r="H65" s="404">
        <f t="shared" si="1"/>
        <v>2152</v>
      </c>
      <c r="I65" s="666">
        <f t="shared" si="2"/>
        <v>1.2643948296122209</v>
      </c>
    </row>
    <row r="66" spans="1:9" ht="12" customHeight="1">
      <c r="A66" s="570" t="s">
        <v>3694</v>
      </c>
      <c r="B66" s="601" t="s">
        <v>3695</v>
      </c>
      <c r="C66" s="616">
        <v>99</v>
      </c>
      <c r="D66" s="650">
        <v>81</v>
      </c>
      <c r="E66" s="647">
        <v>1128</v>
      </c>
      <c r="F66" s="650">
        <v>1159</v>
      </c>
      <c r="G66" s="642">
        <f t="shared" si="0"/>
        <v>1227</v>
      </c>
      <c r="H66" s="404">
        <f t="shared" si="1"/>
        <v>1240</v>
      </c>
      <c r="I66" s="666">
        <f t="shared" si="2"/>
        <v>1.0105949470252649</v>
      </c>
    </row>
    <row r="67" spans="1:9" ht="12" customHeight="1">
      <c r="A67" s="570" t="s">
        <v>3696</v>
      </c>
      <c r="B67" s="601" t="s">
        <v>3697</v>
      </c>
      <c r="C67" s="616">
        <v>100</v>
      </c>
      <c r="D67" s="650">
        <v>82</v>
      </c>
      <c r="E67" s="647">
        <v>1128</v>
      </c>
      <c r="F67" s="650">
        <v>1158</v>
      </c>
      <c r="G67" s="642">
        <f t="shared" si="0"/>
        <v>1228</v>
      </c>
      <c r="H67" s="404">
        <f t="shared" si="1"/>
        <v>1240</v>
      </c>
      <c r="I67" s="666">
        <f t="shared" si="2"/>
        <v>1.009771986970684</v>
      </c>
    </row>
    <row r="68" spans="1:9" ht="12" customHeight="1">
      <c r="A68" s="596" t="s">
        <v>3698</v>
      </c>
      <c r="B68" s="597" t="s">
        <v>3699</v>
      </c>
      <c r="C68" s="616">
        <v>4</v>
      </c>
      <c r="D68" s="650">
        <v>4</v>
      </c>
      <c r="E68" s="647">
        <v>4</v>
      </c>
      <c r="F68" s="650">
        <v>5</v>
      </c>
      <c r="G68" s="642">
        <f t="shared" si="0"/>
        <v>8</v>
      </c>
      <c r="H68" s="404">
        <f t="shared" si="1"/>
        <v>9</v>
      </c>
      <c r="I68" s="666">
        <f t="shared" si="2"/>
        <v>1.125</v>
      </c>
    </row>
    <row r="69" spans="1:9" ht="12" customHeight="1">
      <c r="A69" s="596" t="s">
        <v>3702</v>
      </c>
      <c r="B69" s="597" t="s">
        <v>3703</v>
      </c>
      <c r="C69" s="616">
        <v>80</v>
      </c>
      <c r="D69" s="650">
        <v>65</v>
      </c>
      <c r="E69" s="647">
        <v>53</v>
      </c>
      <c r="F69" s="650">
        <v>37</v>
      </c>
      <c r="G69" s="642">
        <f t="shared" ref="G69:H86" si="3">C69+E69</f>
        <v>133</v>
      </c>
      <c r="H69" s="404">
        <f t="shared" si="1"/>
        <v>102</v>
      </c>
      <c r="I69" s="666">
        <f t="shared" ref="I69:I127" si="4">H69/G69</f>
        <v>0.76691729323308266</v>
      </c>
    </row>
    <row r="70" spans="1:9" ht="12" customHeight="1">
      <c r="A70" s="596" t="s">
        <v>3704</v>
      </c>
      <c r="B70" s="597" t="s">
        <v>3705</v>
      </c>
      <c r="C70" s="616">
        <v>533</v>
      </c>
      <c r="D70" s="650">
        <v>706</v>
      </c>
      <c r="E70" s="647">
        <v>1143</v>
      </c>
      <c r="F70" s="650">
        <v>1402</v>
      </c>
      <c r="G70" s="642">
        <f t="shared" si="3"/>
        <v>1676</v>
      </c>
      <c r="H70" s="404">
        <f t="shared" si="1"/>
        <v>2108</v>
      </c>
      <c r="I70" s="666">
        <f t="shared" si="4"/>
        <v>1.2577565632458234</v>
      </c>
    </row>
    <row r="71" spans="1:9" ht="12" customHeight="1">
      <c r="A71" s="596" t="s">
        <v>3708</v>
      </c>
      <c r="B71" s="597" t="s">
        <v>3709</v>
      </c>
      <c r="C71" s="616">
        <v>41</v>
      </c>
      <c r="D71" s="650">
        <v>35</v>
      </c>
      <c r="E71" s="647">
        <v>4</v>
      </c>
      <c r="F71" s="650">
        <v>3</v>
      </c>
      <c r="G71" s="642">
        <f t="shared" si="3"/>
        <v>45</v>
      </c>
      <c r="H71" s="404">
        <f t="shared" si="1"/>
        <v>38</v>
      </c>
      <c r="I71" s="666">
        <f t="shared" si="4"/>
        <v>0.84444444444444444</v>
      </c>
    </row>
    <row r="72" spans="1:9" ht="12" customHeight="1">
      <c r="A72" s="596" t="s">
        <v>3710</v>
      </c>
      <c r="B72" s="597" t="s">
        <v>3711</v>
      </c>
      <c r="C72" s="616">
        <v>92</v>
      </c>
      <c r="D72" s="650">
        <v>87</v>
      </c>
      <c r="E72" s="647">
        <v>47</v>
      </c>
      <c r="F72" s="650">
        <v>33</v>
      </c>
      <c r="G72" s="642">
        <f t="shared" si="3"/>
        <v>139</v>
      </c>
      <c r="H72" s="404">
        <f t="shared" si="1"/>
        <v>120</v>
      </c>
      <c r="I72" s="666">
        <f t="shared" si="4"/>
        <v>0.86330935251798557</v>
      </c>
    </row>
    <row r="73" spans="1:9" ht="12" customHeight="1">
      <c r="A73" s="514" t="s">
        <v>5393</v>
      </c>
      <c r="B73" s="407" t="s">
        <v>5394</v>
      </c>
      <c r="C73" s="616">
        <v>1</v>
      </c>
      <c r="D73" s="650"/>
      <c r="E73" s="647"/>
      <c r="F73" s="650"/>
      <c r="G73" s="642">
        <f t="shared" si="3"/>
        <v>1</v>
      </c>
      <c r="H73" s="404">
        <f t="shared" si="1"/>
        <v>0</v>
      </c>
      <c r="I73" s="666">
        <f t="shared" si="4"/>
        <v>0</v>
      </c>
    </row>
    <row r="74" spans="1:9" ht="12" customHeight="1">
      <c r="A74" s="514" t="s">
        <v>5638</v>
      </c>
      <c r="B74" s="407" t="s">
        <v>5639</v>
      </c>
      <c r="C74" s="616"/>
      <c r="D74" s="650">
        <v>1</v>
      </c>
      <c r="E74" s="647"/>
      <c r="F74" s="650"/>
      <c r="G74" s="642"/>
      <c r="H74" s="404">
        <f t="shared" si="1"/>
        <v>1</v>
      </c>
      <c r="I74" s="666"/>
    </row>
    <row r="75" spans="1:9" ht="12" customHeight="1">
      <c r="A75" s="507" t="s">
        <v>5395</v>
      </c>
      <c r="B75" s="409" t="s">
        <v>5396</v>
      </c>
      <c r="C75" s="616">
        <v>1</v>
      </c>
      <c r="D75" s="650">
        <v>1</v>
      </c>
      <c r="E75" s="647">
        <v>1</v>
      </c>
      <c r="F75" s="650">
        <v>1</v>
      </c>
      <c r="G75" s="642">
        <f t="shared" si="3"/>
        <v>2</v>
      </c>
      <c r="H75" s="404">
        <f t="shared" si="3"/>
        <v>2</v>
      </c>
      <c r="I75" s="666">
        <f t="shared" si="4"/>
        <v>1</v>
      </c>
    </row>
    <row r="76" spans="1:9" s="763" customFormat="1" ht="12" customHeight="1">
      <c r="A76" s="599" t="s">
        <v>3714</v>
      </c>
      <c r="B76" s="610" t="s">
        <v>3715</v>
      </c>
      <c r="C76" s="938">
        <v>21</v>
      </c>
      <c r="D76" s="647">
        <v>38</v>
      </c>
      <c r="E76" s="647">
        <v>9</v>
      </c>
      <c r="F76" s="647">
        <v>29</v>
      </c>
      <c r="G76" s="647">
        <f t="shared" si="3"/>
        <v>30</v>
      </c>
      <c r="H76" s="404">
        <f t="shared" si="3"/>
        <v>67</v>
      </c>
      <c r="I76" s="939">
        <f t="shared" si="4"/>
        <v>2.2333333333333334</v>
      </c>
    </row>
    <row r="77" spans="1:9" ht="12" customHeight="1">
      <c r="A77" s="602" t="s">
        <v>3716</v>
      </c>
      <c r="B77" s="597" t="s">
        <v>3717</v>
      </c>
      <c r="C77" s="616">
        <v>212</v>
      </c>
      <c r="D77" s="650">
        <v>255</v>
      </c>
      <c r="E77" s="647"/>
      <c r="F77" s="650"/>
      <c r="G77" s="642">
        <f t="shared" si="3"/>
        <v>212</v>
      </c>
      <c r="H77" s="404">
        <f t="shared" si="3"/>
        <v>255</v>
      </c>
      <c r="I77" s="666">
        <f t="shared" si="4"/>
        <v>1.2028301886792452</v>
      </c>
    </row>
    <row r="78" spans="1:9" ht="12" customHeight="1">
      <c r="A78" s="603" t="s">
        <v>5397</v>
      </c>
      <c r="B78" s="409" t="s">
        <v>5398</v>
      </c>
      <c r="C78" s="616">
        <v>8095</v>
      </c>
      <c r="D78" s="650">
        <v>7363</v>
      </c>
      <c r="E78" s="647">
        <v>7047</v>
      </c>
      <c r="F78" s="650">
        <v>8263</v>
      </c>
      <c r="G78" s="642">
        <f t="shared" si="3"/>
        <v>15142</v>
      </c>
      <c r="H78" s="404">
        <f t="shared" si="3"/>
        <v>15626</v>
      </c>
      <c r="I78" s="666">
        <f t="shared" si="4"/>
        <v>1.0319640734381192</v>
      </c>
    </row>
    <row r="79" spans="1:9" ht="12" customHeight="1">
      <c r="A79" s="602" t="s">
        <v>3728</v>
      </c>
      <c r="B79" s="597" t="s">
        <v>3729</v>
      </c>
      <c r="C79" s="616"/>
      <c r="D79" s="650">
        <v>54</v>
      </c>
      <c r="E79" s="647"/>
      <c r="F79" s="650">
        <v>25</v>
      </c>
      <c r="G79" s="642">
        <f t="shared" si="3"/>
        <v>0</v>
      </c>
      <c r="H79" s="404">
        <f t="shared" si="3"/>
        <v>79</v>
      </c>
      <c r="I79" s="666"/>
    </row>
    <row r="80" spans="1:9" ht="12" customHeight="1">
      <c r="A80" s="602" t="s">
        <v>3730</v>
      </c>
      <c r="B80" s="597" t="s">
        <v>3731</v>
      </c>
      <c r="C80" s="616">
        <v>15</v>
      </c>
      <c r="D80" s="650">
        <v>2</v>
      </c>
      <c r="E80" s="647">
        <v>8</v>
      </c>
      <c r="F80" s="650">
        <v>8</v>
      </c>
      <c r="G80" s="642">
        <f t="shared" si="3"/>
        <v>23</v>
      </c>
      <c r="H80" s="404">
        <f t="shared" si="3"/>
        <v>10</v>
      </c>
      <c r="I80" s="666">
        <f t="shared" si="4"/>
        <v>0.43478260869565216</v>
      </c>
    </row>
    <row r="81" spans="1:9" s="763" customFormat="1" ht="12" customHeight="1">
      <c r="A81" s="604" t="s">
        <v>3732</v>
      </c>
      <c r="B81" s="610" t="s">
        <v>3733</v>
      </c>
      <c r="C81" s="938">
        <v>872</v>
      </c>
      <c r="D81" s="647">
        <v>1536</v>
      </c>
      <c r="E81" s="647">
        <v>804</v>
      </c>
      <c r="F81" s="647">
        <v>1051</v>
      </c>
      <c r="G81" s="647">
        <f t="shared" si="3"/>
        <v>1676</v>
      </c>
      <c r="H81" s="404">
        <f t="shared" si="3"/>
        <v>2587</v>
      </c>
      <c r="I81" s="939">
        <f t="shared" si="4"/>
        <v>1.5435560859188544</v>
      </c>
    </row>
    <row r="82" spans="1:9" s="763" customFormat="1" ht="12" customHeight="1">
      <c r="A82" s="897" t="s">
        <v>5764</v>
      </c>
      <c r="B82" s="898" t="s">
        <v>5765</v>
      </c>
      <c r="C82" s="938"/>
      <c r="D82" s="647">
        <v>1</v>
      </c>
      <c r="E82" s="647"/>
      <c r="F82" s="647"/>
      <c r="G82" s="647"/>
      <c r="H82" s="404">
        <f t="shared" si="3"/>
        <v>1</v>
      </c>
      <c r="I82" s="939"/>
    </row>
    <row r="83" spans="1:9" ht="12" customHeight="1">
      <c r="A83" s="602" t="s">
        <v>3750</v>
      </c>
      <c r="B83" s="597" t="s">
        <v>3751</v>
      </c>
      <c r="C83" s="616"/>
      <c r="D83" s="650">
        <v>124</v>
      </c>
      <c r="E83" s="647"/>
      <c r="F83" s="650">
        <v>358</v>
      </c>
      <c r="G83" s="642">
        <f t="shared" si="3"/>
        <v>0</v>
      </c>
      <c r="H83" s="404">
        <f t="shared" si="3"/>
        <v>482</v>
      </c>
      <c r="I83" s="666"/>
    </row>
    <row r="84" spans="1:9" ht="12" customHeight="1">
      <c r="A84" s="602" t="s">
        <v>3752</v>
      </c>
      <c r="B84" s="597" t="s">
        <v>3753</v>
      </c>
      <c r="C84" s="616">
        <v>112</v>
      </c>
      <c r="D84" s="650">
        <v>125</v>
      </c>
      <c r="E84" s="647">
        <v>344</v>
      </c>
      <c r="F84" s="650">
        <v>359</v>
      </c>
      <c r="G84" s="642">
        <f t="shared" si="3"/>
        <v>456</v>
      </c>
      <c r="H84" s="404">
        <f t="shared" si="3"/>
        <v>484</v>
      </c>
      <c r="I84" s="666">
        <f t="shared" si="4"/>
        <v>1.0614035087719298</v>
      </c>
    </row>
    <row r="85" spans="1:9" ht="12" customHeight="1">
      <c r="A85" s="514" t="s">
        <v>5640</v>
      </c>
      <c r="B85" s="407" t="s">
        <v>5641</v>
      </c>
      <c r="C85" s="616"/>
      <c r="D85" s="650">
        <v>129</v>
      </c>
      <c r="E85" s="647"/>
      <c r="F85" s="650">
        <v>26</v>
      </c>
      <c r="G85" s="642">
        <f t="shared" si="3"/>
        <v>0</v>
      </c>
      <c r="H85" s="404">
        <f t="shared" si="3"/>
        <v>155</v>
      </c>
      <c r="I85" s="666"/>
    </row>
    <row r="86" spans="1:9" ht="12" customHeight="1">
      <c r="A86" s="604" t="s">
        <v>5399</v>
      </c>
      <c r="B86" s="605" t="s">
        <v>5400</v>
      </c>
      <c r="C86" s="616">
        <v>5445</v>
      </c>
      <c r="D86" s="650">
        <v>2378</v>
      </c>
      <c r="E86" s="647">
        <v>1731</v>
      </c>
      <c r="F86" s="650">
        <v>700</v>
      </c>
      <c r="G86" s="642">
        <f t="shared" si="3"/>
        <v>7176</v>
      </c>
      <c r="H86" s="404">
        <f t="shared" si="3"/>
        <v>3078</v>
      </c>
      <c r="I86" s="666">
        <f t="shared" si="4"/>
        <v>0.42892976588628762</v>
      </c>
    </row>
    <row r="87" spans="1:9" ht="12" customHeight="1">
      <c r="A87" s="602"/>
      <c r="B87" s="606" t="s">
        <v>5401</v>
      </c>
      <c r="C87" s="617">
        <f t="shared" ref="C87:H87" si="5">SUM(C9:C86)</f>
        <v>157634</v>
      </c>
      <c r="D87" s="931">
        <f t="shared" si="5"/>
        <v>173746</v>
      </c>
      <c r="E87" s="760">
        <f t="shared" si="5"/>
        <v>88340</v>
      </c>
      <c r="F87" s="931">
        <f t="shared" si="5"/>
        <v>106183</v>
      </c>
      <c r="G87" s="617">
        <f t="shared" si="5"/>
        <v>245974</v>
      </c>
      <c r="H87" s="760">
        <f t="shared" si="5"/>
        <v>279929</v>
      </c>
      <c r="I87" s="667">
        <f t="shared" si="4"/>
        <v>1.1380430451998991</v>
      </c>
    </row>
    <row r="88" spans="1:9" ht="12" customHeight="1">
      <c r="A88" s="514" t="s">
        <v>5402</v>
      </c>
      <c r="B88" s="407" t="s">
        <v>5403</v>
      </c>
      <c r="C88" s="616"/>
      <c r="D88" s="650"/>
      <c r="E88" s="647">
        <v>3</v>
      </c>
      <c r="F88" s="650"/>
      <c r="G88" s="642">
        <f>C88+E88</f>
        <v>3</v>
      </c>
      <c r="H88" s="404">
        <f>D88+F88</f>
        <v>0</v>
      </c>
      <c r="I88" s="666">
        <f>H88/G88</f>
        <v>0</v>
      </c>
    </row>
    <row r="89" spans="1:9" ht="12" customHeight="1">
      <c r="A89" s="514" t="s">
        <v>5501</v>
      </c>
      <c r="B89" s="407" t="s">
        <v>5502</v>
      </c>
      <c r="C89" s="616"/>
      <c r="D89" s="650"/>
      <c r="E89" s="647"/>
      <c r="F89" s="650">
        <v>2</v>
      </c>
      <c r="G89" s="642"/>
      <c r="H89" s="404">
        <f>D89+F89</f>
        <v>2</v>
      </c>
      <c r="I89" s="666"/>
    </row>
    <row r="90" spans="1:9" ht="12" customHeight="1">
      <c r="A90" s="1132" t="s">
        <v>1958</v>
      </c>
      <c r="B90" s="1133" t="s">
        <v>1959</v>
      </c>
      <c r="C90" s="616">
        <v>8</v>
      </c>
      <c r="D90" s="650">
        <v>15</v>
      </c>
      <c r="E90" s="647">
        <v>365</v>
      </c>
      <c r="F90" s="650">
        <v>383</v>
      </c>
      <c r="G90" s="642">
        <f>C90+E90</f>
        <v>373</v>
      </c>
      <c r="H90" s="404">
        <f>D90+F90</f>
        <v>398</v>
      </c>
      <c r="I90" s="666">
        <f>H90/G90</f>
        <v>1.0670241286863271</v>
      </c>
    </row>
    <row r="91" spans="1:9" ht="12" customHeight="1">
      <c r="A91" s="1109" t="s">
        <v>5766</v>
      </c>
      <c r="B91" s="1115" t="s">
        <v>5767</v>
      </c>
      <c r="C91" s="616"/>
      <c r="D91" s="650"/>
      <c r="E91" s="647"/>
      <c r="F91" s="650">
        <v>1</v>
      </c>
      <c r="G91" s="642"/>
      <c r="H91" s="404">
        <v>1</v>
      </c>
      <c r="I91" s="666"/>
    </row>
    <row r="92" spans="1:9" ht="12" customHeight="1">
      <c r="A92" s="417" t="s">
        <v>5404</v>
      </c>
      <c r="B92" s="418" t="s">
        <v>5405</v>
      </c>
      <c r="C92" s="616"/>
      <c r="D92" s="650"/>
      <c r="E92" s="647">
        <v>1</v>
      </c>
      <c r="F92" s="650"/>
      <c r="G92" s="642">
        <f>C92+E92</f>
        <v>1</v>
      </c>
      <c r="H92" s="404">
        <f>D92+F92</f>
        <v>0</v>
      </c>
      <c r="I92" s="666">
        <f>H92/G92</f>
        <v>0</v>
      </c>
    </row>
    <row r="93" spans="1:9" ht="12" customHeight="1">
      <c r="A93" s="514" t="s">
        <v>2074</v>
      </c>
      <c r="B93" s="407" t="s">
        <v>2075</v>
      </c>
      <c r="C93" s="616"/>
      <c r="D93" s="650">
        <v>1</v>
      </c>
      <c r="E93" s="647"/>
      <c r="F93" s="650">
        <v>11</v>
      </c>
      <c r="G93" s="642"/>
      <c r="H93" s="404">
        <f>D93+F93</f>
        <v>12</v>
      </c>
      <c r="I93" s="666"/>
    </row>
    <row r="94" spans="1:9" ht="12" customHeight="1">
      <c r="A94" s="514" t="s">
        <v>2078</v>
      </c>
      <c r="B94" s="407" t="s">
        <v>2079</v>
      </c>
      <c r="C94" s="616"/>
      <c r="D94" s="650"/>
      <c r="E94" s="647"/>
      <c r="F94" s="650">
        <v>1</v>
      </c>
      <c r="G94" s="642"/>
      <c r="H94" s="404">
        <f>D94+F94</f>
        <v>1</v>
      </c>
      <c r="I94" s="666"/>
    </row>
    <row r="95" spans="1:9" ht="12" customHeight="1">
      <c r="A95" s="508" t="s">
        <v>3582</v>
      </c>
      <c r="B95" s="406" t="s">
        <v>3583</v>
      </c>
      <c r="C95" s="616">
        <v>185</v>
      </c>
      <c r="D95" s="650">
        <v>226</v>
      </c>
      <c r="E95" s="647"/>
      <c r="F95" s="650"/>
      <c r="G95" s="642">
        <f>C95+E95</f>
        <v>185</v>
      </c>
      <c r="H95" s="404">
        <f>D95+F95</f>
        <v>226</v>
      </c>
      <c r="I95" s="666">
        <f>H95/G95</f>
        <v>1.2216216216216216</v>
      </c>
    </row>
    <row r="96" spans="1:9" ht="12" customHeight="1">
      <c r="A96" s="514" t="s">
        <v>3662</v>
      </c>
      <c r="B96" s="407" t="s">
        <v>5406</v>
      </c>
      <c r="C96" s="616">
        <v>1</v>
      </c>
      <c r="D96" s="650">
        <v>3</v>
      </c>
      <c r="E96" s="647">
        <v>3</v>
      </c>
      <c r="F96" s="650">
        <v>10</v>
      </c>
      <c r="G96" s="642">
        <f>C96+E96</f>
        <v>4</v>
      </c>
      <c r="H96" s="404">
        <f>D96+F96</f>
        <v>13</v>
      </c>
      <c r="I96" s="666">
        <f>H96/G96</f>
        <v>3.25</v>
      </c>
    </row>
    <row r="97" spans="1:9" ht="12" customHeight="1">
      <c r="A97" s="879" t="s">
        <v>5768</v>
      </c>
      <c r="B97" s="880" t="s">
        <v>5769</v>
      </c>
      <c r="C97" s="616"/>
      <c r="D97" s="650">
        <v>1</v>
      </c>
      <c r="E97" s="647"/>
      <c r="F97" s="650">
        <v>1</v>
      </c>
      <c r="G97" s="642"/>
      <c r="H97" s="404">
        <v>2</v>
      </c>
      <c r="I97" s="666"/>
    </row>
    <row r="98" spans="1:9" ht="12" customHeight="1">
      <c r="A98" s="508" t="s">
        <v>3734</v>
      </c>
      <c r="B98" s="406" t="s">
        <v>3735</v>
      </c>
      <c r="C98" s="616">
        <v>580</v>
      </c>
      <c r="D98" s="650">
        <v>782</v>
      </c>
      <c r="E98" s="647">
        <v>540</v>
      </c>
      <c r="F98" s="650">
        <v>630</v>
      </c>
      <c r="G98" s="642">
        <f t="shared" ref="G98:G106" si="6">C98+E98</f>
        <v>1120</v>
      </c>
      <c r="H98" s="404">
        <f t="shared" ref="H98:H106" si="7">D98+F98</f>
        <v>1412</v>
      </c>
      <c r="I98" s="666">
        <f t="shared" ref="I98:I106" si="8">H98/G98</f>
        <v>1.2607142857142857</v>
      </c>
    </row>
    <row r="99" spans="1:9" ht="12" customHeight="1">
      <c r="A99" s="508" t="s">
        <v>3736</v>
      </c>
      <c r="B99" s="406" t="s">
        <v>3737</v>
      </c>
      <c r="C99" s="616">
        <v>773</v>
      </c>
      <c r="D99" s="650">
        <v>1043</v>
      </c>
      <c r="E99" s="647">
        <v>185</v>
      </c>
      <c r="F99" s="650">
        <v>307</v>
      </c>
      <c r="G99" s="642">
        <f t="shared" si="6"/>
        <v>958</v>
      </c>
      <c r="H99" s="404">
        <f t="shared" si="7"/>
        <v>1350</v>
      </c>
      <c r="I99" s="666">
        <f t="shared" si="8"/>
        <v>1.4091858037578289</v>
      </c>
    </row>
    <row r="100" spans="1:9" ht="12" customHeight="1">
      <c r="A100" s="514" t="s">
        <v>3740</v>
      </c>
      <c r="B100" s="407" t="s">
        <v>3741</v>
      </c>
      <c r="C100" s="616">
        <v>1</v>
      </c>
      <c r="D100" s="650">
        <v>1</v>
      </c>
      <c r="E100" s="647"/>
      <c r="F100" s="650"/>
      <c r="G100" s="642">
        <f t="shared" si="6"/>
        <v>1</v>
      </c>
      <c r="H100" s="404">
        <f t="shared" si="7"/>
        <v>1</v>
      </c>
      <c r="I100" s="666">
        <f t="shared" si="8"/>
        <v>1</v>
      </c>
    </row>
    <row r="101" spans="1:9" ht="12" customHeight="1">
      <c r="A101" s="508" t="s">
        <v>3742</v>
      </c>
      <c r="B101" s="406" t="s">
        <v>3743</v>
      </c>
      <c r="C101" s="616">
        <v>712</v>
      </c>
      <c r="D101" s="650">
        <v>847</v>
      </c>
      <c r="E101" s="647">
        <v>305</v>
      </c>
      <c r="F101" s="650">
        <v>425</v>
      </c>
      <c r="G101" s="642">
        <f t="shared" si="6"/>
        <v>1017</v>
      </c>
      <c r="H101" s="404">
        <f t="shared" si="7"/>
        <v>1272</v>
      </c>
      <c r="I101" s="666">
        <f t="shared" si="8"/>
        <v>1.2507374631268438</v>
      </c>
    </row>
    <row r="102" spans="1:9" ht="12" customHeight="1">
      <c r="A102" s="508" t="s">
        <v>3744</v>
      </c>
      <c r="B102" s="406" t="s">
        <v>3745</v>
      </c>
      <c r="C102" s="616">
        <v>2261</v>
      </c>
      <c r="D102" s="650">
        <v>2118</v>
      </c>
      <c r="E102" s="647">
        <v>220</v>
      </c>
      <c r="F102" s="650">
        <v>1008</v>
      </c>
      <c r="G102" s="642">
        <f t="shared" si="6"/>
        <v>2481</v>
      </c>
      <c r="H102" s="404">
        <f t="shared" si="7"/>
        <v>3126</v>
      </c>
      <c r="I102" s="666">
        <f t="shared" si="8"/>
        <v>1.2599758162031438</v>
      </c>
    </row>
    <row r="103" spans="1:9" ht="12" customHeight="1">
      <c r="A103" s="397" t="s">
        <v>3760</v>
      </c>
      <c r="B103" s="398" t="s">
        <v>3761</v>
      </c>
      <c r="C103" s="616">
        <v>816</v>
      </c>
      <c r="D103" s="650">
        <v>1097</v>
      </c>
      <c r="E103" s="647">
        <v>3541</v>
      </c>
      <c r="F103" s="650">
        <v>4206</v>
      </c>
      <c r="G103" s="642">
        <f t="shared" si="6"/>
        <v>4357</v>
      </c>
      <c r="H103" s="404">
        <f t="shared" si="7"/>
        <v>5303</v>
      </c>
      <c r="I103" s="666">
        <f t="shared" si="8"/>
        <v>1.2171218728482902</v>
      </c>
    </row>
    <row r="104" spans="1:9" ht="12" customHeight="1">
      <c r="A104" s="397" t="s">
        <v>3762</v>
      </c>
      <c r="B104" s="398" t="s">
        <v>3763</v>
      </c>
      <c r="C104" s="616">
        <v>405</v>
      </c>
      <c r="D104" s="650">
        <v>582</v>
      </c>
      <c r="E104" s="647">
        <v>228</v>
      </c>
      <c r="F104" s="650">
        <v>259</v>
      </c>
      <c r="G104" s="642">
        <f t="shared" si="6"/>
        <v>633</v>
      </c>
      <c r="H104" s="404">
        <f t="shared" si="7"/>
        <v>841</v>
      </c>
      <c r="I104" s="666">
        <f t="shared" si="8"/>
        <v>1.3285939968404423</v>
      </c>
    </row>
    <row r="105" spans="1:9" ht="12" customHeight="1">
      <c r="A105" s="397" t="s">
        <v>3764</v>
      </c>
      <c r="B105" s="398" t="s">
        <v>3765</v>
      </c>
      <c r="C105" s="616">
        <v>160</v>
      </c>
      <c r="D105" s="650">
        <v>138</v>
      </c>
      <c r="E105" s="647">
        <v>777</v>
      </c>
      <c r="F105" s="650">
        <v>792</v>
      </c>
      <c r="G105" s="642">
        <f t="shared" si="6"/>
        <v>937</v>
      </c>
      <c r="H105" s="404">
        <f t="shared" si="7"/>
        <v>930</v>
      </c>
      <c r="I105" s="666">
        <f t="shared" si="8"/>
        <v>0.99252934898612588</v>
      </c>
    </row>
    <row r="106" spans="1:9" ht="12" customHeight="1">
      <c r="A106" s="397" t="s">
        <v>3768</v>
      </c>
      <c r="B106" s="398" t="s">
        <v>3769</v>
      </c>
      <c r="C106" s="616">
        <v>183</v>
      </c>
      <c r="D106" s="650">
        <v>270</v>
      </c>
      <c r="E106" s="647">
        <v>1829</v>
      </c>
      <c r="F106" s="650">
        <v>2223</v>
      </c>
      <c r="G106" s="642">
        <f t="shared" si="6"/>
        <v>2012</v>
      </c>
      <c r="H106" s="404">
        <f t="shared" si="7"/>
        <v>2493</v>
      </c>
      <c r="I106" s="666">
        <f t="shared" si="8"/>
        <v>1.2390656063618291</v>
      </c>
    </row>
    <row r="107" spans="1:9" ht="12" customHeight="1">
      <c r="A107" s="514" t="s">
        <v>3770</v>
      </c>
      <c r="B107" s="407" t="s">
        <v>3771</v>
      </c>
      <c r="C107" s="616"/>
      <c r="D107" s="650">
        <v>1</v>
      </c>
      <c r="E107" s="647"/>
      <c r="F107" s="650">
        <v>18</v>
      </c>
      <c r="G107" s="642"/>
      <c r="H107" s="404">
        <f t="shared" ref="H107:H120" si="9">D107+F107</f>
        <v>19</v>
      </c>
      <c r="I107" s="666"/>
    </row>
    <row r="108" spans="1:9" ht="12" customHeight="1">
      <c r="A108" s="397" t="s">
        <v>3772</v>
      </c>
      <c r="B108" s="398" t="s">
        <v>3773</v>
      </c>
      <c r="C108" s="616">
        <v>429</v>
      </c>
      <c r="D108" s="650">
        <v>590</v>
      </c>
      <c r="E108" s="647">
        <v>229</v>
      </c>
      <c r="F108" s="650">
        <v>259</v>
      </c>
      <c r="G108" s="642">
        <f t="shared" ref="G108:G120" si="10">C108+E108</f>
        <v>658</v>
      </c>
      <c r="H108" s="404">
        <f t="shared" si="9"/>
        <v>849</v>
      </c>
      <c r="I108" s="666">
        <f t="shared" ref="I108:I120" si="11">H108/G108</f>
        <v>1.290273556231003</v>
      </c>
    </row>
    <row r="109" spans="1:9" ht="12" customHeight="1">
      <c r="A109" s="397" t="s">
        <v>3774</v>
      </c>
      <c r="B109" s="398" t="s">
        <v>3775</v>
      </c>
      <c r="C109" s="616">
        <v>216</v>
      </c>
      <c r="D109" s="650">
        <v>262</v>
      </c>
      <c r="E109" s="647">
        <v>1475</v>
      </c>
      <c r="F109" s="650">
        <v>1784</v>
      </c>
      <c r="G109" s="642">
        <f t="shared" si="10"/>
        <v>1691</v>
      </c>
      <c r="H109" s="404">
        <f t="shared" si="9"/>
        <v>2046</v>
      </c>
      <c r="I109" s="666">
        <f t="shared" si="11"/>
        <v>1.2099349497338854</v>
      </c>
    </row>
    <row r="110" spans="1:9" ht="12" customHeight="1">
      <c r="A110" s="397" t="s">
        <v>5407</v>
      </c>
      <c r="B110" s="398" t="s">
        <v>5408</v>
      </c>
      <c r="C110" s="616"/>
      <c r="D110" s="650"/>
      <c r="E110" s="647">
        <v>3</v>
      </c>
      <c r="F110" s="650"/>
      <c r="G110" s="642">
        <f t="shared" si="10"/>
        <v>3</v>
      </c>
      <c r="H110" s="404">
        <f t="shared" si="9"/>
        <v>0</v>
      </c>
      <c r="I110" s="666">
        <f t="shared" si="11"/>
        <v>0</v>
      </c>
    </row>
    <row r="111" spans="1:9" ht="12" customHeight="1">
      <c r="A111" s="397" t="s">
        <v>3780</v>
      </c>
      <c r="B111" s="398" t="s">
        <v>3781</v>
      </c>
      <c r="C111" s="616">
        <v>3</v>
      </c>
      <c r="D111" s="650">
        <v>5</v>
      </c>
      <c r="E111" s="647">
        <v>16</v>
      </c>
      <c r="F111" s="650">
        <v>14</v>
      </c>
      <c r="G111" s="642">
        <f t="shared" si="10"/>
        <v>19</v>
      </c>
      <c r="H111" s="404">
        <f t="shared" si="9"/>
        <v>19</v>
      </c>
      <c r="I111" s="666">
        <f t="shared" si="11"/>
        <v>1</v>
      </c>
    </row>
    <row r="112" spans="1:9" ht="12" customHeight="1">
      <c r="A112" s="514" t="s">
        <v>5409</v>
      </c>
      <c r="B112" s="407" t="s">
        <v>5410</v>
      </c>
      <c r="C112" s="616"/>
      <c r="D112" s="650"/>
      <c r="E112" s="647">
        <v>1</v>
      </c>
      <c r="F112" s="650"/>
      <c r="G112" s="642">
        <f t="shared" si="10"/>
        <v>1</v>
      </c>
      <c r="H112" s="404">
        <f t="shared" si="9"/>
        <v>0</v>
      </c>
      <c r="I112" s="666">
        <f t="shared" si="11"/>
        <v>0</v>
      </c>
    </row>
    <row r="113" spans="1:9" ht="12" customHeight="1">
      <c r="A113" s="397" t="s">
        <v>3782</v>
      </c>
      <c r="B113" s="398" t="s">
        <v>3783</v>
      </c>
      <c r="C113" s="616">
        <v>95</v>
      </c>
      <c r="D113" s="650">
        <v>87</v>
      </c>
      <c r="E113" s="647">
        <v>532</v>
      </c>
      <c r="F113" s="650">
        <v>578</v>
      </c>
      <c r="G113" s="642">
        <f t="shared" si="10"/>
        <v>627</v>
      </c>
      <c r="H113" s="404">
        <f t="shared" si="9"/>
        <v>665</v>
      </c>
      <c r="I113" s="666">
        <f t="shared" si="11"/>
        <v>1.0606060606060606</v>
      </c>
    </row>
    <row r="114" spans="1:9" ht="12" customHeight="1">
      <c r="A114" s="397" t="s">
        <v>3784</v>
      </c>
      <c r="B114" s="398" t="s">
        <v>3785</v>
      </c>
      <c r="C114" s="616">
        <v>377</v>
      </c>
      <c r="D114" s="650">
        <v>563</v>
      </c>
      <c r="E114" s="647">
        <v>225</v>
      </c>
      <c r="F114" s="650">
        <v>261</v>
      </c>
      <c r="G114" s="642">
        <f t="shared" si="10"/>
        <v>602</v>
      </c>
      <c r="H114" s="404">
        <f t="shared" si="9"/>
        <v>824</v>
      </c>
      <c r="I114" s="666">
        <f t="shared" si="11"/>
        <v>1.3687707641196014</v>
      </c>
    </row>
    <row r="115" spans="1:9" ht="12" customHeight="1">
      <c r="A115" s="397" t="s">
        <v>3786</v>
      </c>
      <c r="B115" s="398" t="s">
        <v>3787</v>
      </c>
      <c r="C115" s="616">
        <v>159</v>
      </c>
      <c r="D115" s="650">
        <v>138</v>
      </c>
      <c r="E115" s="647">
        <v>777</v>
      </c>
      <c r="F115" s="650">
        <v>792</v>
      </c>
      <c r="G115" s="642">
        <f t="shared" si="10"/>
        <v>936</v>
      </c>
      <c r="H115" s="404">
        <f t="shared" si="9"/>
        <v>930</v>
      </c>
      <c r="I115" s="666">
        <f t="shared" si="11"/>
        <v>0.99358974358974361</v>
      </c>
    </row>
    <row r="116" spans="1:9" ht="12" customHeight="1">
      <c r="A116" s="397" t="s">
        <v>3788</v>
      </c>
      <c r="B116" s="398" t="s">
        <v>3789</v>
      </c>
      <c r="C116" s="616">
        <v>16</v>
      </c>
      <c r="D116" s="650">
        <v>11</v>
      </c>
      <c r="E116" s="647">
        <v>9</v>
      </c>
      <c r="F116" s="650">
        <v>12</v>
      </c>
      <c r="G116" s="642">
        <f t="shared" si="10"/>
        <v>25</v>
      </c>
      <c r="H116" s="404">
        <f t="shared" si="9"/>
        <v>23</v>
      </c>
      <c r="I116" s="666">
        <f t="shared" si="11"/>
        <v>0.92</v>
      </c>
    </row>
    <row r="117" spans="1:9" ht="12" customHeight="1">
      <c r="A117" s="514" t="s">
        <v>5411</v>
      </c>
      <c r="B117" s="407" t="s">
        <v>5412</v>
      </c>
      <c r="C117" s="616"/>
      <c r="D117" s="650">
        <v>17</v>
      </c>
      <c r="E117" s="647">
        <v>5</v>
      </c>
      <c r="F117" s="650">
        <v>23</v>
      </c>
      <c r="G117" s="642">
        <f t="shared" si="10"/>
        <v>5</v>
      </c>
      <c r="H117" s="404">
        <f t="shared" si="9"/>
        <v>40</v>
      </c>
      <c r="I117" s="666">
        <f t="shared" si="11"/>
        <v>8</v>
      </c>
    </row>
    <row r="118" spans="1:9" ht="12" customHeight="1">
      <c r="A118" s="397" t="s">
        <v>3790</v>
      </c>
      <c r="B118" s="398" t="s">
        <v>3791</v>
      </c>
      <c r="C118" s="616">
        <v>39</v>
      </c>
      <c r="D118" s="650">
        <v>38</v>
      </c>
      <c r="E118" s="647">
        <v>47</v>
      </c>
      <c r="F118" s="650">
        <v>41</v>
      </c>
      <c r="G118" s="642">
        <f t="shared" si="10"/>
        <v>86</v>
      </c>
      <c r="H118" s="404">
        <f t="shared" si="9"/>
        <v>79</v>
      </c>
      <c r="I118" s="666">
        <f t="shared" si="11"/>
        <v>0.91860465116279066</v>
      </c>
    </row>
    <row r="119" spans="1:9" ht="12" customHeight="1">
      <c r="A119" s="397" t="s">
        <v>3792</v>
      </c>
      <c r="B119" s="398" t="s">
        <v>3793</v>
      </c>
      <c r="C119" s="616">
        <v>155</v>
      </c>
      <c r="D119" s="650">
        <v>143</v>
      </c>
      <c r="E119" s="647">
        <v>91</v>
      </c>
      <c r="F119" s="650">
        <v>98</v>
      </c>
      <c r="G119" s="642">
        <f t="shared" si="10"/>
        <v>246</v>
      </c>
      <c r="H119" s="404">
        <f t="shared" si="9"/>
        <v>241</v>
      </c>
      <c r="I119" s="666">
        <f t="shared" si="11"/>
        <v>0.97967479674796742</v>
      </c>
    </row>
    <row r="120" spans="1:9" ht="12" customHeight="1">
      <c r="A120" s="397" t="s">
        <v>3794</v>
      </c>
      <c r="B120" s="398" t="s">
        <v>3795</v>
      </c>
      <c r="C120" s="616"/>
      <c r="D120" s="650"/>
      <c r="E120" s="647">
        <v>1</v>
      </c>
      <c r="F120" s="650"/>
      <c r="G120" s="642">
        <f t="shared" si="10"/>
        <v>1</v>
      </c>
      <c r="H120" s="404">
        <f t="shared" si="9"/>
        <v>0</v>
      </c>
      <c r="I120" s="666">
        <f t="shared" si="11"/>
        <v>0</v>
      </c>
    </row>
    <row r="121" spans="1:9" ht="12" customHeight="1">
      <c r="A121" s="243"/>
      <c r="B121" s="607" t="s">
        <v>5413</v>
      </c>
      <c r="C121" s="617">
        <f>SUM(C88:C120)</f>
        <v>7574</v>
      </c>
      <c r="D121" s="931">
        <f>SUM(D88:D120)</f>
        <v>8979</v>
      </c>
      <c r="E121" s="653">
        <f>SUM(E88:E120)</f>
        <v>11408</v>
      </c>
      <c r="F121" s="663">
        <f>SUM(F88:F120)</f>
        <v>14139</v>
      </c>
      <c r="G121" s="645">
        <f>SUM(G88:G120)</f>
        <v>18982</v>
      </c>
      <c r="H121" s="765">
        <f t="shared" ref="H121:H127" si="12">D121+F121</f>
        <v>23118</v>
      </c>
      <c r="I121" s="667">
        <f t="shared" si="4"/>
        <v>1.2178906332314825</v>
      </c>
    </row>
    <row r="122" spans="1:9" ht="12" customHeight="1">
      <c r="A122" s="608"/>
      <c r="B122" s="609"/>
      <c r="C122" s="8"/>
      <c r="D122" s="650"/>
      <c r="E122" s="647"/>
      <c r="F122" s="650"/>
      <c r="G122" s="642"/>
      <c r="H122" s="404">
        <f t="shared" si="12"/>
        <v>0</v>
      </c>
      <c r="I122" s="666"/>
    </row>
    <row r="123" spans="1:9" ht="12" customHeight="1">
      <c r="A123" s="115" t="s">
        <v>215</v>
      </c>
      <c r="B123" s="115"/>
      <c r="C123" s="616">
        <v>5364</v>
      </c>
      <c r="D123" s="650">
        <v>6741</v>
      </c>
      <c r="E123" s="647">
        <v>1541</v>
      </c>
      <c r="F123" s="650">
        <v>1408</v>
      </c>
      <c r="G123" s="642">
        <f>C123+E123</f>
        <v>6905</v>
      </c>
      <c r="H123" s="404">
        <f t="shared" si="12"/>
        <v>8149</v>
      </c>
      <c r="I123" s="666">
        <f t="shared" si="4"/>
        <v>1.1801593048515568</v>
      </c>
    </row>
    <row r="124" spans="1:9" ht="12" customHeight="1">
      <c r="A124" s="115" t="s">
        <v>216</v>
      </c>
      <c r="B124" s="115"/>
      <c r="C124" s="616">
        <v>6131</v>
      </c>
      <c r="D124" s="650">
        <v>7705</v>
      </c>
      <c r="E124" s="647">
        <v>2089</v>
      </c>
      <c r="F124" s="650">
        <v>1908</v>
      </c>
      <c r="G124" s="642">
        <f t="shared" ref="G124:G173" si="13">C124+E124</f>
        <v>8220</v>
      </c>
      <c r="H124" s="404">
        <f t="shared" si="12"/>
        <v>9613</v>
      </c>
      <c r="I124" s="666">
        <f t="shared" si="4"/>
        <v>1.1694647201946473</v>
      </c>
    </row>
    <row r="125" spans="1:9" ht="12" customHeight="1">
      <c r="A125" s="115" t="s">
        <v>217</v>
      </c>
      <c r="B125" s="115"/>
      <c r="C125" s="616"/>
      <c r="D125" s="650"/>
      <c r="E125" s="647"/>
      <c r="F125" s="650"/>
      <c r="G125" s="642"/>
      <c r="H125" s="404"/>
      <c r="I125" s="666"/>
    </row>
    <row r="126" spans="1:9" s="763" customFormat="1" ht="12" customHeight="1">
      <c r="A126" s="599" t="s">
        <v>4249</v>
      </c>
      <c r="B126" s="610" t="s">
        <v>5414</v>
      </c>
      <c r="C126" s="938">
        <v>141</v>
      </c>
      <c r="D126" s="647">
        <v>488</v>
      </c>
      <c r="E126" s="647">
        <v>32</v>
      </c>
      <c r="F126" s="647">
        <v>86</v>
      </c>
      <c r="G126" s="647">
        <f t="shared" si="13"/>
        <v>173</v>
      </c>
      <c r="H126" s="404">
        <f t="shared" si="12"/>
        <v>574</v>
      </c>
      <c r="I126" s="939">
        <f t="shared" si="4"/>
        <v>3.3179190751445087</v>
      </c>
    </row>
    <row r="127" spans="1:9" ht="12" customHeight="1">
      <c r="A127" s="596" t="s">
        <v>3796</v>
      </c>
      <c r="B127" s="597" t="s">
        <v>3797</v>
      </c>
      <c r="C127" s="616">
        <v>293</v>
      </c>
      <c r="D127" s="650">
        <v>352</v>
      </c>
      <c r="E127" s="647">
        <v>19</v>
      </c>
      <c r="F127" s="650">
        <v>17</v>
      </c>
      <c r="G127" s="642">
        <f t="shared" si="13"/>
        <v>312</v>
      </c>
      <c r="H127" s="404">
        <f t="shared" si="12"/>
        <v>369</v>
      </c>
      <c r="I127" s="666">
        <f t="shared" si="4"/>
        <v>1.1826923076923077</v>
      </c>
    </row>
    <row r="128" spans="1:9" ht="12" customHeight="1">
      <c r="A128" s="570" t="s">
        <v>3798</v>
      </c>
      <c r="B128" s="601" t="s">
        <v>3799</v>
      </c>
      <c r="C128" s="616">
        <v>161</v>
      </c>
      <c r="D128" s="650">
        <v>284</v>
      </c>
      <c r="E128" s="647">
        <v>63</v>
      </c>
      <c r="F128" s="650">
        <v>88</v>
      </c>
      <c r="G128" s="642">
        <f t="shared" si="13"/>
        <v>224</v>
      </c>
      <c r="H128" s="404">
        <f t="shared" ref="H128:H179" si="14">D128+F128</f>
        <v>372</v>
      </c>
      <c r="I128" s="666">
        <f t="shared" ref="I128:I179" si="15">H128/G128</f>
        <v>1.6607142857142858</v>
      </c>
    </row>
    <row r="129" spans="1:9" ht="12" customHeight="1">
      <c r="A129" s="570" t="s">
        <v>3800</v>
      </c>
      <c r="B129" s="601" t="s">
        <v>3801</v>
      </c>
      <c r="C129" s="616">
        <v>32</v>
      </c>
      <c r="D129" s="650">
        <v>63</v>
      </c>
      <c r="E129" s="647"/>
      <c r="F129" s="650">
        <v>1</v>
      </c>
      <c r="G129" s="642">
        <f t="shared" si="13"/>
        <v>32</v>
      </c>
      <c r="H129" s="404">
        <f t="shared" si="14"/>
        <v>64</v>
      </c>
      <c r="I129" s="666">
        <f t="shared" si="15"/>
        <v>2</v>
      </c>
    </row>
    <row r="130" spans="1:9" ht="12" customHeight="1">
      <c r="A130" s="570" t="s">
        <v>3802</v>
      </c>
      <c r="B130" s="601" t="s">
        <v>3803</v>
      </c>
      <c r="C130" s="616">
        <v>1107</v>
      </c>
      <c r="D130" s="650">
        <v>1183</v>
      </c>
      <c r="E130" s="647">
        <v>103</v>
      </c>
      <c r="F130" s="650">
        <v>91</v>
      </c>
      <c r="G130" s="642">
        <f t="shared" si="13"/>
        <v>1210</v>
      </c>
      <c r="H130" s="404">
        <f t="shared" si="14"/>
        <v>1274</v>
      </c>
      <c r="I130" s="666">
        <f t="shared" si="15"/>
        <v>1.052892561983471</v>
      </c>
    </row>
    <row r="131" spans="1:9" ht="12" customHeight="1">
      <c r="A131" s="570" t="s">
        <v>3804</v>
      </c>
      <c r="B131" s="601" t="s">
        <v>3805</v>
      </c>
      <c r="C131" s="616">
        <v>376</v>
      </c>
      <c r="D131" s="650">
        <v>743</v>
      </c>
      <c r="E131" s="647">
        <v>85</v>
      </c>
      <c r="F131" s="650">
        <v>109</v>
      </c>
      <c r="G131" s="642">
        <f t="shared" si="13"/>
        <v>461</v>
      </c>
      <c r="H131" s="404">
        <f t="shared" si="14"/>
        <v>852</v>
      </c>
      <c r="I131" s="666">
        <f t="shared" si="15"/>
        <v>1.8481561822125814</v>
      </c>
    </row>
    <row r="132" spans="1:9" ht="12" customHeight="1">
      <c r="A132" s="570" t="s">
        <v>3808</v>
      </c>
      <c r="B132" s="601" t="s">
        <v>3809</v>
      </c>
      <c r="C132" s="616">
        <v>423</v>
      </c>
      <c r="D132" s="650">
        <v>489</v>
      </c>
      <c r="E132" s="647">
        <v>97</v>
      </c>
      <c r="F132" s="650">
        <v>109</v>
      </c>
      <c r="G132" s="642">
        <f t="shared" si="13"/>
        <v>520</v>
      </c>
      <c r="H132" s="404">
        <f t="shared" si="14"/>
        <v>598</v>
      </c>
      <c r="I132" s="666">
        <f t="shared" si="15"/>
        <v>1.1499999999999999</v>
      </c>
    </row>
    <row r="133" spans="1:9" ht="12" customHeight="1">
      <c r="A133" s="570" t="s">
        <v>3810</v>
      </c>
      <c r="B133" s="601" t="s">
        <v>3811</v>
      </c>
      <c r="C133" s="616">
        <v>9</v>
      </c>
      <c r="D133" s="650">
        <v>11</v>
      </c>
      <c r="E133" s="647"/>
      <c r="F133" s="650"/>
      <c r="G133" s="642">
        <f t="shared" si="13"/>
        <v>9</v>
      </c>
      <c r="H133" s="404">
        <f t="shared" si="14"/>
        <v>11</v>
      </c>
      <c r="I133" s="666">
        <f t="shared" si="15"/>
        <v>1.2222222222222223</v>
      </c>
    </row>
    <row r="134" spans="1:9" ht="12" customHeight="1">
      <c r="A134" s="570" t="s">
        <v>4251</v>
      </c>
      <c r="B134" s="601" t="s">
        <v>4252</v>
      </c>
      <c r="C134" s="616">
        <v>1</v>
      </c>
      <c r="D134" s="650">
        <v>1</v>
      </c>
      <c r="E134" s="647"/>
      <c r="F134" s="650"/>
      <c r="G134" s="642">
        <f t="shared" si="13"/>
        <v>1</v>
      </c>
      <c r="H134" s="404">
        <f t="shared" si="14"/>
        <v>1</v>
      </c>
      <c r="I134" s="666">
        <f t="shared" si="15"/>
        <v>1</v>
      </c>
    </row>
    <row r="135" spans="1:9" ht="12" customHeight="1">
      <c r="A135" s="570" t="s">
        <v>3812</v>
      </c>
      <c r="B135" s="601" t="s">
        <v>3813</v>
      </c>
      <c r="C135" s="616">
        <v>73</v>
      </c>
      <c r="D135" s="650">
        <v>36</v>
      </c>
      <c r="E135" s="647">
        <v>8</v>
      </c>
      <c r="F135" s="650">
        <v>11</v>
      </c>
      <c r="G135" s="642">
        <f t="shared" si="13"/>
        <v>81</v>
      </c>
      <c r="H135" s="404">
        <f t="shared" si="14"/>
        <v>47</v>
      </c>
      <c r="I135" s="666">
        <f t="shared" si="15"/>
        <v>0.58024691358024694</v>
      </c>
    </row>
    <row r="136" spans="1:9" ht="12" customHeight="1">
      <c r="A136" s="570" t="s">
        <v>3814</v>
      </c>
      <c r="B136" s="601" t="s">
        <v>3815</v>
      </c>
      <c r="C136" s="616">
        <v>32</v>
      </c>
      <c r="D136" s="650">
        <v>66</v>
      </c>
      <c r="E136" s="647">
        <v>7</v>
      </c>
      <c r="F136" s="650">
        <v>1</v>
      </c>
      <c r="G136" s="642">
        <f t="shared" si="13"/>
        <v>39</v>
      </c>
      <c r="H136" s="404">
        <f t="shared" si="14"/>
        <v>67</v>
      </c>
      <c r="I136" s="666">
        <f t="shared" si="15"/>
        <v>1.7179487179487178</v>
      </c>
    </row>
    <row r="137" spans="1:9" ht="12" customHeight="1">
      <c r="A137" s="570" t="s">
        <v>3816</v>
      </c>
      <c r="B137" s="601" t="s">
        <v>3817</v>
      </c>
      <c r="C137" s="616">
        <v>311</v>
      </c>
      <c r="D137" s="650">
        <v>492</v>
      </c>
      <c r="E137" s="647">
        <v>3</v>
      </c>
      <c r="F137" s="650">
        <v>8</v>
      </c>
      <c r="G137" s="642">
        <f t="shared" si="13"/>
        <v>314</v>
      </c>
      <c r="H137" s="404">
        <f t="shared" si="14"/>
        <v>500</v>
      </c>
      <c r="I137" s="666">
        <f t="shared" si="15"/>
        <v>1.5923566878980893</v>
      </c>
    </row>
    <row r="138" spans="1:9" ht="12" customHeight="1">
      <c r="A138" s="570" t="s">
        <v>3818</v>
      </c>
      <c r="B138" s="601" t="s">
        <v>3819</v>
      </c>
      <c r="C138" s="616">
        <v>663</v>
      </c>
      <c r="D138" s="650">
        <v>852</v>
      </c>
      <c r="E138" s="647">
        <v>161</v>
      </c>
      <c r="F138" s="650">
        <v>174</v>
      </c>
      <c r="G138" s="642">
        <f t="shared" si="13"/>
        <v>824</v>
      </c>
      <c r="H138" s="404">
        <f t="shared" si="14"/>
        <v>1026</v>
      </c>
      <c r="I138" s="666">
        <f t="shared" si="15"/>
        <v>1.2451456310679612</v>
      </c>
    </row>
    <row r="139" spans="1:9" ht="12" customHeight="1">
      <c r="A139" s="411" t="s">
        <v>3820</v>
      </c>
      <c r="B139" s="412" t="s">
        <v>3821</v>
      </c>
      <c r="C139" s="616">
        <v>108</v>
      </c>
      <c r="D139" s="650">
        <v>199</v>
      </c>
      <c r="E139" s="647">
        <v>16</v>
      </c>
      <c r="F139" s="650">
        <v>15</v>
      </c>
      <c r="G139" s="642">
        <f t="shared" si="13"/>
        <v>124</v>
      </c>
      <c r="H139" s="404">
        <f t="shared" si="14"/>
        <v>214</v>
      </c>
      <c r="I139" s="666">
        <f t="shared" si="15"/>
        <v>1.7258064516129032</v>
      </c>
    </row>
    <row r="140" spans="1:9" ht="12" customHeight="1">
      <c r="A140" s="1105" t="s">
        <v>5854</v>
      </c>
      <c r="B140" s="1106" t="s">
        <v>5855</v>
      </c>
      <c r="C140" s="1126"/>
      <c r="D140" s="1127">
        <v>1</v>
      </c>
      <c r="E140" s="1128"/>
      <c r="F140" s="1127"/>
      <c r="G140" s="1129"/>
      <c r="H140" s="404">
        <f t="shared" si="14"/>
        <v>1</v>
      </c>
      <c r="I140" s="1131"/>
    </row>
    <row r="141" spans="1:9" ht="12" customHeight="1">
      <c r="A141" s="570" t="s">
        <v>3822</v>
      </c>
      <c r="B141" s="601" t="s">
        <v>3823</v>
      </c>
      <c r="C141" s="616">
        <v>1</v>
      </c>
      <c r="D141" s="650">
        <v>3</v>
      </c>
      <c r="E141" s="647"/>
      <c r="F141" s="650"/>
      <c r="G141" s="642">
        <f t="shared" si="13"/>
        <v>1</v>
      </c>
      <c r="H141" s="404">
        <f t="shared" si="14"/>
        <v>3</v>
      </c>
      <c r="I141" s="666">
        <f t="shared" si="15"/>
        <v>3</v>
      </c>
    </row>
    <row r="142" spans="1:9" ht="12" customHeight="1">
      <c r="A142" s="570" t="s">
        <v>3824</v>
      </c>
      <c r="B142" s="601" t="s">
        <v>3825</v>
      </c>
      <c r="C142" s="616">
        <v>5</v>
      </c>
      <c r="D142" s="650">
        <v>10</v>
      </c>
      <c r="E142" s="647">
        <v>8</v>
      </c>
      <c r="F142" s="650">
        <v>6</v>
      </c>
      <c r="G142" s="642">
        <f t="shared" si="13"/>
        <v>13</v>
      </c>
      <c r="H142" s="404">
        <f t="shared" si="14"/>
        <v>16</v>
      </c>
      <c r="I142" s="666">
        <f t="shared" si="15"/>
        <v>1.2307692307692308</v>
      </c>
    </row>
    <row r="143" spans="1:9" ht="12" customHeight="1">
      <c r="A143" s="570" t="s">
        <v>3828</v>
      </c>
      <c r="B143" s="601" t="s">
        <v>3829</v>
      </c>
      <c r="C143" s="616">
        <v>3</v>
      </c>
      <c r="D143" s="650">
        <v>6</v>
      </c>
      <c r="E143" s="647">
        <v>3</v>
      </c>
      <c r="F143" s="650">
        <v>2</v>
      </c>
      <c r="G143" s="642">
        <f t="shared" si="13"/>
        <v>6</v>
      </c>
      <c r="H143" s="404">
        <f t="shared" si="14"/>
        <v>8</v>
      </c>
      <c r="I143" s="666">
        <f t="shared" si="15"/>
        <v>1.3333333333333333</v>
      </c>
    </row>
    <row r="144" spans="1:9" ht="12" customHeight="1">
      <c r="A144" s="570" t="s">
        <v>3830</v>
      </c>
      <c r="B144" s="601" t="s">
        <v>3831</v>
      </c>
      <c r="C144" s="616">
        <v>43</v>
      </c>
      <c r="D144" s="650">
        <v>70</v>
      </c>
      <c r="E144" s="647"/>
      <c r="F144" s="650">
        <v>5</v>
      </c>
      <c r="G144" s="642">
        <f t="shared" si="13"/>
        <v>43</v>
      </c>
      <c r="H144" s="404">
        <f t="shared" si="14"/>
        <v>75</v>
      </c>
      <c r="I144" s="666">
        <f t="shared" si="15"/>
        <v>1.7441860465116279</v>
      </c>
    </row>
    <row r="145" spans="1:9" ht="12" customHeight="1">
      <c r="A145" s="570" t="s">
        <v>3832</v>
      </c>
      <c r="B145" s="601" t="s">
        <v>3833</v>
      </c>
      <c r="C145" s="616">
        <v>1085</v>
      </c>
      <c r="D145" s="650">
        <v>1368</v>
      </c>
      <c r="E145" s="647">
        <v>248</v>
      </c>
      <c r="F145" s="650">
        <v>276</v>
      </c>
      <c r="G145" s="642">
        <f t="shared" si="13"/>
        <v>1333</v>
      </c>
      <c r="H145" s="404">
        <f t="shared" si="14"/>
        <v>1644</v>
      </c>
      <c r="I145" s="666">
        <f t="shared" si="15"/>
        <v>1.2333083270817704</v>
      </c>
    </row>
    <row r="146" spans="1:9" ht="12" customHeight="1">
      <c r="A146" s="570" t="s">
        <v>3834</v>
      </c>
      <c r="B146" s="601" t="s">
        <v>3835</v>
      </c>
      <c r="C146" s="616">
        <v>295</v>
      </c>
      <c r="D146" s="650">
        <v>279</v>
      </c>
      <c r="E146" s="647">
        <v>60</v>
      </c>
      <c r="F146" s="650">
        <v>61</v>
      </c>
      <c r="G146" s="642">
        <f t="shared" si="13"/>
        <v>355</v>
      </c>
      <c r="H146" s="404">
        <f t="shared" si="14"/>
        <v>340</v>
      </c>
      <c r="I146" s="666">
        <f t="shared" si="15"/>
        <v>0.95774647887323938</v>
      </c>
    </row>
    <row r="147" spans="1:9" ht="12" customHeight="1">
      <c r="A147" s="570" t="s">
        <v>3836</v>
      </c>
      <c r="B147" s="601" t="s">
        <v>3837</v>
      </c>
      <c r="C147" s="616">
        <v>1</v>
      </c>
      <c r="D147" s="650">
        <v>8</v>
      </c>
      <c r="E147" s="647">
        <v>1</v>
      </c>
      <c r="F147" s="650"/>
      <c r="G147" s="642">
        <f t="shared" si="13"/>
        <v>2</v>
      </c>
      <c r="H147" s="404">
        <f t="shared" si="14"/>
        <v>8</v>
      </c>
      <c r="I147" s="666">
        <f t="shared" si="15"/>
        <v>4</v>
      </c>
    </row>
    <row r="148" spans="1:9" ht="12" customHeight="1">
      <c r="A148" s="514" t="s">
        <v>3838</v>
      </c>
      <c r="B148" s="407" t="s">
        <v>3839</v>
      </c>
      <c r="C148" s="616"/>
      <c r="D148" s="650">
        <v>1</v>
      </c>
      <c r="E148" s="647"/>
      <c r="F148" s="650">
        <v>1</v>
      </c>
      <c r="G148" s="642"/>
      <c r="H148" s="404">
        <f t="shared" si="14"/>
        <v>2</v>
      </c>
      <c r="I148" s="666"/>
    </row>
    <row r="149" spans="1:9" ht="12" customHeight="1">
      <c r="A149" s="596" t="s">
        <v>3842</v>
      </c>
      <c r="B149" s="597" t="s">
        <v>3843</v>
      </c>
      <c r="C149" s="616">
        <v>504</v>
      </c>
      <c r="D149" s="650">
        <v>620</v>
      </c>
      <c r="E149" s="647">
        <v>12</v>
      </c>
      <c r="F149" s="650">
        <v>12</v>
      </c>
      <c r="G149" s="642">
        <f t="shared" si="13"/>
        <v>516</v>
      </c>
      <c r="H149" s="404">
        <f t="shared" si="14"/>
        <v>632</v>
      </c>
      <c r="I149" s="666">
        <f t="shared" si="15"/>
        <v>1.2248062015503876</v>
      </c>
    </row>
    <row r="150" spans="1:9" ht="12" customHeight="1">
      <c r="A150" s="570" t="s">
        <v>3844</v>
      </c>
      <c r="B150" s="601" t="s">
        <v>3845</v>
      </c>
      <c r="C150" s="616">
        <v>213</v>
      </c>
      <c r="D150" s="650">
        <v>399</v>
      </c>
      <c r="E150" s="647">
        <v>28</v>
      </c>
      <c r="F150" s="650">
        <v>71</v>
      </c>
      <c r="G150" s="642">
        <f t="shared" si="13"/>
        <v>241</v>
      </c>
      <c r="H150" s="404">
        <f t="shared" si="14"/>
        <v>470</v>
      </c>
      <c r="I150" s="666">
        <f t="shared" si="15"/>
        <v>1.950207468879668</v>
      </c>
    </row>
    <row r="151" spans="1:9" ht="12" customHeight="1">
      <c r="A151" s="596" t="s">
        <v>3846</v>
      </c>
      <c r="B151" s="597" t="s">
        <v>3847</v>
      </c>
      <c r="C151" s="616">
        <v>20</v>
      </c>
      <c r="D151" s="650">
        <v>42</v>
      </c>
      <c r="E151" s="647">
        <v>4</v>
      </c>
      <c r="F151" s="650">
        <v>5</v>
      </c>
      <c r="G151" s="642">
        <f t="shared" si="13"/>
        <v>24</v>
      </c>
      <c r="H151" s="404">
        <f t="shared" si="14"/>
        <v>47</v>
      </c>
      <c r="I151" s="666">
        <f t="shared" si="15"/>
        <v>1.9583333333333333</v>
      </c>
    </row>
    <row r="152" spans="1:9" ht="12" customHeight="1">
      <c r="A152" s="596" t="s">
        <v>5415</v>
      </c>
      <c r="B152" s="597" t="s">
        <v>5416</v>
      </c>
      <c r="C152" s="616">
        <v>1</v>
      </c>
      <c r="D152" s="650"/>
      <c r="E152" s="647"/>
      <c r="F152" s="650"/>
      <c r="G152" s="642">
        <f t="shared" si="13"/>
        <v>1</v>
      </c>
      <c r="H152" s="404">
        <f t="shared" si="14"/>
        <v>0</v>
      </c>
      <c r="I152" s="666">
        <f t="shared" si="15"/>
        <v>0</v>
      </c>
    </row>
    <row r="153" spans="1:9" ht="12" customHeight="1">
      <c r="A153" s="570" t="s">
        <v>3850</v>
      </c>
      <c r="B153" s="601" t="s">
        <v>3851</v>
      </c>
      <c r="C153" s="616"/>
      <c r="D153" s="650">
        <v>7</v>
      </c>
      <c r="E153" s="647"/>
      <c r="F153" s="650">
        <v>5</v>
      </c>
      <c r="G153" s="642">
        <f t="shared" si="13"/>
        <v>0</v>
      </c>
      <c r="H153" s="404">
        <f t="shared" si="14"/>
        <v>12</v>
      </c>
      <c r="I153" s="666"/>
    </row>
    <row r="154" spans="1:9" ht="12" customHeight="1">
      <c r="A154" s="570" t="s">
        <v>3854</v>
      </c>
      <c r="B154" s="601" t="s">
        <v>3855</v>
      </c>
      <c r="C154" s="616">
        <v>289</v>
      </c>
      <c r="D154" s="650">
        <v>326</v>
      </c>
      <c r="E154" s="647">
        <v>241</v>
      </c>
      <c r="F154" s="650">
        <v>229</v>
      </c>
      <c r="G154" s="642">
        <f t="shared" si="13"/>
        <v>530</v>
      </c>
      <c r="H154" s="404">
        <f t="shared" si="14"/>
        <v>555</v>
      </c>
      <c r="I154" s="666">
        <f t="shared" si="15"/>
        <v>1.0471698113207548</v>
      </c>
    </row>
    <row r="155" spans="1:9" ht="12" customHeight="1">
      <c r="A155" s="572" t="s">
        <v>3856</v>
      </c>
      <c r="B155" s="598" t="s">
        <v>3857</v>
      </c>
      <c r="C155" s="616">
        <v>55</v>
      </c>
      <c r="D155" s="650">
        <v>52</v>
      </c>
      <c r="E155" s="647">
        <v>121</v>
      </c>
      <c r="F155" s="650">
        <v>120</v>
      </c>
      <c r="G155" s="642">
        <f t="shared" si="13"/>
        <v>176</v>
      </c>
      <c r="H155" s="404">
        <f t="shared" si="14"/>
        <v>172</v>
      </c>
      <c r="I155" s="666">
        <f t="shared" si="15"/>
        <v>0.97727272727272729</v>
      </c>
    </row>
    <row r="156" spans="1:9" ht="12" customHeight="1">
      <c r="A156" s="570" t="s">
        <v>3858</v>
      </c>
      <c r="B156" s="601" t="s">
        <v>3859</v>
      </c>
      <c r="C156" s="616">
        <v>1</v>
      </c>
      <c r="D156" s="650">
        <v>5</v>
      </c>
      <c r="E156" s="647">
        <v>4</v>
      </c>
      <c r="F156" s="650">
        <v>7</v>
      </c>
      <c r="G156" s="642">
        <f t="shared" si="13"/>
        <v>5</v>
      </c>
      <c r="H156" s="404">
        <f t="shared" si="14"/>
        <v>12</v>
      </c>
      <c r="I156" s="666">
        <f t="shared" si="15"/>
        <v>2.4</v>
      </c>
    </row>
    <row r="157" spans="1:9" ht="12" customHeight="1">
      <c r="A157" s="572" t="s">
        <v>3860</v>
      </c>
      <c r="B157" s="598" t="s">
        <v>3861</v>
      </c>
      <c r="C157" s="616">
        <v>44</v>
      </c>
      <c r="D157" s="650">
        <v>36</v>
      </c>
      <c r="E157" s="647">
        <v>61</v>
      </c>
      <c r="F157" s="650">
        <v>61</v>
      </c>
      <c r="G157" s="642">
        <f t="shared" si="13"/>
        <v>105</v>
      </c>
      <c r="H157" s="404">
        <f t="shared" si="14"/>
        <v>97</v>
      </c>
      <c r="I157" s="666">
        <f t="shared" si="15"/>
        <v>0.92380952380952386</v>
      </c>
    </row>
    <row r="158" spans="1:9" ht="12" customHeight="1">
      <c r="A158" s="1105" t="s">
        <v>3862</v>
      </c>
      <c r="B158" s="1106" t="s">
        <v>3863</v>
      </c>
      <c r="C158" s="1126"/>
      <c r="D158" s="1127"/>
      <c r="E158" s="1128"/>
      <c r="F158" s="1127">
        <v>1</v>
      </c>
      <c r="G158" s="1129"/>
      <c r="H158" s="404">
        <f t="shared" si="14"/>
        <v>1</v>
      </c>
      <c r="I158" s="1131"/>
    </row>
    <row r="159" spans="1:9" ht="12" customHeight="1">
      <c r="A159" s="570" t="s">
        <v>3864</v>
      </c>
      <c r="B159" s="601" t="s">
        <v>3865</v>
      </c>
      <c r="C159" s="616">
        <v>1</v>
      </c>
      <c r="D159" s="650">
        <v>1</v>
      </c>
      <c r="E159" s="647"/>
      <c r="F159" s="650"/>
      <c r="G159" s="642">
        <f t="shared" si="13"/>
        <v>1</v>
      </c>
      <c r="H159" s="404">
        <f t="shared" si="14"/>
        <v>1</v>
      </c>
      <c r="I159" s="666">
        <f t="shared" si="15"/>
        <v>1</v>
      </c>
    </row>
    <row r="160" spans="1:9" ht="12" customHeight="1">
      <c r="A160" s="507" t="s">
        <v>3866</v>
      </c>
      <c r="B160" s="409" t="s">
        <v>3867</v>
      </c>
      <c r="C160" s="616">
        <v>3</v>
      </c>
      <c r="D160" s="650">
        <v>4</v>
      </c>
      <c r="E160" s="647">
        <v>1</v>
      </c>
      <c r="F160" s="650"/>
      <c r="G160" s="642">
        <f t="shared" si="13"/>
        <v>4</v>
      </c>
      <c r="H160" s="404">
        <f t="shared" si="14"/>
        <v>4</v>
      </c>
      <c r="I160" s="666">
        <f t="shared" si="15"/>
        <v>1</v>
      </c>
    </row>
    <row r="161" spans="1:9" ht="12" customHeight="1">
      <c r="A161" s="570" t="s">
        <v>3870</v>
      </c>
      <c r="B161" s="601" t="s">
        <v>3871</v>
      </c>
      <c r="C161" s="616">
        <v>3</v>
      </c>
      <c r="D161" s="650">
        <v>8</v>
      </c>
      <c r="E161" s="647"/>
      <c r="F161" s="650">
        <v>2</v>
      </c>
      <c r="G161" s="642">
        <f t="shared" si="13"/>
        <v>3</v>
      </c>
      <c r="H161" s="404">
        <f t="shared" si="14"/>
        <v>10</v>
      </c>
      <c r="I161" s="666">
        <f t="shared" si="15"/>
        <v>3.3333333333333335</v>
      </c>
    </row>
    <row r="162" spans="1:9" ht="12" customHeight="1">
      <c r="A162" s="570" t="s">
        <v>3874</v>
      </c>
      <c r="B162" s="601" t="s">
        <v>3875</v>
      </c>
      <c r="C162" s="616">
        <v>1633</v>
      </c>
      <c r="D162" s="650">
        <v>2068</v>
      </c>
      <c r="E162" s="647">
        <v>361</v>
      </c>
      <c r="F162" s="650">
        <v>377</v>
      </c>
      <c r="G162" s="642">
        <f t="shared" si="13"/>
        <v>1994</v>
      </c>
      <c r="H162" s="404">
        <f t="shared" si="14"/>
        <v>2445</v>
      </c>
      <c r="I162" s="666">
        <f t="shared" si="15"/>
        <v>1.2261785356068204</v>
      </c>
    </row>
    <row r="163" spans="1:9" ht="12" customHeight="1">
      <c r="A163" s="507" t="s">
        <v>5417</v>
      </c>
      <c r="B163" s="409" t="s">
        <v>5418</v>
      </c>
      <c r="C163" s="616">
        <v>264</v>
      </c>
      <c r="D163" s="650">
        <v>675</v>
      </c>
      <c r="E163" s="647">
        <v>67</v>
      </c>
      <c r="F163" s="650">
        <v>100</v>
      </c>
      <c r="G163" s="642">
        <f t="shared" si="13"/>
        <v>331</v>
      </c>
      <c r="H163" s="404">
        <f t="shared" si="14"/>
        <v>775</v>
      </c>
      <c r="I163" s="666">
        <f t="shared" si="15"/>
        <v>2.3413897280966767</v>
      </c>
    </row>
    <row r="164" spans="1:9" ht="12" customHeight="1">
      <c r="A164" s="570" t="s">
        <v>3878</v>
      </c>
      <c r="B164" s="601" t="s">
        <v>3879</v>
      </c>
      <c r="C164" s="616">
        <v>4</v>
      </c>
      <c r="D164" s="650">
        <v>10</v>
      </c>
      <c r="E164" s="647"/>
      <c r="F164" s="650"/>
      <c r="G164" s="642">
        <f t="shared" si="13"/>
        <v>4</v>
      </c>
      <c r="H164" s="404">
        <f t="shared" si="14"/>
        <v>10</v>
      </c>
      <c r="I164" s="666">
        <f t="shared" si="15"/>
        <v>2.5</v>
      </c>
    </row>
    <row r="165" spans="1:9" ht="12" customHeight="1">
      <c r="A165" s="570" t="s">
        <v>3882</v>
      </c>
      <c r="B165" s="601" t="s">
        <v>3883</v>
      </c>
      <c r="C165" s="616"/>
      <c r="D165" s="650">
        <v>15</v>
      </c>
      <c r="E165" s="647"/>
      <c r="F165" s="650">
        <v>7</v>
      </c>
      <c r="G165" s="642">
        <f t="shared" si="13"/>
        <v>0</v>
      </c>
      <c r="H165" s="404">
        <f t="shared" si="14"/>
        <v>22</v>
      </c>
      <c r="I165" s="666"/>
    </row>
    <row r="166" spans="1:9" ht="12" customHeight="1">
      <c r="A166" s="570" t="s">
        <v>3884</v>
      </c>
      <c r="B166" s="601" t="s">
        <v>3885</v>
      </c>
      <c r="C166" s="616">
        <v>6743</v>
      </c>
      <c r="D166" s="650">
        <v>8762</v>
      </c>
      <c r="E166" s="647">
        <v>1143</v>
      </c>
      <c r="F166" s="650">
        <v>1145</v>
      </c>
      <c r="G166" s="642">
        <f t="shared" si="13"/>
        <v>7886</v>
      </c>
      <c r="H166" s="404">
        <f t="shared" si="14"/>
        <v>9907</v>
      </c>
      <c r="I166" s="666">
        <f t="shared" si="15"/>
        <v>1.2562769464874461</v>
      </c>
    </row>
    <row r="167" spans="1:9" ht="12" customHeight="1">
      <c r="A167" s="514" t="s">
        <v>5642</v>
      </c>
      <c r="B167" s="407" t="s">
        <v>5643</v>
      </c>
      <c r="C167" s="616"/>
      <c r="D167" s="650">
        <v>1</v>
      </c>
      <c r="E167" s="647"/>
      <c r="F167" s="650"/>
      <c r="G167" s="642"/>
      <c r="H167" s="404">
        <f t="shared" si="14"/>
        <v>1</v>
      </c>
      <c r="I167" s="666"/>
    </row>
    <row r="168" spans="1:9" ht="12" customHeight="1">
      <c r="A168" s="570" t="s">
        <v>3886</v>
      </c>
      <c r="B168" s="601" t="s">
        <v>3887</v>
      </c>
      <c r="C168" s="616">
        <v>1255</v>
      </c>
      <c r="D168" s="650">
        <v>1370</v>
      </c>
      <c r="E168" s="647">
        <v>91</v>
      </c>
      <c r="F168" s="650">
        <v>99</v>
      </c>
      <c r="G168" s="642">
        <f t="shared" si="13"/>
        <v>1346</v>
      </c>
      <c r="H168" s="404">
        <f t="shared" si="14"/>
        <v>1469</v>
      </c>
      <c r="I168" s="666">
        <f t="shared" si="15"/>
        <v>1.0913818722139672</v>
      </c>
    </row>
    <row r="169" spans="1:9" ht="12" customHeight="1">
      <c r="A169" s="507" t="s">
        <v>5503</v>
      </c>
      <c r="B169" s="409" t="s">
        <v>5504</v>
      </c>
      <c r="C169" s="616"/>
      <c r="D169" s="650">
        <v>16</v>
      </c>
      <c r="E169" s="647"/>
      <c r="F169" s="650">
        <v>1</v>
      </c>
      <c r="G169" s="642"/>
      <c r="H169" s="404">
        <f t="shared" si="14"/>
        <v>17</v>
      </c>
      <c r="I169" s="666"/>
    </row>
    <row r="170" spans="1:9" ht="12" customHeight="1">
      <c r="A170" s="570" t="s">
        <v>3894</v>
      </c>
      <c r="B170" s="601" t="s">
        <v>3895</v>
      </c>
      <c r="C170" s="616">
        <v>8</v>
      </c>
      <c r="D170" s="650">
        <v>21</v>
      </c>
      <c r="E170" s="647">
        <v>1</v>
      </c>
      <c r="F170" s="650">
        <v>7</v>
      </c>
      <c r="G170" s="642">
        <f t="shared" si="13"/>
        <v>9</v>
      </c>
      <c r="H170" s="404">
        <f t="shared" si="14"/>
        <v>28</v>
      </c>
      <c r="I170" s="666">
        <f t="shared" si="15"/>
        <v>3.1111111111111112</v>
      </c>
    </row>
    <row r="171" spans="1:9" ht="12" customHeight="1">
      <c r="A171" s="570" t="s">
        <v>3896</v>
      </c>
      <c r="B171" s="601" t="s">
        <v>3897</v>
      </c>
      <c r="C171" s="616">
        <v>5</v>
      </c>
      <c r="D171" s="650">
        <v>17</v>
      </c>
      <c r="E171" s="647">
        <v>1</v>
      </c>
      <c r="F171" s="650">
        <v>6</v>
      </c>
      <c r="G171" s="642">
        <f t="shared" si="13"/>
        <v>6</v>
      </c>
      <c r="H171" s="404">
        <f t="shared" si="14"/>
        <v>23</v>
      </c>
      <c r="I171" s="666">
        <f t="shared" si="15"/>
        <v>3.8333333333333335</v>
      </c>
    </row>
    <row r="172" spans="1:9" ht="12" customHeight="1">
      <c r="A172" s="570" t="s">
        <v>3898</v>
      </c>
      <c r="B172" s="601" t="s">
        <v>3899</v>
      </c>
      <c r="C172" s="616">
        <v>359</v>
      </c>
      <c r="D172" s="650">
        <v>575</v>
      </c>
      <c r="E172" s="647">
        <v>64</v>
      </c>
      <c r="F172" s="650">
        <v>97</v>
      </c>
      <c r="G172" s="642">
        <f t="shared" si="13"/>
        <v>423</v>
      </c>
      <c r="H172" s="404">
        <f t="shared" si="14"/>
        <v>672</v>
      </c>
      <c r="I172" s="666">
        <f t="shared" si="15"/>
        <v>1.5886524822695036</v>
      </c>
    </row>
    <row r="173" spans="1:9" ht="12" customHeight="1">
      <c r="A173" s="570" t="s">
        <v>3900</v>
      </c>
      <c r="B173" s="601" t="s">
        <v>3901</v>
      </c>
      <c r="C173" s="616">
        <v>2964</v>
      </c>
      <c r="D173" s="650">
        <v>3523</v>
      </c>
      <c r="E173" s="647">
        <v>664</v>
      </c>
      <c r="F173" s="650">
        <v>774</v>
      </c>
      <c r="G173" s="642">
        <f t="shared" si="13"/>
        <v>3628</v>
      </c>
      <c r="H173" s="404">
        <f t="shared" si="14"/>
        <v>4297</v>
      </c>
      <c r="I173" s="666">
        <f t="shared" si="15"/>
        <v>1.184399117971334</v>
      </c>
    </row>
    <row r="174" spans="1:9" ht="12" customHeight="1">
      <c r="A174" s="596" t="s">
        <v>3902</v>
      </c>
      <c r="B174" s="597" t="s">
        <v>3903</v>
      </c>
      <c r="C174" s="616">
        <v>1</v>
      </c>
      <c r="D174" s="650"/>
      <c r="E174" s="647"/>
      <c r="F174" s="650"/>
      <c r="G174" s="642">
        <f t="shared" ref="G174:G194" si="16">C174+E174</f>
        <v>1</v>
      </c>
      <c r="H174" s="404">
        <f t="shared" si="14"/>
        <v>0</v>
      </c>
      <c r="I174" s="666">
        <f t="shared" si="15"/>
        <v>0</v>
      </c>
    </row>
    <row r="175" spans="1:9" ht="12" customHeight="1">
      <c r="A175" s="514" t="s">
        <v>5644</v>
      </c>
      <c r="B175" s="407" t="s">
        <v>5645</v>
      </c>
      <c r="C175" s="616"/>
      <c r="D175" s="650">
        <v>2</v>
      </c>
      <c r="E175" s="647"/>
      <c r="F175" s="650"/>
      <c r="G175" s="642"/>
      <c r="H175" s="404">
        <f t="shared" si="14"/>
        <v>2</v>
      </c>
      <c r="I175" s="666"/>
    </row>
    <row r="176" spans="1:9" ht="12" customHeight="1">
      <c r="A176" s="570" t="s">
        <v>3906</v>
      </c>
      <c r="B176" s="601" t="s">
        <v>3907</v>
      </c>
      <c r="C176" s="616">
        <v>488</v>
      </c>
      <c r="D176" s="650">
        <v>666</v>
      </c>
      <c r="E176" s="647">
        <v>100</v>
      </c>
      <c r="F176" s="650">
        <v>134</v>
      </c>
      <c r="G176" s="642">
        <f t="shared" si="16"/>
        <v>588</v>
      </c>
      <c r="H176" s="404">
        <f t="shared" si="14"/>
        <v>800</v>
      </c>
      <c r="I176" s="666">
        <f t="shared" si="15"/>
        <v>1.3605442176870748</v>
      </c>
    </row>
    <row r="177" spans="1:9" ht="12" customHeight="1">
      <c r="A177" s="570" t="s">
        <v>3908</v>
      </c>
      <c r="B177" s="601" t="s">
        <v>3909</v>
      </c>
      <c r="C177" s="616">
        <v>329</v>
      </c>
      <c r="D177" s="650">
        <v>539</v>
      </c>
      <c r="E177" s="647">
        <v>48</v>
      </c>
      <c r="F177" s="650">
        <v>109</v>
      </c>
      <c r="G177" s="642">
        <f t="shared" si="16"/>
        <v>377</v>
      </c>
      <c r="H177" s="404">
        <f t="shared" si="14"/>
        <v>648</v>
      </c>
      <c r="I177" s="666">
        <f t="shared" si="15"/>
        <v>1.7188328912466844</v>
      </c>
    </row>
    <row r="178" spans="1:9" ht="12" customHeight="1">
      <c r="A178" s="570" t="s">
        <v>3910</v>
      </c>
      <c r="B178" s="601" t="s">
        <v>3911</v>
      </c>
      <c r="C178" s="616">
        <v>836</v>
      </c>
      <c r="D178" s="650">
        <v>1021</v>
      </c>
      <c r="E178" s="647">
        <v>115</v>
      </c>
      <c r="F178" s="650">
        <v>152</v>
      </c>
      <c r="G178" s="642">
        <f t="shared" si="16"/>
        <v>951</v>
      </c>
      <c r="H178" s="404">
        <f t="shared" si="14"/>
        <v>1173</v>
      </c>
      <c r="I178" s="666">
        <f t="shared" si="15"/>
        <v>1.2334384858044165</v>
      </c>
    </row>
    <row r="179" spans="1:9" ht="12" customHeight="1">
      <c r="A179" s="507" t="s">
        <v>4724</v>
      </c>
      <c r="B179" s="409" t="s">
        <v>4781</v>
      </c>
      <c r="C179" s="616">
        <v>5464</v>
      </c>
      <c r="D179" s="650">
        <v>2398</v>
      </c>
      <c r="E179" s="647">
        <v>1747</v>
      </c>
      <c r="F179" s="650">
        <v>699</v>
      </c>
      <c r="G179" s="642">
        <f t="shared" si="16"/>
        <v>7211</v>
      </c>
      <c r="H179" s="404">
        <f t="shared" si="14"/>
        <v>3097</v>
      </c>
      <c r="I179" s="666">
        <f t="shared" si="15"/>
        <v>0.4294827347108584</v>
      </c>
    </row>
    <row r="180" spans="1:9" ht="12" customHeight="1">
      <c r="A180" s="514" t="s">
        <v>5419</v>
      </c>
      <c r="B180" s="407" t="s">
        <v>5420</v>
      </c>
      <c r="C180" s="616">
        <v>1</v>
      </c>
      <c r="D180" s="650">
        <v>3</v>
      </c>
      <c r="E180" s="647">
        <v>35</v>
      </c>
      <c r="F180" s="650"/>
      <c r="G180" s="642">
        <f t="shared" si="16"/>
        <v>36</v>
      </c>
      <c r="H180" s="404">
        <f t="shared" ref="H180:H243" si="17">D180+F180</f>
        <v>3</v>
      </c>
      <c r="I180" s="666">
        <f t="shared" ref="I180:I234" si="18">H180/G180</f>
        <v>8.3333333333333329E-2</v>
      </c>
    </row>
    <row r="181" spans="1:9" ht="12" customHeight="1">
      <c r="A181" s="508" t="s">
        <v>5421</v>
      </c>
      <c r="B181" s="406" t="s">
        <v>5422</v>
      </c>
      <c r="C181" s="616"/>
      <c r="D181" s="650"/>
      <c r="E181" s="647">
        <v>3</v>
      </c>
      <c r="F181" s="650">
        <v>1</v>
      </c>
      <c r="G181" s="642">
        <f t="shared" si="16"/>
        <v>3</v>
      </c>
      <c r="H181" s="404">
        <f t="shared" si="17"/>
        <v>1</v>
      </c>
      <c r="I181" s="666">
        <f t="shared" si="18"/>
        <v>0.33333333333333331</v>
      </c>
    </row>
    <row r="182" spans="1:9" ht="12" customHeight="1">
      <c r="A182" s="596" t="s">
        <v>3912</v>
      </c>
      <c r="B182" s="597" t="s">
        <v>3913</v>
      </c>
      <c r="C182" s="616">
        <v>12</v>
      </c>
      <c r="D182" s="650">
        <v>3</v>
      </c>
      <c r="E182" s="647">
        <v>3</v>
      </c>
      <c r="F182" s="650">
        <v>2</v>
      </c>
      <c r="G182" s="642">
        <f t="shared" si="16"/>
        <v>15</v>
      </c>
      <c r="H182" s="404">
        <f t="shared" si="17"/>
        <v>5</v>
      </c>
      <c r="I182" s="666">
        <f t="shared" si="18"/>
        <v>0.33333333333333331</v>
      </c>
    </row>
    <row r="183" spans="1:9" ht="12" customHeight="1">
      <c r="A183" s="596" t="s">
        <v>3918</v>
      </c>
      <c r="B183" s="597" t="s">
        <v>3919</v>
      </c>
      <c r="C183" s="616">
        <v>236</v>
      </c>
      <c r="D183" s="650">
        <v>313</v>
      </c>
      <c r="E183" s="647">
        <v>115</v>
      </c>
      <c r="F183" s="650">
        <v>78</v>
      </c>
      <c r="G183" s="642">
        <f t="shared" si="16"/>
        <v>351</v>
      </c>
      <c r="H183" s="404">
        <f t="shared" si="17"/>
        <v>391</v>
      </c>
      <c r="I183" s="666">
        <f t="shared" si="18"/>
        <v>1.1139601139601139</v>
      </c>
    </row>
    <row r="184" spans="1:9" ht="12" customHeight="1">
      <c r="A184" s="570" t="s">
        <v>3928</v>
      </c>
      <c r="B184" s="601" t="s">
        <v>3929</v>
      </c>
      <c r="C184" s="616">
        <v>75</v>
      </c>
      <c r="D184" s="650">
        <v>59</v>
      </c>
      <c r="E184" s="647">
        <v>12</v>
      </c>
      <c r="F184" s="650">
        <v>1</v>
      </c>
      <c r="G184" s="642">
        <f t="shared" si="16"/>
        <v>87</v>
      </c>
      <c r="H184" s="404">
        <f t="shared" si="17"/>
        <v>60</v>
      </c>
      <c r="I184" s="666">
        <f t="shared" si="18"/>
        <v>0.68965517241379315</v>
      </c>
    </row>
    <row r="185" spans="1:9" ht="12" customHeight="1">
      <c r="A185" s="570" t="s">
        <v>3932</v>
      </c>
      <c r="B185" s="601" t="s">
        <v>3933</v>
      </c>
      <c r="C185" s="616">
        <v>344</v>
      </c>
      <c r="D185" s="650">
        <v>446</v>
      </c>
      <c r="E185" s="647">
        <v>61</v>
      </c>
      <c r="F185" s="650">
        <v>39</v>
      </c>
      <c r="G185" s="642">
        <f t="shared" si="16"/>
        <v>405</v>
      </c>
      <c r="H185" s="404">
        <f t="shared" si="17"/>
        <v>485</v>
      </c>
      <c r="I185" s="666">
        <f t="shared" si="18"/>
        <v>1.1975308641975309</v>
      </c>
    </row>
    <row r="186" spans="1:9" ht="12" customHeight="1">
      <c r="A186" s="570" t="s">
        <v>3934</v>
      </c>
      <c r="B186" s="601" t="s">
        <v>3935</v>
      </c>
      <c r="C186" s="616">
        <v>8</v>
      </c>
      <c r="D186" s="650">
        <v>10</v>
      </c>
      <c r="E186" s="647">
        <v>1</v>
      </c>
      <c r="F186" s="650"/>
      <c r="G186" s="642">
        <f t="shared" si="16"/>
        <v>9</v>
      </c>
      <c r="H186" s="404">
        <f t="shared" si="17"/>
        <v>10</v>
      </c>
      <c r="I186" s="666">
        <f t="shared" si="18"/>
        <v>1.1111111111111112</v>
      </c>
    </row>
    <row r="187" spans="1:9" ht="12" customHeight="1">
      <c r="A187" s="570" t="s">
        <v>3936</v>
      </c>
      <c r="B187" s="601" t="s">
        <v>3937</v>
      </c>
      <c r="C187" s="616">
        <v>4</v>
      </c>
      <c r="D187" s="650">
        <v>5</v>
      </c>
      <c r="E187" s="647"/>
      <c r="F187" s="650">
        <v>2</v>
      </c>
      <c r="G187" s="642">
        <f t="shared" si="16"/>
        <v>4</v>
      </c>
      <c r="H187" s="404">
        <f t="shared" si="17"/>
        <v>7</v>
      </c>
      <c r="I187" s="666">
        <f t="shared" si="18"/>
        <v>1.75</v>
      </c>
    </row>
    <row r="188" spans="1:9" ht="12" customHeight="1">
      <c r="A188" s="570" t="s">
        <v>3944</v>
      </c>
      <c r="B188" s="601" t="s">
        <v>3945</v>
      </c>
      <c r="C188" s="616">
        <v>9</v>
      </c>
      <c r="D188" s="650">
        <v>21</v>
      </c>
      <c r="E188" s="647"/>
      <c r="F188" s="650"/>
      <c r="G188" s="642">
        <f t="shared" si="16"/>
        <v>9</v>
      </c>
      <c r="H188" s="404">
        <f t="shared" si="17"/>
        <v>21</v>
      </c>
      <c r="I188" s="666">
        <f t="shared" si="18"/>
        <v>2.3333333333333335</v>
      </c>
    </row>
    <row r="189" spans="1:9" ht="12" customHeight="1">
      <c r="A189" s="596" t="s">
        <v>3948</v>
      </c>
      <c r="B189" s="597" t="s">
        <v>3949</v>
      </c>
      <c r="C189" s="616">
        <v>1415</v>
      </c>
      <c r="D189" s="650">
        <v>2161</v>
      </c>
      <c r="E189" s="647">
        <v>257</v>
      </c>
      <c r="F189" s="650">
        <v>316</v>
      </c>
      <c r="G189" s="642">
        <f t="shared" si="16"/>
        <v>1672</v>
      </c>
      <c r="H189" s="404">
        <f t="shared" si="17"/>
        <v>2477</v>
      </c>
      <c r="I189" s="666">
        <f t="shared" si="18"/>
        <v>1.4814593301435406</v>
      </c>
    </row>
    <row r="190" spans="1:9" ht="12" customHeight="1">
      <c r="A190" s="596" t="s">
        <v>3950</v>
      </c>
      <c r="B190" s="597" t="s">
        <v>3951</v>
      </c>
      <c r="C190" s="616">
        <v>229</v>
      </c>
      <c r="D190" s="650">
        <v>305</v>
      </c>
      <c r="E190" s="647">
        <v>45</v>
      </c>
      <c r="F190" s="650">
        <v>39</v>
      </c>
      <c r="G190" s="642">
        <f t="shared" si="16"/>
        <v>274</v>
      </c>
      <c r="H190" s="404">
        <f t="shared" si="17"/>
        <v>344</v>
      </c>
      <c r="I190" s="666">
        <f t="shared" si="18"/>
        <v>1.2554744525547445</v>
      </c>
    </row>
    <row r="191" spans="1:9" ht="12" customHeight="1">
      <c r="A191" s="596" t="s">
        <v>3952</v>
      </c>
      <c r="B191" s="597" t="s">
        <v>3953</v>
      </c>
      <c r="C191" s="616">
        <v>835</v>
      </c>
      <c r="D191" s="650">
        <v>948</v>
      </c>
      <c r="E191" s="647">
        <v>112</v>
      </c>
      <c r="F191" s="650">
        <v>113</v>
      </c>
      <c r="G191" s="642">
        <f t="shared" si="16"/>
        <v>947</v>
      </c>
      <c r="H191" s="404">
        <f t="shared" si="17"/>
        <v>1061</v>
      </c>
      <c r="I191" s="666">
        <f t="shared" si="18"/>
        <v>1.1203801478352693</v>
      </c>
    </row>
    <row r="192" spans="1:9" ht="12" customHeight="1">
      <c r="A192" s="599" t="s">
        <v>4112</v>
      </c>
      <c r="B192" s="605" t="s">
        <v>5423</v>
      </c>
      <c r="C192" s="616">
        <v>216</v>
      </c>
      <c r="D192" s="650">
        <v>291</v>
      </c>
      <c r="E192" s="647">
        <v>44</v>
      </c>
      <c r="F192" s="650">
        <v>43</v>
      </c>
      <c r="G192" s="642">
        <f t="shared" si="16"/>
        <v>260</v>
      </c>
      <c r="H192" s="404">
        <f t="shared" si="17"/>
        <v>334</v>
      </c>
      <c r="I192" s="666">
        <f t="shared" si="18"/>
        <v>1.2846153846153847</v>
      </c>
    </row>
    <row r="193" spans="1:9" ht="12" customHeight="1">
      <c r="A193" s="507" t="s">
        <v>5424</v>
      </c>
      <c r="B193" s="409" t="s">
        <v>5425</v>
      </c>
      <c r="C193" s="616">
        <v>1</v>
      </c>
      <c r="D193" s="650"/>
      <c r="E193" s="647"/>
      <c r="F193" s="650"/>
      <c r="G193" s="642">
        <f t="shared" si="16"/>
        <v>1</v>
      </c>
      <c r="H193" s="404">
        <f t="shared" si="17"/>
        <v>0</v>
      </c>
      <c r="I193" s="666">
        <f t="shared" si="18"/>
        <v>0</v>
      </c>
    </row>
    <row r="194" spans="1:9" ht="12" customHeight="1">
      <c r="A194" s="576" t="s">
        <v>4114</v>
      </c>
      <c r="B194" s="611" t="s">
        <v>4115</v>
      </c>
      <c r="C194" s="616">
        <v>3</v>
      </c>
      <c r="D194" s="650"/>
      <c r="E194" s="647"/>
      <c r="F194" s="650"/>
      <c r="G194" s="642">
        <f t="shared" si="16"/>
        <v>3</v>
      </c>
      <c r="H194" s="404">
        <f t="shared" si="17"/>
        <v>0</v>
      </c>
      <c r="I194" s="666">
        <f t="shared" si="18"/>
        <v>0</v>
      </c>
    </row>
    <row r="195" spans="1:9" ht="12" customHeight="1">
      <c r="A195" s="115"/>
      <c r="B195" s="607" t="s">
        <v>5426</v>
      </c>
      <c r="C195" s="617">
        <f>SUM(C126:C194)</f>
        <v>30038</v>
      </c>
      <c r="D195" s="932">
        <f>SUM(D126:D194)</f>
        <v>34749</v>
      </c>
      <c r="E195" s="653">
        <f>SUM(E126:E194)</f>
        <v>6476</v>
      </c>
      <c r="F195" s="663">
        <f>SUM(F126:F194)</f>
        <v>5915</v>
      </c>
      <c r="G195" s="645">
        <f>SUM(G126:G194)</f>
        <v>36514</v>
      </c>
      <c r="H195" s="765">
        <f t="shared" si="17"/>
        <v>40664</v>
      </c>
      <c r="I195" s="661">
        <f t="shared" si="18"/>
        <v>1.1136550364243851</v>
      </c>
    </row>
    <row r="196" spans="1:9" ht="12" customHeight="1">
      <c r="A196" s="612"/>
      <c r="B196" s="609"/>
      <c r="C196" s="670"/>
      <c r="D196" s="940"/>
      <c r="E196" s="762"/>
      <c r="F196" s="941"/>
      <c r="G196" s="672"/>
      <c r="H196" s="942"/>
      <c r="I196" s="943"/>
    </row>
    <row r="197" spans="1:9" ht="12" customHeight="1">
      <c r="A197" s="612"/>
      <c r="B197" s="609"/>
      <c r="C197" s="670"/>
      <c r="D197" s="933"/>
      <c r="E197" s="762"/>
      <c r="F197" s="933"/>
      <c r="G197" s="672"/>
      <c r="H197" s="766"/>
      <c r="I197" s="673"/>
    </row>
    <row r="198" spans="1:9" ht="12" customHeight="1">
      <c r="A198" s="612"/>
      <c r="B198" s="609"/>
      <c r="C198" s="8"/>
      <c r="D198" s="933"/>
      <c r="E198" s="761"/>
      <c r="F198" s="933"/>
      <c r="G198" s="671"/>
      <c r="H198" s="766"/>
      <c r="I198" s="673"/>
    </row>
    <row r="199" spans="1:9" ht="12" customHeight="1">
      <c r="A199" s="115" t="s">
        <v>215</v>
      </c>
      <c r="B199" s="115"/>
      <c r="C199" s="616">
        <v>15527</v>
      </c>
      <c r="D199" s="650">
        <v>19144</v>
      </c>
      <c r="E199" s="647">
        <v>7817</v>
      </c>
      <c r="F199" s="650">
        <v>7866</v>
      </c>
      <c r="G199" s="642">
        <f>C199+E199</f>
        <v>23344</v>
      </c>
      <c r="H199" s="404">
        <f t="shared" si="17"/>
        <v>27010</v>
      </c>
      <c r="I199" s="666">
        <f t="shared" si="18"/>
        <v>1.1570424948594928</v>
      </c>
    </row>
    <row r="200" spans="1:9" ht="12" customHeight="1">
      <c r="A200" s="115" t="s">
        <v>216</v>
      </c>
      <c r="B200" s="210"/>
      <c r="C200" s="616">
        <v>15527</v>
      </c>
      <c r="D200" s="650">
        <v>19144</v>
      </c>
      <c r="E200" s="647">
        <v>7817</v>
      </c>
      <c r="F200" s="650">
        <v>7866</v>
      </c>
      <c r="G200" s="642">
        <f t="shared" ref="G200:H269" si="19">C200+E200</f>
        <v>23344</v>
      </c>
      <c r="H200" s="404">
        <f t="shared" si="17"/>
        <v>27010</v>
      </c>
      <c r="I200" s="666">
        <f t="shared" si="18"/>
        <v>1.1570424948594928</v>
      </c>
    </row>
    <row r="201" spans="1:9" ht="12" customHeight="1">
      <c r="A201" s="115" t="s">
        <v>218</v>
      </c>
      <c r="B201" s="210"/>
      <c r="C201" s="616">
        <v>15527</v>
      </c>
      <c r="D201" s="650">
        <v>19144</v>
      </c>
      <c r="E201" s="647">
        <v>7817</v>
      </c>
      <c r="F201" s="650">
        <v>7866</v>
      </c>
      <c r="G201" s="642">
        <f t="shared" si="19"/>
        <v>23344</v>
      </c>
      <c r="H201" s="404">
        <f t="shared" si="17"/>
        <v>27010</v>
      </c>
      <c r="I201" s="666">
        <f t="shared" si="18"/>
        <v>1.1570424948594928</v>
      </c>
    </row>
    <row r="202" spans="1:9" ht="12" customHeight="1">
      <c r="A202" s="570" t="s">
        <v>3956</v>
      </c>
      <c r="B202" s="571" t="s">
        <v>3957</v>
      </c>
      <c r="C202" s="616">
        <v>5519</v>
      </c>
      <c r="D202" s="650">
        <v>6759</v>
      </c>
      <c r="E202" s="647">
        <v>3403</v>
      </c>
      <c r="F202" s="650">
        <v>3428</v>
      </c>
      <c r="G202" s="642">
        <f t="shared" si="19"/>
        <v>8922</v>
      </c>
      <c r="H202" s="404">
        <f t="shared" si="17"/>
        <v>10187</v>
      </c>
      <c r="I202" s="666">
        <f t="shared" si="18"/>
        <v>1.1417843532840171</v>
      </c>
    </row>
    <row r="203" spans="1:9" ht="12" customHeight="1">
      <c r="A203" s="570" t="s">
        <v>3958</v>
      </c>
      <c r="B203" s="571" t="s">
        <v>3959</v>
      </c>
      <c r="C203" s="616">
        <v>5321</v>
      </c>
      <c r="D203" s="650">
        <v>6685</v>
      </c>
      <c r="E203" s="647">
        <v>3381</v>
      </c>
      <c r="F203" s="650">
        <v>3377</v>
      </c>
      <c r="G203" s="642">
        <f t="shared" si="19"/>
        <v>8702</v>
      </c>
      <c r="H203" s="404">
        <f t="shared" si="17"/>
        <v>10062</v>
      </c>
      <c r="I203" s="666">
        <f t="shared" si="18"/>
        <v>1.1562859112847621</v>
      </c>
    </row>
    <row r="204" spans="1:9" ht="12" customHeight="1">
      <c r="A204" s="570" t="s">
        <v>221</v>
      </c>
      <c r="B204" s="571" t="s">
        <v>3960</v>
      </c>
      <c r="C204" s="616">
        <v>19</v>
      </c>
      <c r="D204" s="650">
        <v>62</v>
      </c>
      <c r="E204" s="647">
        <v>39</v>
      </c>
      <c r="F204" s="650">
        <v>64</v>
      </c>
      <c r="G204" s="642">
        <f t="shared" si="19"/>
        <v>58</v>
      </c>
      <c r="H204" s="404">
        <f t="shared" si="17"/>
        <v>126</v>
      </c>
      <c r="I204" s="666">
        <f t="shared" si="18"/>
        <v>2.1724137931034484</v>
      </c>
    </row>
    <row r="205" spans="1:9" ht="12" customHeight="1">
      <c r="A205" s="570" t="s">
        <v>3961</v>
      </c>
      <c r="B205" s="571" t="s">
        <v>3962</v>
      </c>
      <c r="C205" s="616">
        <v>1</v>
      </c>
      <c r="D205" s="650">
        <v>1</v>
      </c>
      <c r="E205" s="647"/>
      <c r="F205" s="650">
        <v>1</v>
      </c>
      <c r="G205" s="642">
        <f t="shared" si="19"/>
        <v>1</v>
      </c>
      <c r="H205" s="404">
        <f t="shared" si="17"/>
        <v>2</v>
      </c>
      <c r="I205" s="666">
        <f t="shared" si="18"/>
        <v>2</v>
      </c>
    </row>
    <row r="206" spans="1:9" ht="12" customHeight="1">
      <c r="A206" s="570" t="s">
        <v>3963</v>
      </c>
      <c r="B206" s="571" t="s">
        <v>3964</v>
      </c>
      <c r="C206" s="616"/>
      <c r="D206" s="650"/>
      <c r="E206" s="647"/>
      <c r="F206" s="650"/>
      <c r="G206" s="642">
        <f t="shared" si="19"/>
        <v>0</v>
      </c>
      <c r="H206" s="404">
        <f t="shared" si="17"/>
        <v>0</v>
      </c>
      <c r="I206" s="666"/>
    </row>
    <row r="207" spans="1:9" ht="12" customHeight="1">
      <c r="A207" s="570" t="s">
        <v>3965</v>
      </c>
      <c r="B207" s="571" t="s">
        <v>3966</v>
      </c>
      <c r="C207" s="616"/>
      <c r="D207" s="650">
        <v>2</v>
      </c>
      <c r="E207" s="647"/>
      <c r="F207" s="650"/>
      <c r="G207" s="642">
        <f t="shared" si="19"/>
        <v>0</v>
      </c>
      <c r="H207" s="404">
        <f t="shared" si="17"/>
        <v>2</v>
      </c>
      <c r="I207" s="666"/>
    </row>
    <row r="208" spans="1:9" ht="12" customHeight="1">
      <c r="A208" s="570" t="s">
        <v>3967</v>
      </c>
      <c r="B208" s="571" t="s">
        <v>3968</v>
      </c>
      <c r="C208" s="616"/>
      <c r="D208" s="650">
        <v>1</v>
      </c>
      <c r="E208" s="647"/>
      <c r="F208" s="1135"/>
      <c r="G208" s="642">
        <f t="shared" si="19"/>
        <v>0</v>
      </c>
      <c r="H208" s="404">
        <f t="shared" si="17"/>
        <v>1</v>
      </c>
      <c r="I208" s="666"/>
    </row>
    <row r="209" spans="1:9" ht="12" customHeight="1">
      <c r="A209" s="570" t="s">
        <v>3971</v>
      </c>
      <c r="B209" s="571" t="s">
        <v>3972</v>
      </c>
      <c r="C209" s="616"/>
      <c r="D209" s="650"/>
      <c r="E209" s="647"/>
      <c r="F209" s="1134"/>
      <c r="G209" s="642">
        <f t="shared" si="19"/>
        <v>0</v>
      </c>
      <c r="H209" s="404">
        <f t="shared" si="17"/>
        <v>0</v>
      </c>
      <c r="I209" s="666"/>
    </row>
    <row r="210" spans="1:9" ht="12" customHeight="1">
      <c r="A210" s="570" t="s">
        <v>3969</v>
      </c>
      <c r="B210" s="571" t="s">
        <v>3970</v>
      </c>
      <c r="C210" s="616">
        <v>1</v>
      </c>
      <c r="D210" s="650">
        <v>1</v>
      </c>
      <c r="E210" s="647"/>
      <c r="F210" s="650"/>
      <c r="G210" s="642">
        <f t="shared" si="19"/>
        <v>1</v>
      </c>
      <c r="H210" s="404">
        <f t="shared" si="17"/>
        <v>1</v>
      </c>
      <c r="I210" s="666">
        <f t="shared" si="18"/>
        <v>1</v>
      </c>
    </row>
    <row r="211" spans="1:9" ht="12" customHeight="1">
      <c r="A211" s="514" t="s">
        <v>3961</v>
      </c>
      <c r="B211" s="415" t="s">
        <v>3962</v>
      </c>
      <c r="C211" s="616">
        <v>1</v>
      </c>
      <c r="D211" s="650"/>
      <c r="E211" s="647"/>
      <c r="F211" s="650"/>
      <c r="G211" s="642">
        <f t="shared" si="19"/>
        <v>1</v>
      </c>
      <c r="H211" s="404">
        <f t="shared" si="17"/>
        <v>0</v>
      </c>
      <c r="I211" s="666">
        <f t="shared" si="18"/>
        <v>0</v>
      </c>
    </row>
    <row r="212" spans="1:9" ht="12" customHeight="1">
      <c r="A212" s="570" t="s">
        <v>3973</v>
      </c>
      <c r="B212" s="571" t="s">
        <v>3974</v>
      </c>
      <c r="C212" s="616"/>
      <c r="D212" s="650"/>
      <c r="E212" s="647">
        <v>1</v>
      </c>
      <c r="F212" s="650"/>
      <c r="G212" s="642">
        <f t="shared" si="19"/>
        <v>1</v>
      </c>
      <c r="H212" s="404">
        <f t="shared" si="17"/>
        <v>0</v>
      </c>
      <c r="I212" s="666">
        <f t="shared" si="18"/>
        <v>0</v>
      </c>
    </row>
    <row r="213" spans="1:9" ht="12" customHeight="1">
      <c r="A213" s="570" t="s">
        <v>3977</v>
      </c>
      <c r="B213" s="571" t="s">
        <v>3978</v>
      </c>
      <c r="C213" s="616">
        <v>1</v>
      </c>
      <c r="D213" s="650">
        <v>2</v>
      </c>
      <c r="E213" s="647"/>
      <c r="F213" s="650"/>
      <c r="G213" s="642">
        <f t="shared" si="19"/>
        <v>1</v>
      </c>
      <c r="H213" s="404">
        <f t="shared" si="17"/>
        <v>2</v>
      </c>
      <c r="I213" s="666">
        <f t="shared" si="18"/>
        <v>2</v>
      </c>
    </row>
    <row r="214" spans="1:9" ht="12" customHeight="1">
      <c r="A214" s="570" t="s">
        <v>3979</v>
      </c>
      <c r="B214" s="571" t="s">
        <v>3980</v>
      </c>
      <c r="C214" s="616">
        <v>1</v>
      </c>
      <c r="D214" s="650">
        <v>2</v>
      </c>
      <c r="E214" s="647"/>
      <c r="F214" s="650"/>
      <c r="G214" s="642">
        <f t="shared" si="19"/>
        <v>1</v>
      </c>
      <c r="H214" s="404">
        <f t="shared" si="17"/>
        <v>2</v>
      </c>
      <c r="I214" s="666">
        <f t="shared" si="18"/>
        <v>2</v>
      </c>
    </row>
    <row r="215" spans="1:9" ht="12" customHeight="1">
      <c r="A215" s="570" t="s">
        <v>3981</v>
      </c>
      <c r="B215" s="571" t="s">
        <v>3982</v>
      </c>
      <c r="C215" s="616">
        <v>4</v>
      </c>
      <c r="D215" s="650"/>
      <c r="E215" s="647">
        <v>1</v>
      </c>
      <c r="F215" s="650"/>
      <c r="G215" s="642">
        <f t="shared" si="19"/>
        <v>5</v>
      </c>
      <c r="H215" s="404">
        <f t="shared" si="17"/>
        <v>0</v>
      </c>
      <c r="I215" s="666">
        <f t="shared" si="18"/>
        <v>0</v>
      </c>
    </row>
    <row r="216" spans="1:9" ht="12" customHeight="1">
      <c r="A216" s="570" t="s">
        <v>3983</v>
      </c>
      <c r="B216" s="571" t="s">
        <v>3984</v>
      </c>
      <c r="C216" s="616">
        <v>8</v>
      </c>
      <c r="D216" s="650">
        <v>7</v>
      </c>
      <c r="E216" s="647">
        <v>4</v>
      </c>
      <c r="F216" s="650">
        <v>1</v>
      </c>
      <c r="G216" s="642">
        <f t="shared" si="19"/>
        <v>12</v>
      </c>
      <c r="H216" s="404">
        <f t="shared" si="17"/>
        <v>8</v>
      </c>
      <c r="I216" s="666">
        <f t="shared" si="18"/>
        <v>0.66666666666666663</v>
      </c>
    </row>
    <row r="217" spans="1:9" ht="12" customHeight="1">
      <c r="A217" s="570" t="s">
        <v>5427</v>
      </c>
      <c r="B217" s="571" t="s">
        <v>5428</v>
      </c>
      <c r="C217" s="616">
        <v>1</v>
      </c>
      <c r="D217" s="650"/>
      <c r="E217" s="647"/>
      <c r="F217" s="650"/>
      <c r="G217" s="642">
        <f t="shared" si="19"/>
        <v>1</v>
      </c>
      <c r="H217" s="404">
        <f t="shared" si="17"/>
        <v>0</v>
      </c>
      <c r="I217" s="666">
        <f t="shared" si="18"/>
        <v>0</v>
      </c>
    </row>
    <row r="218" spans="1:9" ht="12" customHeight="1">
      <c r="A218" s="570" t="s">
        <v>3989</v>
      </c>
      <c r="B218" s="571" t="s">
        <v>3990</v>
      </c>
      <c r="C218" s="616">
        <v>8</v>
      </c>
      <c r="D218" s="650">
        <v>6</v>
      </c>
      <c r="E218" s="647">
        <v>4</v>
      </c>
      <c r="F218" s="650">
        <v>1</v>
      </c>
      <c r="G218" s="642">
        <f t="shared" si="19"/>
        <v>12</v>
      </c>
      <c r="H218" s="404">
        <f t="shared" si="17"/>
        <v>7</v>
      </c>
      <c r="I218" s="666">
        <f t="shared" si="18"/>
        <v>0.58333333333333337</v>
      </c>
    </row>
    <row r="219" spans="1:9" ht="12" customHeight="1">
      <c r="A219" s="570" t="s">
        <v>3991</v>
      </c>
      <c r="B219" s="571" t="s">
        <v>3992</v>
      </c>
      <c r="C219" s="616">
        <v>12</v>
      </c>
      <c r="D219" s="650">
        <v>24</v>
      </c>
      <c r="E219" s="647">
        <v>40</v>
      </c>
      <c r="F219" s="650">
        <v>53</v>
      </c>
      <c r="G219" s="642">
        <f t="shared" si="19"/>
        <v>52</v>
      </c>
      <c r="H219" s="404">
        <f t="shared" si="17"/>
        <v>77</v>
      </c>
      <c r="I219" s="666">
        <f t="shared" si="18"/>
        <v>1.4807692307692308</v>
      </c>
    </row>
    <row r="220" spans="1:9" ht="12" customHeight="1">
      <c r="A220" s="570" t="s">
        <v>219</v>
      </c>
      <c r="B220" s="571" t="s">
        <v>3993</v>
      </c>
      <c r="C220" s="616">
        <v>65</v>
      </c>
      <c r="D220" s="650">
        <v>78</v>
      </c>
      <c r="E220" s="647">
        <v>7</v>
      </c>
      <c r="F220" s="650">
        <v>2</v>
      </c>
      <c r="G220" s="642">
        <f t="shared" si="19"/>
        <v>72</v>
      </c>
      <c r="H220" s="404">
        <f t="shared" si="17"/>
        <v>80</v>
      </c>
      <c r="I220" s="666">
        <f t="shared" si="18"/>
        <v>1.1111111111111112</v>
      </c>
    </row>
    <row r="221" spans="1:9" ht="12" customHeight="1">
      <c r="A221" s="514" t="s">
        <v>220</v>
      </c>
      <c r="B221" s="415" t="s">
        <v>5505</v>
      </c>
      <c r="C221" s="616"/>
      <c r="D221" s="650">
        <v>2</v>
      </c>
      <c r="E221" s="647"/>
      <c r="F221" s="650"/>
      <c r="G221" s="642"/>
      <c r="H221" s="404">
        <f t="shared" si="17"/>
        <v>2</v>
      </c>
      <c r="I221" s="666"/>
    </row>
    <row r="222" spans="1:9" ht="12" customHeight="1">
      <c r="A222" s="514" t="s">
        <v>5429</v>
      </c>
      <c r="B222" s="415" t="s">
        <v>5430</v>
      </c>
      <c r="C222" s="616"/>
      <c r="D222" s="650">
        <v>1</v>
      </c>
      <c r="E222" s="647">
        <v>1</v>
      </c>
      <c r="F222" s="650"/>
      <c r="G222" s="642">
        <f t="shared" si="19"/>
        <v>1</v>
      </c>
      <c r="H222" s="404">
        <f t="shared" si="17"/>
        <v>1</v>
      </c>
      <c r="I222" s="666">
        <f t="shared" si="18"/>
        <v>1</v>
      </c>
    </row>
    <row r="223" spans="1:9" ht="12" customHeight="1">
      <c r="A223" s="570" t="s">
        <v>3994</v>
      </c>
      <c r="B223" s="571" t="s">
        <v>3995</v>
      </c>
      <c r="C223" s="616">
        <v>1</v>
      </c>
      <c r="D223" s="650">
        <v>2</v>
      </c>
      <c r="E223" s="647">
        <v>1</v>
      </c>
      <c r="F223" s="650"/>
      <c r="G223" s="642">
        <f t="shared" si="19"/>
        <v>2</v>
      </c>
      <c r="H223" s="404">
        <f t="shared" si="17"/>
        <v>2</v>
      </c>
      <c r="I223" s="666">
        <f t="shared" si="18"/>
        <v>1</v>
      </c>
    </row>
    <row r="224" spans="1:9" ht="12" customHeight="1">
      <c r="A224" s="570" t="s">
        <v>3996</v>
      </c>
      <c r="B224" s="571" t="s">
        <v>3997</v>
      </c>
      <c r="C224" s="616">
        <v>4</v>
      </c>
      <c r="D224" s="650">
        <v>5</v>
      </c>
      <c r="E224" s="647">
        <v>5</v>
      </c>
      <c r="F224" s="650">
        <v>5</v>
      </c>
      <c r="G224" s="642">
        <f t="shared" si="19"/>
        <v>9</v>
      </c>
      <c r="H224" s="404">
        <f t="shared" si="17"/>
        <v>10</v>
      </c>
      <c r="I224" s="666">
        <f t="shared" si="18"/>
        <v>1.1111111111111112</v>
      </c>
    </row>
    <row r="225" spans="1:9" ht="12" customHeight="1">
      <c r="A225" s="570" t="s">
        <v>3998</v>
      </c>
      <c r="B225" s="571" t="s">
        <v>3999</v>
      </c>
      <c r="C225" s="616">
        <v>4</v>
      </c>
      <c r="D225" s="650">
        <v>13</v>
      </c>
      <c r="E225" s="647">
        <v>5</v>
      </c>
      <c r="F225" s="650">
        <v>11</v>
      </c>
      <c r="G225" s="642">
        <f t="shared" si="19"/>
        <v>9</v>
      </c>
      <c r="H225" s="404">
        <f t="shared" si="17"/>
        <v>24</v>
      </c>
      <c r="I225" s="666">
        <f t="shared" si="18"/>
        <v>2.6666666666666665</v>
      </c>
    </row>
    <row r="226" spans="1:9" ht="12" customHeight="1">
      <c r="A226" s="570" t="s">
        <v>4000</v>
      </c>
      <c r="B226" s="571" t="s">
        <v>4001</v>
      </c>
      <c r="C226" s="616">
        <v>1</v>
      </c>
      <c r="D226" s="650"/>
      <c r="E226" s="647">
        <v>3</v>
      </c>
      <c r="F226" s="650">
        <v>1</v>
      </c>
      <c r="G226" s="642">
        <f t="shared" si="19"/>
        <v>4</v>
      </c>
      <c r="H226" s="404">
        <f t="shared" si="17"/>
        <v>1</v>
      </c>
      <c r="I226" s="666">
        <f t="shared" si="18"/>
        <v>0.25</v>
      </c>
    </row>
    <row r="227" spans="1:9" ht="12" customHeight="1">
      <c r="A227" s="570" t="s">
        <v>223</v>
      </c>
      <c r="B227" s="571" t="s">
        <v>4002</v>
      </c>
      <c r="C227" s="616">
        <v>321</v>
      </c>
      <c r="D227" s="650">
        <v>402</v>
      </c>
      <c r="E227" s="647">
        <v>83</v>
      </c>
      <c r="F227" s="650">
        <v>90</v>
      </c>
      <c r="G227" s="642">
        <f t="shared" si="19"/>
        <v>404</v>
      </c>
      <c r="H227" s="404">
        <f t="shared" si="17"/>
        <v>492</v>
      </c>
      <c r="I227" s="666">
        <f t="shared" si="18"/>
        <v>1.2178217821782178</v>
      </c>
    </row>
    <row r="228" spans="1:9" ht="12" customHeight="1">
      <c r="A228" s="514" t="s">
        <v>5646</v>
      </c>
      <c r="B228" s="407" t="s">
        <v>5647</v>
      </c>
      <c r="C228" s="616"/>
      <c r="D228" s="650"/>
      <c r="E228" s="647"/>
      <c r="F228" s="650">
        <v>1</v>
      </c>
      <c r="G228" s="642"/>
      <c r="H228" s="404">
        <f t="shared" si="17"/>
        <v>1</v>
      </c>
      <c r="I228" s="666"/>
    </row>
    <row r="229" spans="1:9" ht="12" customHeight="1">
      <c r="A229" s="879" t="s">
        <v>222</v>
      </c>
      <c r="B229" s="880" t="s">
        <v>5770</v>
      </c>
      <c r="C229" s="616"/>
      <c r="D229" s="650"/>
      <c r="E229" s="647"/>
      <c r="F229" s="650">
        <v>1</v>
      </c>
      <c r="G229" s="642"/>
      <c r="H229" s="404">
        <f t="shared" si="17"/>
        <v>1</v>
      </c>
      <c r="I229" s="666"/>
    </row>
    <row r="230" spans="1:9" ht="12" customHeight="1">
      <c r="A230" s="570" t="s">
        <v>4004</v>
      </c>
      <c r="B230" s="571" t="s">
        <v>4005</v>
      </c>
      <c r="C230" s="616"/>
      <c r="D230" s="650"/>
      <c r="E230" s="647">
        <v>1</v>
      </c>
      <c r="F230" s="650"/>
      <c r="G230" s="642">
        <f t="shared" si="19"/>
        <v>1</v>
      </c>
      <c r="H230" s="404">
        <f t="shared" si="17"/>
        <v>0</v>
      </c>
      <c r="I230" s="666">
        <f t="shared" si="18"/>
        <v>0</v>
      </c>
    </row>
    <row r="231" spans="1:9" ht="12" customHeight="1">
      <c r="A231" s="514" t="s">
        <v>5506</v>
      </c>
      <c r="B231" s="415" t="s">
        <v>5507</v>
      </c>
      <c r="C231" s="616"/>
      <c r="D231" s="650"/>
      <c r="E231" s="647"/>
      <c r="F231" s="650">
        <v>2</v>
      </c>
      <c r="G231" s="642"/>
      <c r="H231" s="404">
        <f t="shared" si="17"/>
        <v>2</v>
      </c>
      <c r="I231" s="666"/>
    </row>
    <row r="232" spans="1:9" ht="12" customHeight="1">
      <c r="A232" s="514" t="s">
        <v>5431</v>
      </c>
      <c r="B232" s="415" t="s">
        <v>5432</v>
      </c>
      <c r="C232" s="616"/>
      <c r="D232" s="650"/>
      <c r="E232" s="647">
        <v>3</v>
      </c>
      <c r="F232" s="650"/>
      <c r="G232" s="642">
        <f t="shared" si="19"/>
        <v>3</v>
      </c>
      <c r="H232" s="404">
        <f t="shared" si="17"/>
        <v>0</v>
      </c>
      <c r="I232" s="666">
        <f t="shared" si="18"/>
        <v>0</v>
      </c>
    </row>
    <row r="233" spans="1:9" ht="12" customHeight="1">
      <c r="A233" s="570" t="s">
        <v>4006</v>
      </c>
      <c r="B233" s="571" t="s">
        <v>4007</v>
      </c>
      <c r="C233" s="616">
        <v>1</v>
      </c>
      <c r="D233" s="650">
        <v>2</v>
      </c>
      <c r="E233" s="647">
        <v>11</v>
      </c>
      <c r="F233" s="650">
        <v>11</v>
      </c>
      <c r="G233" s="642">
        <f t="shared" si="19"/>
        <v>12</v>
      </c>
      <c r="H233" s="404">
        <f t="shared" si="17"/>
        <v>13</v>
      </c>
      <c r="I233" s="666">
        <f t="shared" si="18"/>
        <v>1.0833333333333333</v>
      </c>
    </row>
    <row r="234" spans="1:9" ht="12" customHeight="1">
      <c r="A234" s="570" t="s">
        <v>4008</v>
      </c>
      <c r="B234" s="571" t="s">
        <v>4009</v>
      </c>
      <c r="C234" s="616">
        <v>9</v>
      </c>
      <c r="D234" s="650">
        <v>19</v>
      </c>
      <c r="E234" s="647">
        <v>43</v>
      </c>
      <c r="F234" s="650">
        <v>42</v>
      </c>
      <c r="G234" s="642">
        <f t="shared" si="19"/>
        <v>52</v>
      </c>
      <c r="H234" s="404">
        <f t="shared" si="17"/>
        <v>61</v>
      </c>
      <c r="I234" s="666">
        <f t="shared" si="18"/>
        <v>1.1730769230769231</v>
      </c>
    </row>
    <row r="235" spans="1:9" ht="12" customHeight="1">
      <c r="A235" s="570" t="s">
        <v>4010</v>
      </c>
      <c r="B235" s="571" t="s">
        <v>4011</v>
      </c>
      <c r="C235" s="616">
        <v>3</v>
      </c>
      <c r="D235" s="650">
        <v>7</v>
      </c>
      <c r="E235" s="647">
        <v>3</v>
      </c>
      <c r="F235" s="650">
        <v>1</v>
      </c>
      <c r="G235" s="642">
        <f t="shared" si="19"/>
        <v>6</v>
      </c>
      <c r="H235" s="404">
        <f t="shared" si="17"/>
        <v>8</v>
      </c>
      <c r="I235" s="666">
        <f t="shared" ref="I235:I305" si="20">H235/G235</f>
        <v>1.3333333333333333</v>
      </c>
    </row>
    <row r="236" spans="1:9" ht="12" customHeight="1">
      <c r="A236" s="514" t="s">
        <v>5433</v>
      </c>
      <c r="B236" s="415" t="s">
        <v>5434</v>
      </c>
      <c r="C236" s="616">
        <v>1</v>
      </c>
      <c r="D236" s="650"/>
      <c r="E236" s="647"/>
      <c r="F236" s="650"/>
      <c r="G236" s="642">
        <f t="shared" si="19"/>
        <v>1</v>
      </c>
      <c r="H236" s="404">
        <f t="shared" si="17"/>
        <v>0</v>
      </c>
      <c r="I236" s="666">
        <f t="shared" si="20"/>
        <v>0</v>
      </c>
    </row>
    <row r="237" spans="1:9" ht="12" customHeight="1">
      <c r="A237" s="570" t="s">
        <v>4012</v>
      </c>
      <c r="B237" s="571" t="s">
        <v>4013</v>
      </c>
      <c r="C237" s="616">
        <v>8</v>
      </c>
      <c r="D237" s="650">
        <v>15</v>
      </c>
      <c r="E237" s="647"/>
      <c r="F237" s="650">
        <v>2</v>
      </c>
      <c r="G237" s="642">
        <f t="shared" si="19"/>
        <v>8</v>
      </c>
      <c r="H237" s="404">
        <f t="shared" si="17"/>
        <v>17</v>
      </c>
      <c r="I237" s="666">
        <f t="shared" si="20"/>
        <v>2.125</v>
      </c>
    </row>
    <row r="238" spans="1:9" ht="12" customHeight="1">
      <c r="A238" s="570" t="s">
        <v>4014</v>
      </c>
      <c r="B238" s="571" t="s">
        <v>4015</v>
      </c>
      <c r="C238" s="616"/>
      <c r="D238" s="650">
        <v>6</v>
      </c>
      <c r="E238" s="647">
        <v>3</v>
      </c>
      <c r="F238" s="650">
        <v>1</v>
      </c>
      <c r="G238" s="642">
        <f t="shared" si="19"/>
        <v>3</v>
      </c>
      <c r="H238" s="404">
        <f t="shared" si="17"/>
        <v>7</v>
      </c>
      <c r="I238" s="666">
        <f t="shared" si="20"/>
        <v>2.3333333333333335</v>
      </c>
    </row>
    <row r="239" spans="1:9" ht="12" customHeight="1">
      <c r="A239" s="570" t="s">
        <v>4016</v>
      </c>
      <c r="B239" s="571" t="s">
        <v>4017</v>
      </c>
      <c r="C239" s="616"/>
      <c r="D239" s="650"/>
      <c r="E239" s="647">
        <v>7</v>
      </c>
      <c r="F239" s="650">
        <v>2</v>
      </c>
      <c r="G239" s="642">
        <f t="shared" si="19"/>
        <v>7</v>
      </c>
      <c r="H239" s="404">
        <f t="shared" si="17"/>
        <v>2</v>
      </c>
      <c r="I239" s="666">
        <f t="shared" si="20"/>
        <v>0.2857142857142857</v>
      </c>
    </row>
    <row r="240" spans="1:9" ht="12" customHeight="1">
      <c r="A240" s="570" t="s">
        <v>4018</v>
      </c>
      <c r="B240" s="571" t="s">
        <v>4019</v>
      </c>
      <c r="C240" s="616">
        <v>3</v>
      </c>
      <c r="D240" s="650">
        <v>2</v>
      </c>
      <c r="E240" s="647">
        <v>1</v>
      </c>
      <c r="F240" s="650">
        <v>2</v>
      </c>
      <c r="G240" s="642">
        <f t="shared" si="19"/>
        <v>4</v>
      </c>
      <c r="H240" s="404">
        <f t="shared" si="17"/>
        <v>4</v>
      </c>
      <c r="I240" s="666">
        <f t="shared" si="20"/>
        <v>1</v>
      </c>
    </row>
    <row r="241" spans="1:9" ht="12" customHeight="1">
      <c r="A241" s="570" t="s">
        <v>4020</v>
      </c>
      <c r="B241" s="571" t="s">
        <v>4021</v>
      </c>
      <c r="C241" s="616">
        <v>93</v>
      </c>
      <c r="D241" s="650">
        <v>213</v>
      </c>
      <c r="E241" s="647">
        <v>76</v>
      </c>
      <c r="F241" s="650">
        <v>31</v>
      </c>
      <c r="G241" s="642">
        <f t="shared" si="19"/>
        <v>169</v>
      </c>
      <c r="H241" s="404">
        <f t="shared" si="17"/>
        <v>244</v>
      </c>
      <c r="I241" s="666">
        <f t="shared" si="20"/>
        <v>1.4437869822485208</v>
      </c>
    </row>
    <row r="242" spans="1:9" ht="12" customHeight="1">
      <c r="A242" s="514" t="s">
        <v>5435</v>
      </c>
      <c r="B242" s="415" t="s">
        <v>5436</v>
      </c>
      <c r="C242" s="616"/>
      <c r="D242" s="650"/>
      <c r="E242" s="647">
        <v>1</v>
      </c>
      <c r="F242" s="650"/>
      <c r="G242" s="642">
        <f t="shared" si="19"/>
        <v>1</v>
      </c>
      <c r="H242" s="404">
        <f t="shared" si="17"/>
        <v>0</v>
      </c>
      <c r="I242" s="666">
        <f t="shared" si="20"/>
        <v>0</v>
      </c>
    </row>
    <row r="243" spans="1:9" ht="12" customHeight="1">
      <c r="A243" s="570" t="s">
        <v>4022</v>
      </c>
      <c r="B243" s="571" t="s">
        <v>4023</v>
      </c>
      <c r="C243" s="616">
        <v>35</v>
      </c>
      <c r="D243" s="650">
        <v>63</v>
      </c>
      <c r="E243" s="647">
        <v>49</v>
      </c>
      <c r="F243" s="650">
        <v>43</v>
      </c>
      <c r="G243" s="642">
        <f t="shared" si="19"/>
        <v>84</v>
      </c>
      <c r="H243" s="404">
        <f t="shared" si="17"/>
        <v>106</v>
      </c>
      <c r="I243" s="666">
        <f t="shared" si="20"/>
        <v>1.2619047619047619</v>
      </c>
    </row>
    <row r="244" spans="1:9" ht="12" customHeight="1">
      <c r="A244" s="514" t="s">
        <v>5437</v>
      </c>
      <c r="B244" s="415" t="s">
        <v>5438</v>
      </c>
      <c r="C244" s="616"/>
      <c r="D244" s="650"/>
      <c r="E244" s="647">
        <v>1</v>
      </c>
      <c r="F244" s="650"/>
      <c r="G244" s="642">
        <f t="shared" si="19"/>
        <v>1</v>
      </c>
      <c r="H244" s="404">
        <f t="shared" si="19"/>
        <v>0</v>
      </c>
      <c r="I244" s="666">
        <f t="shared" si="20"/>
        <v>0</v>
      </c>
    </row>
    <row r="245" spans="1:9" ht="12" customHeight="1">
      <c r="A245" s="514" t="s">
        <v>5508</v>
      </c>
      <c r="B245" s="415" t="s">
        <v>5509</v>
      </c>
      <c r="C245" s="616"/>
      <c r="D245" s="650"/>
      <c r="E245" s="647"/>
      <c r="F245" s="650">
        <v>1</v>
      </c>
      <c r="G245" s="642"/>
      <c r="H245" s="404">
        <f t="shared" si="19"/>
        <v>1</v>
      </c>
      <c r="I245" s="666"/>
    </row>
    <row r="246" spans="1:9" ht="12" customHeight="1">
      <c r="A246" s="570" t="s">
        <v>4024</v>
      </c>
      <c r="B246" s="571" t="s">
        <v>4025</v>
      </c>
      <c r="C246" s="616">
        <v>4</v>
      </c>
      <c r="D246" s="650">
        <v>5</v>
      </c>
      <c r="E246" s="647">
        <v>13</v>
      </c>
      <c r="F246" s="650">
        <v>8</v>
      </c>
      <c r="G246" s="642">
        <f t="shared" si="19"/>
        <v>17</v>
      </c>
      <c r="H246" s="404">
        <f t="shared" si="19"/>
        <v>13</v>
      </c>
      <c r="I246" s="666">
        <f t="shared" si="20"/>
        <v>0.76470588235294112</v>
      </c>
    </row>
    <row r="247" spans="1:9" ht="12" customHeight="1">
      <c r="A247" s="570" t="s">
        <v>4026</v>
      </c>
      <c r="B247" s="571" t="s">
        <v>4027</v>
      </c>
      <c r="C247" s="616">
        <v>4</v>
      </c>
      <c r="D247" s="650">
        <v>1</v>
      </c>
      <c r="E247" s="647">
        <v>5</v>
      </c>
      <c r="F247" s="650">
        <v>3</v>
      </c>
      <c r="G247" s="642">
        <f t="shared" si="19"/>
        <v>9</v>
      </c>
      <c r="H247" s="404">
        <f t="shared" si="19"/>
        <v>4</v>
      </c>
      <c r="I247" s="666">
        <f t="shared" si="20"/>
        <v>0.44444444444444442</v>
      </c>
    </row>
    <row r="248" spans="1:9" ht="12" customHeight="1">
      <c r="A248" s="570" t="s">
        <v>5439</v>
      </c>
      <c r="B248" s="571" t="s">
        <v>5440</v>
      </c>
      <c r="C248" s="616"/>
      <c r="D248" s="650">
        <v>1</v>
      </c>
      <c r="E248" s="647">
        <v>1</v>
      </c>
      <c r="F248" s="650"/>
      <c r="G248" s="642">
        <f t="shared" si="19"/>
        <v>1</v>
      </c>
      <c r="H248" s="404">
        <f t="shared" si="19"/>
        <v>1</v>
      </c>
      <c r="I248" s="666">
        <f t="shared" si="20"/>
        <v>1</v>
      </c>
    </row>
    <row r="249" spans="1:9" ht="12" customHeight="1">
      <c r="A249" s="570" t="s">
        <v>4028</v>
      </c>
      <c r="B249" s="571" t="s">
        <v>4029</v>
      </c>
      <c r="C249" s="616">
        <v>257</v>
      </c>
      <c r="D249" s="650">
        <v>334</v>
      </c>
      <c r="E249" s="647">
        <v>7</v>
      </c>
      <c r="F249" s="650">
        <v>13</v>
      </c>
      <c r="G249" s="642">
        <f t="shared" si="19"/>
        <v>264</v>
      </c>
      <c r="H249" s="404">
        <f t="shared" si="19"/>
        <v>347</v>
      </c>
      <c r="I249" s="666">
        <f t="shared" si="20"/>
        <v>1.3143939393939394</v>
      </c>
    </row>
    <row r="250" spans="1:9" ht="12" customHeight="1">
      <c r="A250" s="570" t="s">
        <v>4030</v>
      </c>
      <c r="B250" s="571" t="s">
        <v>4031</v>
      </c>
      <c r="C250" s="616">
        <v>41</v>
      </c>
      <c r="D250" s="650">
        <v>45</v>
      </c>
      <c r="E250" s="647">
        <v>9</v>
      </c>
      <c r="F250" s="650">
        <v>3</v>
      </c>
      <c r="G250" s="642">
        <f t="shared" si="19"/>
        <v>50</v>
      </c>
      <c r="H250" s="404">
        <f t="shared" si="19"/>
        <v>48</v>
      </c>
      <c r="I250" s="666">
        <f t="shared" si="20"/>
        <v>0.96</v>
      </c>
    </row>
    <row r="251" spans="1:9" ht="12" customHeight="1">
      <c r="A251" s="514" t="s">
        <v>5441</v>
      </c>
      <c r="B251" s="415" t="s">
        <v>5442</v>
      </c>
      <c r="C251" s="616">
        <v>1</v>
      </c>
      <c r="D251" s="650"/>
      <c r="E251" s="647"/>
      <c r="F251" s="650">
        <v>1</v>
      </c>
      <c r="G251" s="642">
        <f t="shared" si="19"/>
        <v>1</v>
      </c>
      <c r="H251" s="404">
        <f t="shared" si="19"/>
        <v>1</v>
      </c>
      <c r="I251" s="666">
        <f t="shared" si="20"/>
        <v>1</v>
      </c>
    </row>
    <row r="252" spans="1:9" ht="12" customHeight="1">
      <c r="A252" s="507" t="s">
        <v>5443</v>
      </c>
      <c r="B252" s="408" t="s">
        <v>5444</v>
      </c>
      <c r="C252" s="616">
        <v>1</v>
      </c>
      <c r="D252" s="650">
        <v>2</v>
      </c>
      <c r="E252" s="647"/>
      <c r="F252" s="650"/>
      <c r="G252" s="642">
        <f t="shared" si="19"/>
        <v>1</v>
      </c>
      <c r="H252" s="404">
        <f t="shared" si="19"/>
        <v>2</v>
      </c>
      <c r="I252" s="666">
        <f t="shared" si="20"/>
        <v>2</v>
      </c>
    </row>
    <row r="253" spans="1:9" ht="12" customHeight="1">
      <c r="A253" s="514" t="s">
        <v>5445</v>
      </c>
      <c r="B253" s="415" t="s">
        <v>5446</v>
      </c>
      <c r="C253" s="616"/>
      <c r="D253" s="650">
        <v>2</v>
      </c>
      <c r="E253" s="647">
        <v>1</v>
      </c>
      <c r="F253" s="650"/>
      <c r="G253" s="642">
        <f t="shared" si="19"/>
        <v>1</v>
      </c>
      <c r="H253" s="404">
        <f t="shared" si="19"/>
        <v>2</v>
      </c>
      <c r="I253" s="666">
        <f t="shared" si="20"/>
        <v>2</v>
      </c>
    </row>
    <row r="254" spans="1:9" ht="12" customHeight="1">
      <c r="A254" s="570" t="s">
        <v>4032</v>
      </c>
      <c r="B254" s="571" t="s">
        <v>4033</v>
      </c>
      <c r="C254" s="616">
        <v>1</v>
      </c>
      <c r="D254" s="650"/>
      <c r="E254" s="647"/>
      <c r="F254" s="650"/>
      <c r="G254" s="642">
        <f t="shared" si="19"/>
        <v>1</v>
      </c>
      <c r="H254" s="404">
        <f t="shared" si="19"/>
        <v>0</v>
      </c>
      <c r="I254" s="666">
        <f t="shared" si="20"/>
        <v>0</v>
      </c>
    </row>
    <row r="255" spans="1:9" ht="12" customHeight="1">
      <c r="A255" s="570" t="s">
        <v>5447</v>
      </c>
      <c r="B255" s="571" t="s">
        <v>5448</v>
      </c>
      <c r="C255" s="616">
        <v>1</v>
      </c>
      <c r="D255" s="650"/>
      <c r="E255" s="647"/>
      <c r="F255" s="650">
        <v>1</v>
      </c>
      <c r="G255" s="642">
        <f t="shared" si="19"/>
        <v>1</v>
      </c>
      <c r="H255" s="404">
        <f t="shared" si="19"/>
        <v>1</v>
      </c>
      <c r="I255" s="666">
        <f t="shared" si="20"/>
        <v>1</v>
      </c>
    </row>
    <row r="256" spans="1:9" ht="12" customHeight="1">
      <c r="A256" s="514" t="s">
        <v>5449</v>
      </c>
      <c r="B256" s="415" t="s">
        <v>5450</v>
      </c>
      <c r="C256" s="616">
        <v>1</v>
      </c>
      <c r="D256" s="650"/>
      <c r="E256" s="647"/>
      <c r="F256" s="650"/>
      <c r="G256" s="642">
        <f t="shared" si="19"/>
        <v>1</v>
      </c>
      <c r="H256" s="404">
        <f t="shared" si="19"/>
        <v>0</v>
      </c>
      <c r="I256" s="666">
        <f t="shared" si="20"/>
        <v>0</v>
      </c>
    </row>
    <row r="257" spans="1:9" ht="12" customHeight="1">
      <c r="A257" s="570" t="s">
        <v>4034</v>
      </c>
      <c r="B257" s="571" t="s">
        <v>4035</v>
      </c>
      <c r="C257" s="616">
        <v>3</v>
      </c>
      <c r="D257" s="650"/>
      <c r="E257" s="647"/>
      <c r="F257" s="650"/>
      <c r="G257" s="642">
        <f t="shared" si="19"/>
        <v>3</v>
      </c>
      <c r="H257" s="404">
        <f t="shared" si="19"/>
        <v>0</v>
      </c>
      <c r="I257" s="666">
        <f t="shared" si="20"/>
        <v>0</v>
      </c>
    </row>
    <row r="258" spans="1:9" ht="12" customHeight="1">
      <c r="A258" s="570" t="s">
        <v>5451</v>
      </c>
      <c r="B258" s="571" t="s">
        <v>5452</v>
      </c>
      <c r="C258" s="616">
        <v>1</v>
      </c>
      <c r="D258" s="650"/>
      <c r="E258" s="647"/>
      <c r="F258" s="650"/>
      <c r="G258" s="642">
        <f t="shared" si="19"/>
        <v>1</v>
      </c>
      <c r="H258" s="404">
        <f t="shared" si="19"/>
        <v>0</v>
      </c>
      <c r="I258" s="666">
        <f t="shared" si="20"/>
        <v>0</v>
      </c>
    </row>
    <row r="259" spans="1:9" ht="12" customHeight="1">
      <c r="A259" s="1080" t="s">
        <v>5856</v>
      </c>
      <c r="B259" s="1080" t="s">
        <v>5857</v>
      </c>
      <c r="C259" s="1126"/>
      <c r="D259" s="1127">
        <v>1</v>
      </c>
      <c r="E259" s="1128"/>
      <c r="F259" s="1127"/>
      <c r="G259" s="1129"/>
      <c r="H259" s="404">
        <f t="shared" si="19"/>
        <v>1</v>
      </c>
      <c r="I259" s="1131"/>
    </row>
    <row r="260" spans="1:9" ht="12" customHeight="1">
      <c r="A260" s="570" t="s">
        <v>4036</v>
      </c>
      <c r="B260" s="571" t="s">
        <v>4037</v>
      </c>
      <c r="C260" s="616">
        <v>1</v>
      </c>
      <c r="D260" s="650"/>
      <c r="E260" s="647"/>
      <c r="F260" s="650"/>
      <c r="G260" s="642">
        <f t="shared" si="19"/>
        <v>1</v>
      </c>
      <c r="H260" s="404">
        <f t="shared" si="19"/>
        <v>0</v>
      </c>
      <c r="I260" s="666">
        <f t="shared" si="20"/>
        <v>0</v>
      </c>
    </row>
    <row r="261" spans="1:9" ht="12" customHeight="1">
      <c r="A261" s="507" t="s">
        <v>5453</v>
      </c>
      <c r="B261" s="408" t="s">
        <v>5454</v>
      </c>
      <c r="C261" s="616">
        <v>12</v>
      </c>
      <c r="D261" s="650">
        <v>7</v>
      </c>
      <c r="E261" s="647"/>
      <c r="F261" s="650">
        <v>4</v>
      </c>
      <c r="G261" s="642">
        <f t="shared" si="19"/>
        <v>12</v>
      </c>
      <c r="H261" s="404">
        <f t="shared" si="19"/>
        <v>11</v>
      </c>
      <c r="I261" s="666">
        <f t="shared" si="20"/>
        <v>0.91666666666666663</v>
      </c>
    </row>
    <row r="262" spans="1:9" ht="12" customHeight="1">
      <c r="A262" s="514" t="s">
        <v>5455</v>
      </c>
      <c r="B262" s="415" t="s">
        <v>5456</v>
      </c>
      <c r="C262" s="616">
        <v>1</v>
      </c>
      <c r="D262" s="650"/>
      <c r="E262" s="647"/>
      <c r="F262" s="650"/>
      <c r="G262" s="642">
        <f t="shared" si="19"/>
        <v>1</v>
      </c>
      <c r="H262" s="404">
        <f t="shared" si="19"/>
        <v>0</v>
      </c>
      <c r="I262" s="666">
        <f t="shared" si="20"/>
        <v>0</v>
      </c>
    </row>
    <row r="263" spans="1:9" ht="12" customHeight="1">
      <c r="A263" s="514" t="s">
        <v>5457</v>
      </c>
      <c r="B263" s="415" t="s">
        <v>5458</v>
      </c>
      <c r="C263" s="616">
        <v>3</v>
      </c>
      <c r="D263" s="650"/>
      <c r="E263" s="647"/>
      <c r="F263" s="650"/>
      <c r="G263" s="642">
        <f t="shared" si="19"/>
        <v>3</v>
      </c>
      <c r="H263" s="404">
        <f t="shared" si="19"/>
        <v>0</v>
      </c>
      <c r="I263" s="666">
        <f t="shared" si="20"/>
        <v>0</v>
      </c>
    </row>
    <row r="264" spans="1:9" ht="12" customHeight="1">
      <c r="A264" s="507" t="s">
        <v>5459</v>
      </c>
      <c r="B264" s="408" t="s">
        <v>5460</v>
      </c>
      <c r="C264" s="616">
        <v>1</v>
      </c>
      <c r="D264" s="650"/>
      <c r="E264" s="647"/>
      <c r="F264" s="650"/>
      <c r="G264" s="642">
        <f t="shared" si="19"/>
        <v>1</v>
      </c>
      <c r="H264" s="404">
        <f t="shared" si="19"/>
        <v>0</v>
      </c>
      <c r="I264" s="666">
        <f t="shared" si="20"/>
        <v>0</v>
      </c>
    </row>
    <row r="265" spans="1:9" ht="12" customHeight="1">
      <c r="A265" s="570" t="s">
        <v>4038</v>
      </c>
      <c r="B265" s="571" t="s">
        <v>4039</v>
      </c>
      <c r="C265" s="616">
        <v>1</v>
      </c>
      <c r="D265" s="650"/>
      <c r="E265" s="647"/>
      <c r="F265" s="650"/>
      <c r="G265" s="642">
        <f t="shared" si="19"/>
        <v>1</v>
      </c>
      <c r="H265" s="404">
        <f t="shared" si="19"/>
        <v>0</v>
      </c>
      <c r="I265" s="666">
        <f t="shared" si="20"/>
        <v>0</v>
      </c>
    </row>
    <row r="266" spans="1:9" ht="12" customHeight="1">
      <c r="A266" s="570" t="s">
        <v>4040</v>
      </c>
      <c r="B266" s="571" t="s">
        <v>4041</v>
      </c>
      <c r="C266" s="616"/>
      <c r="D266" s="650"/>
      <c r="E266" s="647">
        <v>1</v>
      </c>
      <c r="F266" s="650">
        <v>1</v>
      </c>
      <c r="G266" s="642">
        <f t="shared" si="19"/>
        <v>1</v>
      </c>
      <c r="H266" s="404">
        <f t="shared" si="19"/>
        <v>1</v>
      </c>
      <c r="I266" s="666">
        <f t="shared" si="20"/>
        <v>1</v>
      </c>
    </row>
    <row r="267" spans="1:9" ht="12" customHeight="1">
      <c r="A267" s="570" t="s">
        <v>4042</v>
      </c>
      <c r="B267" s="571" t="s">
        <v>4043</v>
      </c>
      <c r="C267" s="616"/>
      <c r="D267" s="650"/>
      <c r="E267" s="647">
        <v>1</v>
      </c>
      <c r="F267" s="650"/>
      <c r="G267" s="642">
        <f t="shared" si="19"/>
        <v>1</v>
      </c>
      <c r="H267" s="404">
        <f t="shared" si="19"/>
        <v>0</v>
      </c>
      <c r="I267" s="666">
        <f t="shared" si="20"/>
        <v>0</v>
      </c>
    </row>
    <row r="268" spans="1:9" ht="12" customHeight="1">
      <c r="A268" s="570" t="s">
        <v>4044</v>
      </c>
      <c r="B268" s="571" t="s">
        <v>4045</v>
      </c>
      <c r="C268" s="616"/>
      <c r="D268" s="650"/>
      <c r="E268" s="647">
        <v>4</v>
      </c>
      <c r="F268" s="650">
        <v>1</v>
      </c>
      <c r="G268" s="642">
        <f t="shared" si="19"/>
        <v>4</v>
      </c>
      <c r="H268" s="404">
        <f t="shared" si="19"/>
        <v>1</v>
      </c>
      <c r="I268" s="666">
        <f t="shared" si="20"/>
        <v>0.25</v>
      </c>
    </row>
    <row r="269" spans="1:9" ht="12" customHeight="1">
      <c r="A269" s="570" t="s">
        <v>4046</v>
      </c>
      <c r="B269" s="571" t="s">
        <v>4047</v>
      </c>
      <c r="C269" s="616">
        <v>5</v>
      </c>
      <c r="D269" s="650">
        <v>2</v>
      </c>
      <c r="E269" s="647">
        <v>11</v>
      </c>
      <c r="F269" s="650">
        <v>7</v>
      </c>
      <c r="G269" s="642">
        <f t="shared" si="19"/>
        <v>16</v>
      </c>
      <c r="H269" s="404">
        <f t="shared" si="19"/>
        <v>9</v>
      </c>
      <c r="I269" s="666">
        <f t="shared" si="20"/>
        <v>0.5625</v>
      </c>
    </row>
    <row r="270" spans="1:9" ht="12" customHeight="1">
      <c r="A270" s="570" t="s">
        <v>4048</v>
      </c>
      <c r="B270" s="571" t="s">
        <v>4049</v>
      </c>
      <c r="C270" s="616"/>
      <c r="D270" s="650"/>
      <c r="E270" s="647">
        <v>1</v>
      </c>
      <c r="F270" s="650"/>
      <c r="G270" s="642">
        <f t="shared" ref="G270:H310" si="21">C270+E270</f>
        <v>1</v>
      </c>
      <c r="H270" s="404">
        <f t="shared" si="21"/>
        <v>0</v>
      </c>
      <c r="I270" s="666">
        <f t="shared" si="20"/>
        <v>0</v>
      </c>
    </row>
    <row r="271" spans="1:9" ht="12" customHeight="1">
      <c r="A271" s="514" t="s">
        <v>5461</v>
      </c>
      <c r="B271" s="415" t="s">
        <v>5462</v>
      </c>
      <c r="C271" s="616"/>
      <c r="D271" s="650"/>
      <c r="E271" s="647">
        <v>4</v>
      </c>
      <c r="F271" s="650"/>
      <c r="G271" s="642">
        <f t="shared" si="21"/>
        <v>4</v>
      </c>
      <c r="H271" s="404">
        <f t="shared" si="21"/>
        <v>0</v>
      </c>
      <c r="I271" s="666">
        <f t="shared" si="20"/>
        <v>0</v>
      </c>
    </row>
    <row r="272" spans="1:9" ht="12" customHeight="1">
      <c r="A272" s="570" t="s">
        <v>4050</v>
      </c>
      <c r="B272" s="571" t="s">
        <v>4051</v>
      </c>
      <c r="C272" s="616">
        <v>11</v>
      </c>
      <c r="D272" s="650">
        <v>18</v>
      </c>
      <c r="E272" s="647"/>
      <c r="F272" s="650">
        <v>2</v>
      </c>
      <c r="G272" s="642">
        <f t="shared" si="21"/>
        <v>11</v>
      </c>
      <c r="H272" s="404">
        <f t="shared" si="21"/>
        <v>20</v>
      </c>
      <c r="I272" s="666">
        <f t="shared" si="20"/>
        <v>1.8181818181818181</v>
      </c>
    </row>
    <row r="273" spans="1:9" ht="12" customHeight="1">
      <c r="A273" s="507" t="s">
        <v>5463</v>
      </c>
      <c r="B273" s="408" t="s">
        <v>5464</v>
      </c>
      <c r="C273" s="616">
        <v>3</v>
      </c>
      <c r="D273" s="650"/>
      <c r="E273" s="647"/>
      <c r="F273" s="650"/>
      <c r="G273" s="642">
        <f t="shared" si="21"/>
        <v>3</v>
      </c>
      <c r="H273" s="404">
        <f t="shared" si="21"/>
        <v>0</v>
      </c>
      <c r="I273" s="666">
        <f t="shared" si="20"/>
        <v>0</v>
      </c>
    </row>
    <row r="274" spans="1:9" ht="12" customHeight="1">
      <c r="A274" s="570" t="s">
        <v>4052</v>
      </c>
      <c r="B274" s="571" t="s">
        <v>4053</v>
      </c>
      <c r="C274" s="616">
        <v>3</v>
      </c>
      <c r="D274" s="650">
        <v>6</v>
      </c>
      <c r="E274" s="647">
        <v>3</v>
      </c>
      <c r="F274" s="650">
        <v>2</v>
      </c>
      <c r="G274" s="642">
        <f t="shared" si="21"/>
        <v>6</v>
      </c>
      <c r="H274" s="404">
        <f t="shared" si="21"/>
        <v>8</v>
      </c>
      <c r="I274" s="666">
        <f t="shared" si="20"/>
        <v>1.3333333333333333</v>
      </c>
    </row>
    <row r="275" spans="1:9" ht="12" customHeight="1">
      <c r="A275" s="570" t="s">
        <v>4054</v>
      </c>
      <c r="B275" s="571" t="s">
        <v>4055</v>
      </c>
      <c r="C275" s="616"/>
      <c r="D275" s="650">
        <v>1</v>
      </c>
      <c r="E275" s="647">
        <v>1</v>
      </c>
      <c r="F275" s="650"/>
      <c r="G275" s="642">
        <f t="shared" si="21"/>
        <v>1</v>
      </c>
      <c r="H275" s="404">
        <f t="shared" si="21"/>
        <v>1</v>
      </c>
      <c r="I275" s="666">
        <f t="shared" si="20"/>
        <v>1</v>
      </c>
    </row>
    <row r="276" spans="1:9" ht="12" customHeight="1">
      <c r="A276" s="570" t="s">
        <v>4056</v>
      </c>
      <c r="B276" s="571" t="s">
        <v>4057</v>
      </c>
      <c r="C276" s="616">
        <v>168</v>
      </c>
      <c r="D276" s="650">
        <v>183</v>
      </c>
      <c r="E276" s="647">
        <v>4</v>
      </c>
      <c r="F276" s="650">
        <v>5</v>
      </c>
      <c r="G276" s="642">
        <f t="shared" si="21"/>
        <v>172</v>
      </c>
      <c r="H276" s="404">
        <f t="shared" si="21"/>
        <v>188</v>
      </c>
      <c r="I276" s="666">
        <f t="shared" si="20"/>
        <v>1.0930232558139534</v>
      </c>
    </row>
    <row r="277" spans="1:9" ht="12" customHeight="1">
      <c r="A277" s="570" t="s">
        <v>4058</v>
      </c>
      <c r="B277" s="571" t="s">
        <v>4059</v>
      </c>
      <c r="C277" s="616">
        <v>180</v>
      </c>
      <c r="D277" s="650">
        <v>217</v>
      </c>
      <c r="E277" s="647">
        <v>4</v>
      </c>
      <c r="F277" s="650">
        <v>4</v>
      </c>
      <c r="G277" s="642">
        <f t="shared" si="21"/>
        <v>184</v>
      </c>
      <c r="H277" s="404">
        <f t="shared" si="21"/>
        <v>221</v>
      </c>
      <c r="I277" s="666">
        <f t="shared" si="20"/>
        <v>1.201086956521739</v>
      </c>
    </row>
    <row r="278" spans="1:9" ht="12" customHeight="1">
      <c r="A278" s="570" t="s">
        <v>4060</v>
      </c>
      <c r="B278" s="571" t="s">
        <v>4061</v>
      </c>
      <c r="C278" s="616">
        <v>49</v>
      </c>
      <c r="D278" s="650">
        <v>57</v>
      </c>
      <c r="E278" s="647">
        <v>1</v>
      </c>
      <c r="F278" s="650"/>
      <c r="G278" s="642">
        <f t="shared" si="21"/>
        <v>50</v>
      </c>
      <c r="H278" s="404">
        <f t="shared" si="21"/>
        <v>57</v>
      </c>
      <c r="I278" s="666">
        <f t="shared" si="20"/>
        <v>1.1399999999999999</v>
      </c>
    </row>
    <row r="279" spans="1:9" ht="12" customHeight="1">
      <c r="A279" s="570" t="s">
        <v>225</v>
      </c>
      <c r="B279" s="571" t="s">
        <v>4064</v>
      </c>
      <c r="C279" s="616">
        <v>33</v>
      </c>
      <c r="D279" s="650">
        <v>34</v>
      </c>
      <c r="E279" s="647"/>
      <c r="F279" s="650"/>
      <c r="G279" s="642">
        <f t="shared" si="21"/>
        <v>33</v>
      </c>
      <c r="H279" s="404">
        <f t="shared" si="21"/>
        <v>34</v>
      </c>
      <c r="I279" s="666">
        <f t="shared" si="20"/>
        <v>1.0303030303030303</v>
      </c>
    </row>
    <row r="280" spans="1:9" ht="12" customHeight="1">
      <c r="A280" s="570" t="s">
        <v>4065</v>
      </c>
      <c r="B280" s="571" t="s">
        <v>4066</v>
      </c>
      <c r="C280" s="616">
        <v>253</v>
      </c>
      <c r="D280" s="650">
        <v>261</v>
      </c>
      <c r="E280" s="647">
        <v>15</v>
      </c>
      <c r="F280" s="650">
        <v>5</v>
      </c>
      <c r="G280" s="642">
        <f t="shared" si="21"/>
        <v>268</v>
      </c>
      <c r="H280" s="404">
        <f t="shared" si="21"/>
        <v>266</v>
      </c>
      <c r="I280" s="666">
        <f t="shared" si="20"/>
        <v>0.9925373134328358</v>
      </c>
    </row>
    <row r="281" spans="1:9" ht="12" customHeight="1">
      <c r="A281" s="1081" t="s">
        <v>4067</v>
      </c>
      <c r="B281" s="1080" t="s">
        <v>4068</v>
      </c>
      <c r="C281" s="1126"/>
      <c r="D281" s="1127"/>
      <c r="E281" s="1128"/>
      <c r="F281" s="1127">
        <v>1</v>
      </c>
      <c r="G281" s="1129"/>
      <c r="H281" s="404">
        <f t="shared" si="21"/>
        <v>1</v>
      </c>
      <c r="I281" s="1131"/>
    </row>
    <row r="282" spans="1:9" ht="12" customHeight="1">
      <c r="A282" s="570" t="s">
        <v>4069</v>
      </c>
      <c r="B282" s="571" t="s">
        <v>4070</v>
      </c>
      <c r="C282" s="616">
        <v>7</v>
      </c>
      <c r="D282" s="650">
        <v>12</v>
      </c>
      <c r="E282" s="647">
        <v>12</v>
      </c>
      <c r="F282" s="650">
        <v>6</v>
      </c>
      <c r="G282" s="642">
        <f t="shared" si="21"/>
        <v>19</v>
      </c>
      <c r="H282" s="404">
        <f t="shared" si="21"/>
        <v>18</v>
      </c>
      <c r="I282" s="666">
        <f t="shared" si="20"/>
        <v>0.94736842105263153</v>
      </c>
    </row>
    <row r="283" spans="1:9" ht="12" customHeight="1">
      <c r="A283" s="507" t="s">
        <v>5465</v>
      </c>
      <c r="B283" s="408" t="s">
        <v>5466</v>
      </c>
      <c r="C283" s="616">
        <v>3</v>
      </c>
      <c r="D283" s="650">
        <v>1</v>
      </c>
      <c r="E283" s="647">
        <v>11</v>
      </c>
      <c r="F283" s="650">
        <v>3</v>
      </c>
      <c r="G283" s="642">
        <f t="shared" si="21"/>
        <v>14</v>
      </c>
      <c r="H283" s="404">
        <f t="shared" si="21"/>
        <v>4</v>
      </c>
      <c r="I283" s="666">
        <f t="shared" si="20"/>
        <v>0.2857142857142857</v>
      </c>
    </row>
    <row r="284" spans="1:9" ht="12" customHeight="1">
      <c r="A284" s="570" t="s">
        <v>4071</v>
      </c>
      <c r="B284" s="571" t="s">
        <v>4072</v>
      </c>
      <c r="C284" s="616">
        <v>3</v>
      </c>
      <c r="D284" s="650">
        <v>3</v>
      </c>
      <c r="E284" s="647">
        <v>1</v>
      </c>
      <c r="F284" s="650">
        <v>5</v>
      </c>
      <c r="G284" s="642">
        <f t="shared" si="21"/>
        <v>4</v>
      </c>
      <c r="H284" s="404">
        <f t="shared" si="21"/>
        <v>8</v>
      </c>
      <c r="I284" s="666">
        <f t="shared" si="20"/>
        <v>2</v>
      </c>
    </row>
    <row r="285" spans="1:9" ht="12" customHeight="1">
      <c r="A285" s="514" t="s">
        <v>5467</v>
      </c>
      <c r="B285" s="415" t="s">
        <v>5468</v>
      </c>
      <c r="C285" s="616"/>
      <c r="D285" s="650"/>
      <c r="E285" s="647">
        <v>1</v>
      </c>
      <c r="F285" s="650">
        <v>1</v>
      </c>
      <c r="G285" s="642">
        <f t="shared" si="21"/>
        <v>1</v>
      </c>
      <c r="H285" s="404">
        <f t="shared" si="21"/>
        <v>1</v>
      </c>
      <c r="I285" s="666">
        <f t="shared" si="20"/>
        <v>1</v>
      </c>
    </row>
    <row r="286" spans="1:9" ht="12" customHeight="1">
      <c r="A286" s="570" t="s">
        <v>4073</v>
      </c>
      <c r="B286" s="571" t="s">
        <v>4074</v>
      </c>
      <c r="C286" s="616">
        <v>11</v>
      </c>
      <c r="D286" s="650">
        <v>5</v>
      </c>
      <c r="E286" s="647">
        <v>15</v>
      </c>
      <c r="F286" s="650">
        <v>7</v>
      </c>
      <c r="G286" s="642">
        <f t="shared" si="21"/>
        <v>26</v>
      </c>
      <c r="H286" s="404">
        <f t="shared" si="21"/>
        <v>12</v>
      </c>
      <c r="I286" s="666">
        <f t="shared" si="20"/>
        <v>0.46153846153846156</v>
      </c>
    </row>
    <row r="287" spans="1:9" ht="12" customHeight="1">
      <c r="A287" s="570" t="s">
        <v>4075</v>
      </c>
      <c r="B287" s="571" t="s">
        <v>4076</v>
      </c>
      <c r="C287" s="616"/>
      <c r="D287" s="650"/>
      <c r="E287" s="647">
        <v>1</v>
      </c>
      <c r="F287" s="650">
        <v>2</v>
      </c>
      <c r="G287" s="642">
        <f t="shared" si="21"/>
        <v>1</v>
      </c>
      <c r="H287" s="404">
        <f t="shared" si="21"/>
        <v>2</v>
      </c>
      <c r="I287" s="666">
        <f t="shared" si="20"/>
        <v>2</v>
      </c>
    </row>
    <row r="288" spans="1:9" ht="12" customHeight="1">
      <c r="A288" s="570" t="s">
        <v>4077</v>
      </c>
      <c r="B288" s="571" t="s">
        <v>4078</v>
      </c>
      <c r="C288" s="616">
        <v>1</v>
      </c>
      <c r="D288" s="650">
        <v>8</v>
      </c>
      <c r="E288" s="647">
        <v>3</v>
      </c>
      <c r="F288" s="650">
        <v>13</v>
      </c>
      <c r="G288" s="642">
        <f t="shared" si="21"/>
        <v>4</v>
      </c>
      <c r="H288" s="404">
        <f t="shared" si="21"/>
        <v>21</v>
      </c>
      <c r="I288" s="666">
        <f t="shared" si="20"/>
        <v>5.25</v>
      </c>
    </row>
    <row r="289" spans="1:9" ht="12" customHeight="1">
      <c r="A289" s="570" t="s">
        <v>4079</v>
      </c>
      <c r="B289" s="571" t="s">
        <v>4080</v>
      </c>
      <c r="C289" s="616"/>
      <c r="D289" s="650"/>
      <c r="E289" s="647">
        <v>1</v>
      </c>
      <c r="F289" s="650"/>
      <c r="G289" s="642">
        <f t="shared" si="21"/>
        <v>1</v>
      </c>
      <c r="H289" s="404">
        <f t="shared" si="21"/>
        <v>0</v>
      </c>
      <c r="I289" s="666">
        <f t="shared" si="20"/>
        <v>0</v>
      </c>
    </row>
    <row r="290" spans="1:9" ht="12" customHeight="1">
      <c r="A290" s="570" t="s">
        <v>4081</v>
      </c>
      <c r="B290" s="571" t="s">
        <v>4082</v>
      </c>
      <c r="C290" s="616">
        <v>8</v>
      </c>
      <c r="D290" s="650">
        <v>5</v>
      </c>
      <c r="E290" s="647">
        <v>8</v>
      </c>
      <c r="F290" s="650">
        <v>8</v>
      </c>
      <c r="G290" s="642">
        <f t="shared" si="21"/>
        <v>16</v>
      </c>
      <c r="H290" s="404">
        <f t="shared" si="21"/>
        <v>13</v>
      </c>
      <c r="I290" s="666">
        <f t="shared" si="20"/>
        <v>0.8125</v>
      </c>
    </row>
    <row r="291" spans="1:9" ht="12" customHeight="1">
      <c r="A291" s="570" t="s">
        <v>5469</v>
      </c>
      <c r="B291" s="571" t="s">
        <v>5470</v>
      </c>
      <c r="C291" s="616"/>
      <c r="D291" s="650"/>
      <c r="E291" s="647">
        <v>1</v>
      </c>
      <c r="F291" s="650"/>
      <c r="G291" s="642">
        <f t="shared" si="21"/>
        <v>1</v>
      </c>
      <c r="H291" s="404">
        <f t="shared" si="21"/>
        <v>0</v>
      </c>
      <c r="I291" s="666">
        <f t="shared" si="20"/>
        <v>0</v>
      </c>
    </row>
    <row r="292" spans="1:9" ht="12" customHeight="1">
      <c r="A292" s="570" t="s">
        <v>4083</v>
      </c>
      <c r="B292" s="571" t="s">
        <v>4084</v>
      </c>
      <c r="C292" s="616">
        <v>13</v>
      </c>
      <c r="D292" s="650">
        <v>25</v>
      </c>
      <c r="E292" s="647">
        <v>12</v>
      </c>
      <c r="F292" s="650">
        <v>16</v>
      </c>
      <c r="G292" s="642">
        <f t="shared" si="21"/>
        <v>25</v>
      </c>
      <c r="H292" s="404">
        <f t="shared" si="21"/>
        <v>41</v>
      </c>
      <c r="I292" s="666">
        <f t="shared" si="20"/>
        <v>1.64</v>
      </c>
    </row>
    <row r="293" spans="1:9" ht="12" customHeight="1">
      <c r="A293" s="514" t="s">
        <v>4085</v>
      </c>
      <c r="B293" s="415" t="s">
        <v>4086</v>
      </c>
      <c r="C293" s="616">
        <v>1</v>
      </c>
      <c r="D293" s="650"/>
      <c r="E293" s="647"/>
      <c r="F293" s="650"/>
      <c r="G293" s="642">
        <f t="shared" si="21"/>
        <v>1</v>
      </c>
      <c r="H293" s="404">
        <f t="shared" si="21"/>
        <v>0</v>
      </c>
      <c r="I293" s="666">
        <f t="shared" si="20"/>
        <v>0</v>
      </c>
    </row>
    <row r="294" spans="1:9" ht="12" customHeight="1">
      <c r="A294" s="570" t="s">
        <v>4087</v>
      </c>
      <c r="B294" s="571" t="s">
        <v>4088</v>
      </c>
      <c r="C294" s="616">
        <v>11</v>
      </c>
      <c r="D294" s="650">
        <v>10</v>
      </c>
      <c r="E294" s="647">
        <v>8</v>
      </c>
      <c r="F294" s="650">
        <v>15</v>
      </c>
      <c r="G294" s="642">
        <f t="shared" si="21"/>
        <v>19</v>
      </c>
      <c r="H294" s="404">
        <f t="shared" si="21"/>
        <v>25</v>
      </c>
      <c r="I294" s="666">
        <f t="shared" si="20"/>
        <v>1.3157894736842106</v>
      </c>
    </row>
    <row r="295" spans="1:9" ht="12" customHeight="1">
      <c r="A295" s="570" t="s">
        <v>4089</v>
      </c>
      <c r="B295" s="571" t="s">
        <v>4090</v>
      </c>
      <c r="C295" s="616">
        <v>3</v>
      </c>
      <c r="D295" s="650">
        <v>3</v>
      </c>
      <c r="E295" s="647">
        <v>1</v>
      </c>
      <c r="F295" s="650">
        <v>7</v>
      </c>
      <c r="G295" s="642">
        <f t="shared" si="21"/>
        <v>4</v>
      </c>
      <c r="H295" s="404">
        <f t="shared" si="21"/>
        <v>10</v>
      </c>
      <c r="I295" s="666">
        <f t="shared" si="20"/>
        <v>2.5</v>
      </c>
    </row>
    <row r="296" spans="1:9" ht="12" customHeight="1">
      <c r="A296" s="514" t="s">
        <v>5510</v>
      </c>
      <c r="B296" s="415" t="s">
        <v>5511</v>
      </c>
      <c r="C296" s="616"/>
      <c r="D296" s="650">
        <v>2</v>
      </c>
      <c r="E296" s="647"/>
      <c r="F296" s="650"/>
      <c r="G296" s="642"/>
      <c r="H296" s="404">
        <f t="shared" si="21"/>
        <v>2</v>
      </c>
      <c r="I296" s="666"/>
    </row>
    <row r="297" spans="1:9" ht="12" customHeight="1">
      <c r="A297" s="570" t="s">
        <v>4091</v>
      </c>
      <c r="B297" s="571" t="s">
        <v>4092</v>
      </c>
      <c r="C297" s="616">
        <v>31</v>
      </c>
      <c r="D297" s="650">
        <v>34</v>
      </c>
      <c r="E297" s="647">
        <v>7</v>
      </c>
      <c r="F297" s="650">
        <v>8</v>
      </c>
      <c r="G297" s="642">
        <f t="shared" si="21"/>
        <v>38</v>
      </c>
      <c r="H297" s="404">
        <f t="shared" si="21"/>
        <v>42</v>
      </c>
      <c r="I297" s="666">
        <f t="shared" si="20"/>
        <v>1.1052631578947369</v>
      </c>
    </row>
    <row r="298" spans="1:9" ht="12" customHeight="1">
      <c r="A298" s="514" t="s">
        <v>5512</v>
      </c>
      <c r="B298" s="415" t="s">
        <v>5513</v>
      </c>
      <c r="C298" s="616"/>
      <c r="D298" s="650">
        <v>1</v>
      </c>
      <c r="E298" s="647"/>
      <c r="F298" s="650"/>
      <c r="G298" s="642"/>
      <c r="H298" s="404">
        <f t="shared" si="21"/>
        <v>1</v>
      </c>
      <c r="I298" s="666"/>
    </row>
    <row r="299" spans="1:9" ht="12" customHeight="1">
      <c r="A299" s="570" t="s">
        <v>4093</v>
      </c>
      <c r="B299" s="571" t="s">
        <v>4094</v>
      </c>
      <c r="C299" s="616">
        <v>21</v>
      </c>
      <c r="D299" s="650">
        <v>9</v>
      </c>
      <c r="E299" s="647">
        <v>13</v>
      </c>
      <c r="F299" s="650">
        <v>6</v>
      </c>
      <c r="G299" s="642">
        <f t="shared" si="21"/>
        <v>34</v>
      </c>
      <c r="H299" s="404">
        <f t="shared" si="21"/>
        <v>15</v>
      </c>
      <c r="I299" s="666">
        <f t="shared" si="20"/>
        <v>0.44117647058823528</v>
      </c>
    </row>
    <row r="300" spans="1:9" ht="12" customHeight="1">
      <c r="A300" s="879" t="s">
        <v>5771</v>
      </c>
      <c r="B300" s="880" t="s">
        <v>5772</v>
      </c>
      <c r="C300" s="616"/>
      <c r="D300" s="650">
        <v>6</v>
      </c>
      <c r="E300" s="647"/>
      <c r="F300" s="650"/>
      <c r="G300" s="642"/>
      <c r="H300" s="404">
        <f t="shared" si="21"/>
        <v>6</v>
      </c>
      <c r="I300" s="666"/>
    </row>
    <row r="301" spans="1:9" ht="12" customHeight="1">
      <c r="A301" s="570" t="s">
        <v>224</v>
      </c>
      <c r="B301" s="571" t="s">
        <v>4095</v>
      </c>
      <c r="C301" s="616">
        <v>4</v>
      </c>
      <c r="D301" s="650">
        <v>5</v>
      </c>
      <c r="E301" s="647"/>
      <c r="F301" s="650"/>
      <c r="G301" s="642">
        <f t="shared" si="21"/>
        <v>4</v>
      </c>
      <c r="H301" s="404">
        <f t="shared" si="21"/>
        <v>5</v>
      </c>
      <c r="I301" s="666">
        <f t="shared" si="20"/>
        <v>1.25</v>
      </c>
    </row>
    <row r="302" spans="1:9" ht="12" customHeight="1">
      <c r="A302" s="570" t="s">
        <v>4096</v>
      </c>
      <c r="B302" s="571" t="s">
        <v>4097</v>
      </c>
      <c r="C302" s="616">
        <v>2140</v>
      </c>
      <c r="D302" s="650">
        <v>2712</v>
      </c>
      <c r="E302" s="647">
        <v>17</v>
      </c>
      <c r="F302" s="650">
        <v>16</v>
      </c>
      <c r="G302" s="642">
        <f t="shared" si="21"/>
        <v>2157</v>
      </c>
      <c r="H302" s="404">
        <f t="shared" si="21"/>
        <v>2728</v>
      </c>
      <c r="I302" s="666">
        <f t="shared" si="20"/>
        <v>1.2647195178488642</v>
      </c>
    </row>
    <row r="303" spans="1:9" ht="12" customHeight="1">
      <c r="A303" s="879" t="s">
        <v>5773</v>
      </c>
      <c r="B303" s="880" t="s">
        <v>5774</v>
      </c>
      <c r="C303" s="616"/>
      <c r="D303" s="650">
        <v>1</v>
      </c>
      <c r="E303" s="647"/>
      <c r="F303" s="650"/>
      <c r="G303" s="642"/>
      <c r="H303" s="404">
        <f t="shared" si="21"/>
        <v>1</v>
      </c>
      <c r="I303" s="666"/>
    </row>
    <row r="304" spans="1:9" ht="12" customHeight="1">
      <c r="A304" s="570" t="s">
        <v>4098</v>
      </c>
      <c r="B304" s="571" t="s">
        <v>4099</v>
      </c>
      <c r="C304" s="616">
        <v>100</v>
      </c>
      <c r="D304" s="650">
        <v>157</v>
      </c>
      <c r="E304" s="647">
        <v>217</v>
      </c>
      <c r="F304" s="650">
        <v>242</v>
      </c>
      <c r="G304" s="642">
        <f t="shared" si="21"/>
        <v>317</v>
      </c>
      <c r="H304" s="404">
        <f t="shared" si="21"/>
        <v>399</v>
      </c>
      <c r="I304" s="666">
        <f t="shared" si="20"/>
        <v>1.2586750788643533</v>
      </c>
    </row>
    <row r="305" spans="1:9" ht="12" customHeight="1">
      <c r="A305" s="570" t="s">
        <v>4100</v>
      </c>
      <c r="B305" s="571" t="s">
        <v>4101</v>
      </c>
      <c r="C305" s="616">
        <v>167</v>
      </c>
      <c r="D305" s="650">
        <v>109</v>
      </c>
      <c r="E305" s="647">
        <v>121</v>
      </c>
      <c r="F305" s="650">
        <v>150</v>
      </c>
      <c r="G305" s="642">
        <f t="shared" si="21"/>
        <v>288</v>
      </c>
      <c r="H305" s="404">
        <f t="shared" si="21"/>
        <v>259</v>
      </c>
      <c r="I305" s="666">
        <f t="shared" si="20"/>
        <v>0.89930555555555558</v>
      </c>
    </row>
    <row r="306" spans="1:9" ht="12" customHeight="1">
      <c r="A306" s="879" t="s">
        <v>4102</v>
      </c>
      <c r="B306" s="880" t="s">
        <v>4103</v>
      </c>
      <c r="C306" s="616"/>
      <c r="D306" s="650">
        <v>1</v>
      </c>
      <c r="E306" s="647"/>
      <c r="F306" s="650"/>
      <c r="G306" s="642"/>
      <c r="H306" s="404">
        <f t="shared" si="21"/>
        <v>1</v>
      </c>
      <c r="I306" s="666"/>
    </row>
    <row r="307" spans="1:9" ht="12" customHeight="1">
      <c r="A307" s="570" t="s">
        <v>4104</v>
      </c>
      <c r="B307" s="571" t="s">
        <v>4105</v>
      </c>
      <c r="C307" s="616">
        <v>431</v>
      </c>
      <c r="D307" s="650">
        <v>440</v>
      </c>
      <c r="E307" s="647">
        <v>101</v>
      </c>
      <c r="F307" s="650">
        <v>108</v>
      </c>
      <c r="G307" s="642">
        <f t="shared" si="21"/>
        <v>532</v>
      </c>
      <c r="H307" s="404">
        <f t="shared" si="21"/>
        <v>548</v>
      </c>
      <c r="I307" s="666">
        <f>H307/G307</f>
        <v>1.0300751879699248</v>
      </c>
    </row>
    <row r="308" spans="1:9" ht="12" customHeight="1">
      <c r="A308" s="507" t="s">
        <v>4106</v>
      </c>
      <c r="B308" s="408" t="s">
        <v>4107</v>
      </c>
      <c r="C308" s="616">
        <v>1</v>
      </c>
      <c r="D308" s="650">
        <v>8</v>
      </c>
      <c r="E308" s="647"/>
      <c r="F308" s="650">
        <v>16</v>
      </c>
      <c r="G308" s="642">
        <f t="shared" si="21"/>
        <v>1</v>
      </c>
      <c r="H308" s="404">
        <f t="shared" si="21"/>
        <v>24</v>
      </c>
      <c r="I308" s="666">
        <f>H308/G308</f>
        <v>24</v>
      </c>
    </row>
    <row r="309" spans="1:9" ht="12" customHeight="1">
      <c r="A309" s="570" t="s">
        <v>4108</v>
      </c>
      <c r="B309" s="571" t="s">
        <v>4109</v>
      </c>
      <c r="C309" s="616">
        <v>5</v>
      </c>
      <c r="D309" s="650">
        <v>2</v>
      </c>
      <c r="E309" s="647"/>
      <c r="F309" s="650">
        <v>1</v>
      </c>
      <c r="G309" s="642">
        <f t="shared" si="21"/>
        <v>5</v>
      </c>
      <c r="H309" s="404">
        <f t="shared" si="21"/>
        <v>3</v>
      </c>
      <c r="I309" s="666">
        <f>H309/G309</f>
        <v>0.6</v>
      </c>
    </row>
    <row r="310" spans="1:9" ht="12" customHeight="1">
      <c r="A310" s="570" t="s">
        <v>4110</v>
      </c>
      <c r="B310" s="571" t="s">
        <v>4111</v>
      </c>
      <c r="C310" s="616">
        <v>81</v>
      </c>
      <c r="D310" s="650">
        <v>26</v>
      </c>
      <c r="E310" s="647">
        <v>3</v>
      </c>
      <c r="F310" s="650">
        <v>1</v>
      </c>
      <c r="G310" s="642">
        <f t="shared" si="21"/>
        <v>84</v>
      </c>
      <c r="H310" s="404">
        <f t="shared" si="21"/>
        <v>27</v>
      </c>
      <c r="I310" s="666">
        <f>H310/G310</f>
        <v>0.32142857142857145</v>
      </c>
    </row>
    <row r="311" spans="1:9" ht="12" customHeight="1">
      <c r="A311" s="115"/>
      <c r="B311" s="613" t="s">
        <v>5471</v>
      </c>
      <c r="C311" s="617">
        <f>SUM(C202:C310)</f>
        <v>15527</v>
      </c>
      <c r="D311" s="931">
        <f>SUM(D202:D310)</f>
        <v>19144</v>
      </c>
      <c r="E311" s="653">
        <f>SUM(E202:E310)</f>
        <v>7817</v>
      </c>
      <c r="F311" s="663">
        <f>SUM(F202:F310)</f>
        <v>7866</v>
      </c>
      <c r="G311" s="645">
        <f>SUM(G202:G310)</f>
        <v>23344</v>
      </c>
      <c r="H311" s="765">
        <f>D311+F311</f>
        <v>27010</v>
      </c>
      <c r="I311" s="667">
        <f>H311/G311</f>
        <v>1.1570424948594928</v>
      </c>
    </row>
    <row r="321" spans="9:9">
      <c r="I321" s="754"/>
    </row>
  </sheetData>
  <sortState ref="A88:I121">
    <sortCondition ref="A88:A121"/>
  </sortState>
  <mergeCells count="5">
    <mergeCell ref="A4:A5"/>
    <mergeCell ref="B4:B5"/>
    <mergeCell ref="C4:D4"/>
    <mergeCell ref="E4:F4"/>
    <mergeCell ref="G4:H4"/>
  </mergeCells>
  <printOptions horizontalCentered="1"/>
  <pageMargins left="0" right="0" top="0" bottom="0" header="0.511811023622047" footer="0.511811023622047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:V19"/>
  <sheetViews>
    <sheetView view="pageBreakPreview" zoomScaleSheetLayoutView="100" workbookViewId="0">
      <selection activeCell="I15" sqref="I15"/>
    </sheetView>
  </sheetViews>
  <sheetFormatPr defaultRowHeight="13.2"/>
  <cols>
    <col min="1" max="1" width="8.77734375" customWidth="1"/>
    <col min="2" max="2" width="24.21875" customWidth="1"/>
    <col min="3" max="3" width="6.109375" customWidth="1"/>
    <col min="4" max="4" width="5.21875" customWidth="1"/>
    <col min="5" max="5" width="5.109375" customWidth="1"/>
    <col min="6" max="6" width="4.77734375" customWidth="1"/>
    <col min="7" max="7" width="5.88671875" customWidth="1"/>
    <col min="8" max="8" width="6.109375" customWidth="1"/>
    <col min="9" max="9" width="5.33203125" customWidth="1"/>
    <col min="10" max="10" width="4.33203125" customWidth="1"/>
    <col min="11" max="11" width="6.44140625" customWidth="1"/>
    <col min="12" max="12" width="6.33203125" bestFit="1" customWidth="1"/>
    <col min="13" max="13" width="5.5546875" customWidth="1"/>
    <col min="14" max="14" width="4.77734375" customWidth="1"/>
    <col min="15" max="15" width="5.109375" customWidth="1"/>
    <col min="16" max="16" width="6.33203125" bestFit="1" customWidth="1"/>
    <col min="17" max="17" width="5.5546875" customWidth="1"/>
    <col min="18" max="19" width="5" customWidth="1"/>
    <col min="20" max="20" width="5.88671875" customWidth="1"/>
    <col min="21" max="21" width="7.77734375" customWidth="1"/>
    <col min="22" max="22" width="6.44140625" customWidth="1"/>
  </cols>
  <sheetData>
    <row r="1" spans="1:22">
      <c r="A1" s="173"/>
      <c r="B1" s="174" t="s">
        <v>165</v>
      </c>
      <c r="C1" s="165" t="str">
        <f>Kadar.ode.!C1</f>
        <v>ОПШТА БОЛНИЦА СЕНТА</v>
      </c>
      <c r="D1" s="169"/>
      <c r="E1" s="169"/>
      <c r="F1" s="171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7"/>
    </row>
    <row r="2" spans="1:22">
      <c r="A2" s="173"/>
      <c r="B2" s="174" t="s">
        <v>166</v>
      </c>
      <c r="C2" s="165" t="str">
        <f>Kadar.ode.!C2</f>
        <v>08923507</v>
      </c>
      <c r="D2" s="169"/>
      <c r="E2" s="169"/>
      <c r="F2" s="171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7"/>
    </row>
    <row r="3" spans="1:22">
      <c r="A3" s="173"/>
      <c r="B3" s="174"/>
      <c r="C3" s="165"/>
      <c r="D3" s="169"/>
      <c r="E3" s="169"/>
      <c r="F3" s="171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7"/>
    </row>
    <row r="4" spans="1:22" ht="13.8">
      <c r="A4" s="173"/>
      <c r="B4" s="174" t="s">
        <v>1800</v>
      </c>
      <c r="C4" s="166" t="s">
        <v>134</v>
      </c>
      <c r="D4" s="170"/>
      <c r="E4" s="170"/>
      <c r="F4" s="172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50"/>
      <c r="V4" s="105"/>
    </row>
    <row r="5" spans="1:22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05"/>
      <c r="V5" s="105"/>
    </row>
    <row r="6" spans="1:22" ht="12.75" customHeight="1">
      <c r="A6" s="1189" t="s">
        <v>51</v>
      </c>
      <c r="B6" s="1189" t="s">
        <v>289</v>
      </c>
      <c r="C6" s="1215" t="s">
        <v>261</v>
      </c>
      <c r="D6" s="1216"/>
      <c r="E6" s="1216"/>
      <c r="F6" s="1216"/>
      <c r="G6" s="1216"/>
      <c r="H6" s="1216"/>
      <c r="I6" s="1216"/>
      <c r="J6" s="1216"/>
      <c r="K6" s="145"/>
      <c r="L6" s="1215" t="s">
        <v>262</v>
      </c>
      <c r="M6" s="1216"/>
      <c r="N6" s="1216"/>
      <c r="O6" s="1216"/>
      <c r="P6" s="1216"/>
      <c r="Q6" s="1216"/>
      <c r="R6" s="1216"/>
      <c r="S6" s="1216"/>
      <c r="T6" s="717"/>
      <c r="U6" s="1202" t="s">
        <v>263</v>
      </c>
      <c r="V6" s="1202" t="s">
        <v>214</v>
      </c>
    </row>
    <row r="7" spans="1:22" ht="30.6" customHeight="1" thickBot="1">
      <c r="A7" s="1190"/>
      <c r="B7" s="1190"/>
      <c r="C7" s="1209" t="s">
        <v>1834</v>
      </c>
      <c r="D7" s="1210"/>
      <c r="E7" s="1210"/>
      <c r="F7" s="1211"/>
      <c r="G7" s="1212" t="s">
        <v>5786</v>
      </c>
      <c r="H7" s="1213"/>
      <c r="I7" s="1213"/>
      <c r="J7" s="1214"/>
      <c r="K7" s="693" t="s">
        <v>1891</v>
      </c>
      <c r="L7" s="1209" t="s">
        <v>1834</v>
      </c>
      <c r="M7" s="1210"/>
      <c r="N7" s="1210"/>
      <c r="O7" s="1211"/>
      <c r="P7" s="1212" t="s">
        <v>5786</v>
      </c>
      <c r="Q7" s="1213"/>
      <c r="R7" s="1213"/>
      <c r="S7" s="1214"/>
      <c r="T7" s="720" t="s">
        <v>1891</v>
      </c>
      <c r="U7" s="1208"/>
      <c r="V7" s="1208"/>
    </row>
    <row r="8" spans="1:22" ht="21.6" thickTop="1" thickBot="1">
      <c r="A8" s="227"/>
      <c r="B8" s="139"/>
      <c r="C8" s="179" t="s">
        <v>86</v>
      </c>
      <c r="D8" s="179" t="s">
        <v>109</v>
      </c>
      <c r="E8" s="179" t="s">
        <v>108</v>
      </c>
      <c r="F8" s="179" t="s">
        <v>107</v>
      </c>
      <c r="G8" s="179" t="s">
        <v>86</v>
      </c>
      <c r="H8" s="179" t="s">
        <v>109</v>
      </c>
      <c r="I8" s="179" t="s">
        <v>108</v>
      </c>
      <c r="J8" s="179" t="s">
        <v>107</v>
      </c>
      <c r="K8" s="179"/>
      <c r="L8" s="179" t="s">
        <v>86</v>
      </c>
      <c r="M8" s="179" t="s">
        <v>109</v>
      </c>
      <c r="N8" s="179" t="s">
        <v>108</v>
      </c>
      <c r="O8" s="690" t="s">
        <v>107</v>
      </c>
      <c r="P8" s="691" t="s">
        <v>86</v>
      </c>
      <c r="Q8" s="179" t="s">
        <v>109</v>
      </c>
      <c r="R8" s="179" t="s">
        <v>108</v>
      </c>
      <c r="S8" s="719" t="s">
        <v>107</v>
      </c>
      <c r="T8" s="690"/>
      <c r="U8" s="1203"/>
      <c r="V8" s="1203"/>
    </row>
    <row r="9" spans="1:22" ht="13.5" customHeight="1" thickTop="1">
      <c r="A9" s="725" t="s">
        <v>152</v>
      </c>
      <c r="B9" s="726"/>
      <c r="C9" s="151">
        <v>45</v>
      </c>
      <c r="D9" s="151">
        <v>25</v>
      </c>
      <c r="E9" s="151">
        <v>20</v>
      </c>
      <c r="F9" s="151"/>
      <c r="G9" s="151">
        <v>43</v>
      </c>
      <c r="H9" s="151">
        <v>23</v>
      </c>
      <c r="I9" s="151">
        <v>19</v>
      </c>
      <c r="J9" s="151">
        <v>1</v>
      </c>
      <c r="K9" s="721">
        <f>G9/C9</f>
        <v>0.9555555555555556</v>
      </c>
      <c r="L9" s="151">
        <v>2453</v>
      </c>
      <c r="M9" s="151">
        <v>2405</v>
      </c>
      <c r="N9" s="151">
        <v>48</v>
      </c>
      <c r="O9" s="505"/>
      <c r="P9" s="88">
        <v>2334</v>
      </c>
      <c r="Q9" s="88">
        <v>2183</v>
      </c>
      <c r="R9" s="151">
        <v>72</v>
      </c>
      <c r="S9" s="72">
        <v>6</v>
      </c>
      <c r="T9" s="723">
        <f>P9/L9</f>
        <v>0.95148797390949857</v>
      </c>
      <c r="U9" s="724">
        <v>8768000</v>
      </c>
      <c r="V9" s="228">
        <v>8</v>
      </c>
    </row>
    <row r="10" spans="1:22">
      <c r="A10" s="727" t="s">
        <v>153</v>
      </c>
      <c r="B10" s="727" t="s">
        <v>154</v>
      </c>
      <c r="C10" s="90">
        <v>37</v>
      </c>
      <c r="D10" s="90">
        <v>17</v>
      </c>
      <c r="E10" s="90">
        <v>20</v>
      </c>
      <c r="F10" s="90"/>
      <c r="G10" s="90">
        <v>36</v>
      </c>
      <c r="H10" s="90">
        <v>16</v>
      </c>
      <c r="I10" s="90">
        <v>19</v>
      </c>
      <c r="J10" s="90"/>
      <c r="K10" s="722">
        <f>G10/C10</f>
        <v>0.97297297297297303</v>
      </c>
      <c r="L10" s="90">
        <v>275</v>
      </c>
      <c r="M10" s="90">
        <v>227</v>
      </c>
      <c r="N10" s="90">
        <v>48</v>
      </c>
      <c r="O10" s="220"/>
      <c r="P10" s="89">
        <v>267</v>
      </c>
      <c r="Q10" s="89">
        <v>195</v>
      </c>
      <c r="R10" s="90">
        <v>72</v>
      </c>
      <c r="S10" s="111"/>
      <c r="T10" s="723">
        <f t="shared" ref="T10:T12" si="0">P10/L10</f>
        <v>0.97090909090909094</v>
      </c>
      <c r="U10" s="89"/>
      <c r="V10" s="229"/>
    </row>
    <row r="11" spans="1:22">
      <c r="A11" s="727" t="s">
        <v>153</v>
      </c>
      <c r="B11" s="727" t="s">
        <v>155</v>
      </c>
      <c r="C11" s="152">
        <v>3</v>
      </c>
      <c r="D11" s="152">
        <v>3</v>
      </c>
      <c r="E11" s="152"/>
      <c r="F11" s="152"/>
      <c r="G11" s="152">
        <v>3</v>
      </c>
      <c r="H11" s="152">
        <v>3</v>
      </c>
      <c r="I11" s="152"/>
      <c r="J11" s="152">
        <v>1</v>
      </c>
      <c r="K11" s="722">
        <f>G11/C11</f>
        <v>1</v>
      </c>
      <c r="L11" s="152">
        <v>1755</v>
      </c>
      <c r="M11" s="152">
        <v>1755</v>
      </c>
      <c r="N11" s="152"/>
      <c r="O11" s="220"/>
      <c r="P11" s="89">
        <v>1654</v>
      </c>
      <c r="Q11" s="89">
        <v>1648</v>
      </c>
      <c r="R11" s="152"/>
      <c r="S11" s="153">
        <v>6</v>
      </c>
      <c r="T11" s="723">
        <f t="shared" si="0"/>
        <v>0.94245014245014247</v>
      </c>
      <c r="U11" s="88"/>
      <c r="V11" s="229"/>
    </row>
    <row r="12" spans="1:22">
      <c r="A12" s="727" t="s">
        <v>156</v>
      </c>
      <c r="B12" s="727" t="s">
        <v>157</v>
      </c>
      <c r="C12" s="90">
        <v>5</v>
      </c>
      <c r="D12" s="90">
        <v>5</v>
      </c>
      <c r="E12" s="90"/>
      <c r="F12" s="90"/>
      <c r="G12" s="90">
        <v>4</v>
      </c>
      <c r="H12" s="90">
        <v>4</v>
      </c>
      <c r="I12" s="90"/>
      <c r="J12" s="90"/>
      <c r="K12" s="722">
        <f>G12/C12</f>
        <v>0.8</v>
      </c>
      <c r="L12" s="90">
        <v>423</v>
      </c>
      <c r="M12" s="90">
        <v>423</v>
      </c>
      <c r="N12" s="90"/>
      <c r="O12" s="220"/>
      <c r="P12" s="89">
        <v>413</v>
      </c>
      <c r="Q12" s="89">
        <v>413</v>
      </c>
      <c r="R12" s="90"/>
      <c r="S12" s="111"/>
      <c r="T12" s="723">
        <f t="shared" si="0"/>
        <v>0.97635933806146569</v>
      </c>
      <c r="U12" s="89"/>
      <c r="V12" s="229"/>
    </row>
    <row r="13" spans="1:22">
      <c r="A13" s="728" t="s">
        <v>158</v>
      </c>
      <c r="B13" s="499"/>
      <c r="C13" s="151"/>
      <c r="D13" s="151"/>
      <c r="E13" s="151"/>
      <c r="F13" s="151"/>
      <c r="G13" s="151"/>
      <c r="H13" s="151"/>
      <c r="I13" s="151"/>
      <c r="J13" s="151"/>
      <c r="K13" s="89"/>
      <c r="L13" s="151"/>
      <c r="M13" s="151"/>
      <c r="N13" s="151"/>
      <c r="O13" s="89"/>
      <c r="P13" s="89"/>
      <c r="Q13" s="151"/>
      <c r="R13" s="151"/>
      <c r="S13" s="72"/>
      <c r="T13" s="89"/>
      <c r="U13" s="91"/>
      <c r="V13" s="228"/>
    </row>
    <row r="14" spans="1:22" ht="34.200000000000003">
      <c r="A14" s="727" t="s">
        <v>159</v>
      </c>
      <c r="B14" s="727" t="s">
        <v>5579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89"/>
      <c r="P14" s="89"/>
      <c r="Q14" s="90"/>
      <c r="R14" s="90"/>
      <c r="S14" s="111"/>
      <c r="T14" s="89"/>
      <c r="U14" s="89"/>
      <c r="V14" s="229"/>
    </row>
    <row r="15" spans="1:22" ht="22.8">
      <c r="A15" s="727" t="s">
        <v>159</v>
      </c>
      <c r="B15" s="727" t="s">
        <v>5580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111"/>
      <c r="T15" s="89"/>
      <c r="U15" s="89"/>
      <c r="V15" s="229"/>
    </row>
    <row r="16" spans="1:22" ht="45.6">
      <c r="A16" s="727" t="s">
        <v>160</v>
      </c>
      <c r="B16" s="727" t="s">
        <v>5581</v>
      </c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72"/>
      <c r="T16" s="89"/>
      <c r="U16" s="91"/>
      <c r="V16" s="228"/>
    </row>
    <row r="17" spans="1:22">
      <c r="A17" s="142" t="s">
        <v>260</v>
      </c>
      <c r="B17" s="143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5"/>
      <c r="T17" s="140"/>
      <c r="U17" s="140"/>
      <c r="V17" s="230"/>
    </row>
    <row r="18" spans="1:22">
      <c r="A18" s="146" t="s">
        <v>161</v>
      </c>
      <c r="B18" s="140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8"/>
      <c r="T18" s="149"/>
      <c r="U18" s="149"/>
      <c r="V18" s="231"/>
    </row>
    <row r="19" spans="1:22">
      <c r="A19" s="1206" t="s">
        <v>86</v>
      </c>
      <c r="B19" s="1207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232"/>
      <c r="T19" s="718"/>
      <c r="U19" s="233"/>
      <c r="V19" s="234"/>
    </row>
  </sheetData>
  <mergeCells count="11">
    <mergeCell ref="A19:B19"/>
    <mergeCell ref="A6:A7"/>
    <mergeCell ref="B6:B7"/>
    <mergeCell ref="V6:V8"/>
    <mergeCell ref="C7:F7"/>
    <mergeCell ref="G7:J7"/>
    <mergeCell ref="L7:O7"/>
    <mergeCell ref="P7:S7"/>
    <mergeCell ref="C6:J6"/>
    <mergeCell ref="L6:S6"/>
    <mergeCell ref="U6:U8"/>
  </mergeCells>
  <phoneticPr fontId="11" type="noConversion"/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S78"/>
  <sheetViews>
    <sheetView topLeftCell="A40" zoomScaleSheetLayoutView="100" workbookViewId="0">
      <selection activeCell="G40" sqref="G40"/>
    </sheetView>
  </sheetViews>
  <sheetFormatPr defaultColWidth="9.109375" defaultRowHeight="13.2"/>
  <cols>
    <col min="1" max="1" width="8.5546875" style="9" customWidth="1"/>
    <col min="2" max="2" width="31.33203125" style="9" customWidth="1"/>
    <col min="3" max="3" width="11.5546875" style="9" customWidth="1"/>
    <col min="4" max="4" width="8.5546875" style="9" customWidth="1"/>
    <col min="5" max="5" width="6" style="9" customWidth="1"/>
    <col min="6" max="6" width="10.21875" style="9" customWidth="1"/>
    <col min="7" max="7" width="5.5546875" style="9" customWidth="1"/>
    <col min="8" max="8" width="10.21875" style="9" customWidth="1"/>
    <col min="9" max="9" width="8.21875" style="9" customWidth="1"/>
    <col min="10" max="12" width="8" style="9" bestFit="1" customWidth="1"/>
    <col min="13" max="14" width="8" style="10" bestFit="1" customWidth="1"/>
    <col min="15" max="16" width="8" style="9" bestFit="1" customWidth="1"/>
    <col min="17" max="18" width="8" style="10" bestFit="1" customWidth="1"/>
    <col min="19" max="16384" width="9.109375" style="10"/>
  </cols>
  <sheetData>
    <row r="1" spans="1:19" s="29" customFormat="1" ht="15.6">
      <c r="A1" s="173"/>
      <c r="B1" s="174" t="s">
        <v>165</v>
      </c>
      <c r="C1" s="165" t="str">
        <f>Kadar.ode.!C1</f>
        <v>ОПШТА БОЛНИЦА СЕНТА</v>
      </c>
      <c r="D1" s="169"/>
      <c r="E1" s="169"/>
      <c r="F1" s="169"/>
      <c r="G1" s="169"/>
      <c r="H1" s="171"/>
      <c r="I1" s="729"/>
      <c r="Q1" s="13"/>
      <c r="R1" s="13"/>
      <c r="S1" s="31"/>
    </row>
    <row r="2" spans="1:19" s="29" customFormat="1" ht="15.6">
      <c r="A2" s="173"/>
      <c r="B2" s="174" t="s">
        <v>166</v>
      </c>
      <c r="C2" s="165" t="str">
        <f>Kadar.ode.!C2</f>
        <v>08923507</v>
      </c>
      <c r="D2" s="169"/>
      <c r="E2" s="169"/>
      <c r="F2" s="169"/>
      <c r="G2" s="169"/>
      <c r="H2" s="171"/>
      <c r="I2" s="729"/>
      <c r="Q2" s="13"/>
      <c r="R2" s="13"/>
      <c r="S2" s="31"/>
    </row>
    <row r="3" spans="1:19" s="29" customFormat="1" ht="15.6">
      <c r="A3" s="173"/>
      <c r="B3" s="174"/>
      <c r="C3" s="165"/>
      <c r="D3" s="169"/>
      <c r="E3" s="169"/>
      <c r="F3" s="169"/>
      <c r="G3" s="169"/>
      <c r="H3" s="171"/>
      <c r="I3" s="729"/>
      <c r="Q3" s="13"/>
      <c r="R3" s="13"/>
      <c r="S3" s="31"/>
    </row>
    <row r="4" spans="1:19" s="29" customFormat="1" ht="15.6">
      <c r="A4" s="173"/>
      <c r="B4" s="174" t="s">
        <v>1801</v>
      </c>
      <c r="C4" s="166" t="s">
        <v>259</v>
      </c>
      <c r="D4" s="170"/>
      <c r="E4" s="170"/>
      <c r="F4" s="170"/>
      <c r="G4" s="170"/>
      <c r="H4" s="172"/>
      <c r="I4" s="223"/>
      <c r="Q4" s="13"/>
      <c r="R4" s="13"/>
    </row>
    <row r="5" spans="1:19" s="29" customFormat="1" ht="15.6">
      <c r="A5" s="32"/>
      <c r="B5" s="32"/>
      <c r="C5" s="32"/>
      <c r="D5" s="32"/>
      <c r="E5" s="32"/>
      <c r="F5" s="32"/>
      <c r="G5" s="32"/>
      <c r="H5" s="28"/>
      <c r="I5" s="28"/>
      <c r="J5" s="28"/>
      <c r="K5" s="28"/>
      <c r="L5" s="28"/>
      <c r="O5" s="28"/>
      <c r="P5" s="28"/>
      <c r="Q5" s="13"/>
      <c r="R5" s="13"/>
    </row>
    <row r="6" spans="1:19" s="29" customFormat="1" ht="14.25" customHeight="1">
      <c r="A6" s="1217" t="s">
        <v>51</v>
      </c>
      <c r="B6" s="1197" t="s">
        <v>210</v>
      </c>
      <c r="C6" s="1197" t="s">
        <v>290</v>
      </c>
      <c r="D6" s="1223" t="s">
        <v>1820</v>
      </c>
      <c r="E6" s="1218" t="s">
        <v>86</v>
      </c>
      <c r="F6" s="1218"/>
      <c r="G6" s="1218"/>
      <c r="H6" s="1218"/>
      <c r="I6" s="243"/>
    </row>
    <row r="7" spans="1:19" s="33" customFormat="1" ht="22.5" customHeight="1">
      <c r="A7" s="1217"/>
      <c r="B7" s="1197"/>
      <c r="C7" s="1197"/>
      <c r="D7" s="1223"/>
      <c r="E7" s="1217" t="s">
        <v>1834</v>
      </c>
      <c r="F7" s="1217"/>
      <c r="G7" s="1204" t="s">
        <v>5786</v>
      </c>
      <c r="H7" s="1205"/>
      <c r="I7" s="175"/>
    </row>
    <row r="8" spans="1:19" s="33" customFormat="1" ht="20.399999999999999">
      <c r="A8" s="1217"/>
      <c r="B8" s="1197"/>
      <c r="C8" s="1197"/>
      <c r="D8" s="1223"/>
      <c r="E8" s="125" t="s">
        <v>11</v>
      </c>
      <c r="F8" s="125" t="s">
        <v>48</v>
      </c>
      <c r="G8" s="125" t="s">
        <v>11</v>
      </c>
      <c r="H8" s="125" t="s">
        <v>48</v>
      </c>
      <c r="I8" s="125" t="s">
        <v>1891</v>
      </c>
      <c r="L8" s="334"/>
      <c r="M8" s="334"/>
      <c r="N8" s="334"/>
    </row>
    <row r="9" spans="1:19" s="33" customFormat="1" ht="51" customHeight="1">
      <c r="A9" s="235"/>
      <c r="B9" s="1220" t="s">
        <v>1822</v>
      </c>
      <c r="C9" s="1221"/>
      <c r="D9" s="1221"/>
      <c r="E9" s="1221"/>
      <c r="F9" s="1221"/>
      <c r="G9" s="1221"/>
      <c r="H9" s="1222"/>
      <c r="I9" s="730"/>
      <c r="L9" s="1219"/>
      <c r="M9" s="1219"/>
      <c r="N9" s="334"/>
    </row>
    <row r="10" spans="1:19" s="33" customFormat="1">
      <c r="A10" s="126" t="s">
        <v>1806</v>
      </c>
      <c r="B10" s="303" t="s">
        <v>226</v>
      </c>
      <c r="C10" s="126" t="s">
        <v>1821</v>
      </c>
      <c r="D10" s="127">
        <v>5889.37</v>
      </c>
      <c r="F10" s="488"/>
      <c r="G10" s="302"/>
      <c r="H10" s="113">
        <f t="shared" ref="H10:H16" si="0">D10*G10</f>
        <v>0</v>
      </c>
      <c r="I10" s="113"/>
      <c r="L10" s="334"/>
      <c r="M10" s="334"/>
      <c r="N10" s="334"/>
    </row>
    <row r="11" spans="1:19" s="33" customFormat="1">
      <c r="A11" s="126" t="s">
        <v>1807</v>
      </c>
      <c r="B11" s="303" t="s">
        <v>1808</v>
      </c>
      <c r="C11" s="126" t="s">
        <v>1821</v>
      </c>
      <c r="D11" s="127">
        <v>5889.37</v>
      </c>
      <c r="E11" s="302">
        <v>84</v>
      </c>
      <c r="F11" s="488">
        <f>E11*D11</f>
        <v>494707.08</v>
      </c>
      <c r="G11" s="302">
        <v>92</v>
      </c>
      <c r="H11" s="488">
        <f t="shared" si="0"/>
        <v>541822.04</v>
      </c>
      <c r="I11" s="689">
        <f>H11/F11</f>
        <v>1.0952380952380953</v>
      </c>
      <c r="L11" s="334"/>
      <c r="M11" s="334"/>
      <c r="N11" s="334"/>
    </row>
    <row r="12" spans="1:19" s="33" customFormat="1">
      <c r="A12" s="126" t="s">
        <v>1809</v>
      </c>
      <c r="B12" s="303" t="s">
        <v>1810</v>
      </c>
      <c r="C12" s="126" t="s">
        <v>1821</v>
      </c>
      <c r="D12" s="127">
        <v>7067.24</v>
      </c>
      <c r="E12" s="302">
        <v>1438</v>
      </c>
      <c r="F12" s="488">
        <f t="shared" ref="F12:F19" si="1">E12*D12</f>
        <v>10162691.119999999</v>
      </c>
      <c r="G12" s="302">
        <v>1419</v>
      </c>
      <c r="H12" s="488">
        <f t="shared" si="0"/>
        <v>10028413.560000001</v>
      </c>
      <c r="I12" s="689">
        <f t="shared" ref="I12:I16" si="2">H12/F12</f>
        <v>0.98678720445062595</v>
      </c>
    </row>
    <row r="13" spans="1:19" s="33" customFormat="1">
      <c r="A13" s="126" t="s">
        <v>1811</v>
      </c>
      <c r="B13" s="303" t="s">
        <v>1812</v>
      </c>
      <c r="C13" s="126" t="s">
        <v>1821</v>
      </c>
      <c r="D13" s="127">
        <v>3121.37</v>
      </c>
      <c r="E13" s="302">
        <v>283</v>
      </c>
      <c r="F13" s="488">
        <f t="shared" si="1"/>
        <v>883347.71</v>
      </c>
      <c r="G13" s="302">
        <v>259</v>
      </c>
      <c r="H13" s="488">
        <f t="shared" si="0"/>
        <v>808434.83</v>
      </c>
      <c r="I13" s="689">
        <f t="shared" si="2"/>
        <v>0.9151943462897526</v>
      </c>
    </row>
    <row r="14" spans="1:19" s="33" customFormat="1">
      <c r="A14" s="126" t="s">
        <v>1813</v>
      </c>
      <c r="B14" s="303" t="s">
        <v>1814</v>
      </c>
      <c r="C14" s="126" t="s">
        <v>1821</v>
      </c>
      <c r="D14" s="127">
        <v>3710.3</v>
      </c>
      <c r="E14" s="302">
        <v>1005</v>
      </c>
      <c r="F14" s="488">
        <f t="shared" si="1"/>
        <v>3728851.5</v>
      </c>
      <c r="G14" s="302">
        <v>1030</v>
      </c>
      <c r="H14" s="488">
        <f t="shared" si="0"/>
        <v>3821609</v>
      </c>
      <c r="I14" s="689">
        <f t="shared" si="2"/>
        <v>1.0248756218905473</v>
      </c>
    </row>
    <row r="15" spans="1:19" s="33" customFormat="1">
      <c r="A15" s="126" t="s">
        <v>1815</v>
      </c>
      <c r="B15" s="303" t="s">
        <v>251</v>
      </c>
      <c r="C15" s="126" t="s">
        <v>1821</v>
      </c>
      <c r="D15" s="127">
        <v>2179.0700000000002</v>
      </c>
      <c r="E15" s="302">
        <v>7</v>
      </c>
      <c r="F15" s="488">
        <f t="shared" si="1"/>
        <v>15253.490000000002</v>
      </c>
      <c r="G15" s="302">
        <v>5</v>
      </c>
      <c r="H15" s="488">
        <f t="shared" si="0"/>
        <v>10895.35</v>
      </c>
      <c r="I15" s="689">
        <f t="shared" si="2"/>
        <v>0.71428571428571419</v>
      </c>
    </row>
    <row r="16" spans="1:19" s="33" customFormat="1">
      <c r="A16" s="126" t="s">
        <v>1816</v>
      </c>
      <c r="B16" s="303" t="s">
        <v>1817</v>
      </c>
      <c r="C16" s="126" t="s">
        <v>1821</v>
      </c>
      <c r="D16" s="127">
        <v>1177.8699999999999</v>
      </c>
      <c r="E16" s="302">
        <v>6</v>
      </c>
      <c r="F16" s="488">
        <f t="shared" si="1"/>
        <v>7067.2199999999993</v>
      </c>
      <c r="G16" s="302">
        <v>5</v>
      </c>
      <c r="H16" s="488">
        <f t="shared" si="0"/>
        <v>5889.3499999999995</v>
      </c>
      <c r="I16" s="689">
        <f t="shared" si="2"/>
        <v>0.83333333333333337</v>
      </c>
    </row>
    <row r="17" spans="1:9" s="33" customFormat="1">
      <c r="A17" s="126" t="s">
        <v>1818</v>
      </c>
      <c r="B17" s="303" t="s">
        <v>1819</v>
      </c>
      <c r="C17" s="126" t="s">
        <v>1821</v>
      </c>
      <c r="D17" s="127">
        <v>1177.8699999999999</v>
      </c>
      <c r="E17" s="302"/>
      <c r="F17" s="488">
        <f t="shared" si="1"/>
        <v>0</v>
      </c>
      <c r="G17" s="302"/>
      <c r="H17" s="113">
        <f t="shared" ref="H17:H49" si="3">D17*G17</f>
        <v>0</v>
      </c>
      <c r="I17" s="689"/>
    </row>
    <row r="18" spans="1:9" s="33" customFormat="1">
      <c r="A18" s="126" t="s">
        <v>4641</v>
      </c>
      <c r="B18" s="303" t="s">
        <v>4642</v>
      </c>
      <c r="C18" s="126" t="s">
        <v>4643</v>
      </c>
      <c r="D18" s="127">
        <v>977.9</v>
      </c>
      <c r="E18" s="125"/>
      <c r="F18" s="488">
        <f t="shared" si="1"/>
        <v>0</v>
      </c>
      <c r="G18" s="125"/>
      <c r="H18" s="113"/>
      <c r="I18" s="689"/>
    </row>
    <row r="19" spans="1:9" s="33" customFormat="1">
      <c r="A19" s="126" t="s">
        <v>4644</v>
      </c>
      <c r="B19" s="303" t="s">
        <v>4642</v>
      </c>
      <c r="C19" s="126" t="s">
        <v>4643</v>
      </c>
      <c r="D19" s="127">
        <v>867.47</v>
      </c>
      <c r="E19" s="125"/>
      <c r="F19" s="488">
        <f t="shared" si="1"/>
        <v>0</v>
      </c>
      <c r="G19" s="125"/>
      <c r="H19" s="113"/>
      <c r="I19" s="689"/>
    </row>
    <row r="20" spans="1:9" s="33" customFormat="1">
      <c r="A20" s="126"/>
      <c r="B20" s="485"/>
      <c r="C20" s="486"/>
      <c r="D20" s="487"/>
      <c r="E20" s="302"/>
      <c r="F20" s="489"/>
      <c r="G20" s="302"/>
      <c r="H20" s="489"/>
      <c r="I20" s="731"/>
    </row>
    <row r="21" spans="1:9" s="33" customFormat="1" ht="51.75" customHeight="1">
      <c r="A21" s="235"/>
      <c r="B21" s="1220" t="s">
        <v>1823</v>
      </c>
      <c r="C21" s="1221"/>
      <c r="D21" s="1221"/>
      <c r="E21" s="1221"/>
      <c r="F21" s="1221"/>
      <c r="G21" s="1221"/>
      <c r="H21" s="1222"/>
      <c r="I21" s="730"/>
    </row>
    <row r="22" spans="1:9" s="11" customFormat="1">
      <c r="A22" s="126">
        <v>540100</v>
      </c>
      <c r="B22" s="180" t="s">
        <v>226</v>
      </c>
      <c r="C22" s="126" t="s">
        <v>227</v>
      </c>
      <c r="D22" s="127">
        <v>11.2</v>
      </c>
      <c r="E22" s="113"/>
      <c r="F22" s="113">
        <f t="shared" ref="F22:F49" si="4">D22*E22</f>
        <v>0</v>
      </c>
      <c r="G22" s="113"/>
      <c r="H22" s="113">
        <f t="shared" si="3"/>
        <v>0</v>
      </c>
      <c r="I22" s="113"/>
    </row>
    <row r="23" spans="1:9" s="11" customFormat="1">
      <c r="A23" s="126">
        <v>540101</v>
      </c>
      <c r="B23" s="180" t="s">
        <v>228</v>
      </c>
      <c r="C23" s="126" t="s">
        <v>227</v>
      </c>
      <c r="D23" s="127">
        <v>13.72</v>
      </c>
      <c r="E23" s="113"/>
      <c r="F23" s="113">
        <f t="shared" si="4"/>
        <v>0</v>
      </c>
      <c r="G23" s="113"/>
      <c r="H23" s="113">
        <f t="shared" si="3"/>
        <v>0</v>
      </c>
      <c r="I23" s="113"/>
    </row>
    <row r="24" spans="1:9" s="11" customFormat="1">
      <c r="A24" s="126">
        <v>540102</v>
      </c>
      <c r="B24" s="180" t="s">
        <v>229</v>
      </c>
      <c r="C24" s="126" t="s">
        <v>227</v>
      </c>
      <c r="D24" s="127">
        <v>17.190000000000001</v>
      </c>
      <c r="E24" s="113"/>
      <c r="F24" s="113">
        <f t="shared" si="4"/>
        <v>0</v>
      </c>
      <c r="G24" s="113"/>
      <c r="H24" s="113">
        <f t="shared" si="3"/>
        <v>0</v>
      </c>
      <c r="I24" s="113"/>
    </row>
    <row r="25" spans="1:9" s="11" customFormat="1">
      <c r="A25" s="126">
        <v>540103</v>
      </c>
      <c r="B25" s="180" t="s">
        <v>230</v>
      </c>
      <c r="C25" s="126" t="s">
        <v>227</v>
      </c>
      <c r="D25" s="127">
        <v>14.17</v>
      </c>
      <c r="E25" s="113"/>
      <c r="F25" s="113">
        <f t="shared" si="4"/>
        <v>0</v>
      </c>
      <c r="G25" s="113"/>
      <c r="H25" s="113">
        <f t="shared" si="3"/>
        <v>0</v>
      </c>
      <c r="I25" s="113"/>
    </row>
    <row r="26" spans="1:9" s="11" customFormat="1">
      <c r="A26" s="126">
        <v>540104</v>
      </c>
      <c r="B26" s="180" t="s">
        <v>231</v>
      </c>
      <c r="C26" s="126" t="s">
        <v>227</v>
      </c>
      <c r="D26" s="127">
        <v>11.46</v>
      </c>
      <c r="E26" s="113"/>
      <c r="F26" s="113">
        <f t="shared" si="4"/>
        <v>0</v>
      </c>
      <c r="G26" s="113"/>
      <c r="H26" s="113">
        <f t="shared" si="3"/>
        <v>0</v>
      </c>
      <c r="I26" s="113"/>
    </row>
    <row r="27" spans="1:9" s="11" customFormat="1" ht="20.399999999999999">
      <c r="A27" s="126">
        <v>540105</v>
      </c>
      <c r="B27" s="180" t="s">
        <v>232</v>
      </c>
      <c r="C27" s="126" t="s">
        <v>227</v>
      </c>
      <c r="D27" s="127">
        <v>12.08</v>
      </c>
      <c r="E27" s="113"/>
      <c r="F27" s="113">
        <f t="shared" si="4"/>
        <v>0</v>
      </c>
      <c r="G27" s="113"/>
      <c r="H27" s="113">
        <f t="shared" si="3"/>
        <v>0</v>
      </c>
      <c r="I27" s="113"/>
    </row>
    <row r="28" spans="1:9" s="11" customFormat="1">
      <c r="A28" s="126">
        <v>560100</v>
      </c>
      <c r="B28" s="180" t="s">
        <v>233</v>
      </c>
      <c r="C28" s="126" t="s">
        <v>227</v>
      </c>
      <c r="D28" s="127">
        <v>11.2</v>
      </c>
      <c r="E28" s="113"/>
      <c r="F28" s="113">
        <f t="shared" si="4"/>
        <v>0</v>
      </c>
      <c r="G28" s="113"/>
      <c r="H28" s="113">
        <f t="shared" si="3"/>
        <v>0</v>
      </c>
      <c r="I28" s="113"/>
    </row>
    <row r="29" spans="1:9" s="11" customFormat="1" ht="20.399999999999999">
      <c r="A29" s="126">
        <v>560101</v>
      </c>
      <c r="B29" s="180" t="s">
        <v>234</v>
      </c>
      <c r="C29" s="126" t="s">
        <v>227</v>
      </c>
      <c r="D29" s="127" t="s">
        <v>235</v>
      </c>
      <c r="E29" s="113"/>
      <c r="F29" s="113" t="e">
        <f t="shared" si="4"/>
        <v>#VALUE!</v>
      </c>
      <c r="G29" s="113"/>
      <c r="H29" s="113" t="e">
        <f t="shared" si="3"/>
        <v>#VALUE!</v>
      </c>
      <c r="I29" s="113"/>
    </row>
    <row r="30" spans="1:9" s="11" customFormat="1">
      <c r="A30" s="126">
        <v>560200</v>
      </c>
      <c r="B30" s="180" t="s">
        <v>236</v>
      </c>
      <c r="C30" s="126" t="s">
        <v>227</v>
      </c>
      <c r="D30" s="127">
        <v>17.27</v>
      </c>
      <c r="E30" s="113"/>
      <c r="F30" s="113">
        <f t="shared" si="4"/>
        <v>0</v>
      </c>
      <c r="G30" s="113"/>
      <c r="H30" s="113">
        <f t="shared" si="3"/>
        <v>0</v>
      </c>
      <c r="I30" s="113"/>
    </row>
    <row r="31" spans="1:9" s="11" customFormat="1">
      <c r="A31" s="126">
        <v>560800</v>
      </c>
      <c r="B31" s="180" t="s">
        <v>237</v>
      </c>
      <c r="C31" s="126" t="s">
        <v>227</v>
      </c>
      <c r="D31" s="127">
        <v>18.78</v>
      </c>
      <c r="E31" s="113"/>
      <c r="F31" s="113">
        <f t="shared" si="4"/>
        <v>0</v>
      </c>
      <c r="G31" s="113"/>
      <c r="H31" s="113">
        <f t="shared" si="3"/>
        <v>0</v>
      </c>
      <c r="I31" s="113"/>
    </row>
    <row r="32" spans="1:9" s="11" customFormat="1" ht="20.399999999999999">
      <c r="A32" s="126">
        <v>560300</v>
      </c>
      <c r="B32" s="180" t="s">
        <v>238</v>
      </c>
      <c r="C32" s="126" t="s">
        <v>227</v>
      </c>
      <c r="D32" s="127">
        <v>12.08</v>
      </c>
      <c r="E32" s="113"/>
      <c r="F32" s="113">
        <f t="shared" si="4"/>
        <v>0</v>
      </c>
      <c r="G32" s="113"/>
      <c r="H32" s="113">
        <f t="shared" si="3"/>
        <v>0</v>
      </c>
      <c r="I32" s="113"/>
    </row>
    <row r="33" spans="1:9" s="11" customFormat="1">
      <c r="A33" s="126">
        <v>560102</v>
      </c>
      <c r="B33" s="180" t="s">
        <v>239</v>
      </c>
      <c r="C33" s="126" t="s">
        <v>227</v>
      </c>
      <c r="D33" s="127">
        <v>19.89</v>
      </c>
      <c r="E33" s="113"/>
      <c r="F33" s="113">
        <f t="shared" si="4"/>
        <v>0</v>
      </c>
      <c r="G33" s="113"/>
      <c r="H33" s="113">
        <f t="shared" si="3"/>
        <v>0</v>
      </c>
      <c r="I33" s="113"/>
    </row>
    <row r="34" spans="1:9" s="11" customFormat="1" ht="20.399999999999999">
      <c r="A34" s="126">
        <v>560301</v>
      </c>
      <c r="B34" s="180" t="s">
        <v>240</v>
      </c>
      <c r="C34" s="126" t="s">
        <v>227</v>
      </c>
      <c r="D34" s="127">
        <v>13.31</v>
      </c>
      <c r="E34" s="113"/>
      <c r="F34" s="113">
        <f t="shared" si="4"/>
        <v>0</v>
      </c>
      <c r="G34" s="113"/>
      <c r="H34" s="113">
        <f t="shared" si="3"/>
        <v>0</v>
      </c>
      <c r="I34" s="113"/>
    </row>
    <row r="35" spans="1:9" s="11" customFormat="1" ht="20.399999999999999">
      <c r="A35" s="126">
        <v>510110</v>
      </c>
      <c r="B35" s="180" t="s">
        <v>241</v>
      </c>
      <c r="C35" s="126" t="s">
        <v>50</v>
      </c>
      <c r="D35" s="127" t="s">
        <v>242</v>
      </c>
      <c r="E35" s="113"/>
      <c r="F35" s="113" t="e">
        <f t="shared" si="4"/>
        <v>#VALUE!</v>
      </c>
      <c r="G35" s="113"/>
      <c r="H35" s="113" t="e">
        <f t="shared" si="3"/>
        <v>#VALUE!</v>
      </c>
      <c r="I35" s="113"/>
    </row>
    <row r="36" spans="1:9" s="11" customFormat="1" ht="20.399999999999999">
      <c r="A36" s="126">
        <v>510200</v>
      </c>
      <c r="B36" s="180" t="s">
        <v>243</v>
      </c>
      <c r="C36" s="126" t="s">
        <v>227</v>
      </c>
      <c r="D36" s="127" t="s">
        <v>244</v>
      </c>
      <c r="E36" s="113"/>
      <c r="F36" s="113" t="e">
        <f t="shared" si="4"/>
        <v>#VALUE!</v>
      </c>
      <c r="G36" s="113"/>
      <c r="H36" s="113" t="e">
        <f t="shared" si="3"/>
        <v>#VALUE!</v>
      </c>
      <c r="I36" s="113"/>
    </row>
    <row r="37" spans="1:9" s="11" customFormat="1" ht="20.399999999999999">
      <c r="A37" s="126">
        <v>510299</v>
      </c>
      <c r="B37" s="180" t="s">
        <v>245</v>
      </c>
      <c r="C37" s="126" t="s">
        <v>227</v>
      </c>
      <c r="D37" s="127" t="s">
        <v>246</v>
      </c>
      <c r="E37" s="113"/>
      <c r="F37" s="113" t="e">
        <f t="shared" si="4"/>
        <v>#VALUE!</v>
      </c>
      <c r="G37" s="113"/>
      <c r="H37" s="113" t="e">
        <f t="shared" si="3"/>
        <v>#VALUE!</v>
      </c>
      <c r="I37" s="113"/>
    </row>
    <row r="38" spans="1:9" s="11" customFormat="1">
      <c r="A38" s="825">
        <v>510500</v>
      </c>
      <c r="B38" s="826" t="s">
        <v>247</v>
      </c>
      <c r="C38" s="825" t="s">
        <v>50</v>
      </c>
      <c r="D38" s="827">
        <v>2072.31</v>
      </c>
      <c r="E38" s="828">
        <v>1</v>
      </c>
      <c r="F38" s="828">
        <f t="shared" si="4"/>
        <v>2072.31</v>
      </c>
      <c r="G38" s="828">
        <v>3</v>
      </c>
      <c r="H38" s="829">
        <f>D38*G38</f>
        <v>6216.93</v>
      </c>
      <c r="I38" s="828"/>
    </row>
    <row r="39" spans="1:9" s="11" customFormat="1" ht="20.399999999999999">
      <c r="A39" s="825" t="s">
        <v>5692</v>
      </c>
      <c r="B39" s="826" t="s">
        <v>5691</v>
      </c>
      <c r="C39" s="825"/>
      <c r="D39" s="830">
        <v>17820</v>
      </c>
      <c r="E39" s="828">
        <v>1</v>
      </c>
      <c r="F39" s="828">
        <f t="shared" si="4"/>
        <v>17820</v>
      </c>
      <c r="G39" s="828">
        <v>2</v>
      </c>
      <c r="H39" s="829">
        <f>D39*G39</f>
        <v>35640</v>
      </c>
      <c r="I39" s="828"/>
    </row>
    <row r="40" spans="1:9" s="11" customFormat="1">
      <c r="A40" s="126">
        <v>520100</v>
      </c>
      <c r="B40" s="180" t="s">
        <v>248</v>
      </c>
      <c r="C40" s="126" t="s">
        <v>227</v>
      </c>
      <c r="D40" s="127">
        <v>10.66</v>
      </c>
      <c r="E40" s="113"/>
      <c r="F40" s="113">
        <f t="shared" si="4"/>
        <v>0</v>
      </c>
      <c r="G40" s="113"/>
      <c r="H40" s="113">
        <f t="shared" si="3"/>
        <v>0</v>
      </c>
      <c r="I40" s="113"/>
    </row>
    <row r="41" spans="1:9" s="11" customFormat="1">
      <c r="A41" s="126">
        <v>520101</v>
      </c>
      <c r="B41" s="180" t="s">
        <v>249</v>
      </c>
      <c r="C41" s="126" t="s">
        <v>227</v>
      </c>
      <c r="D41" s="127">
        <v>20.02</v>
      </c>
      <c r="E41" s="113"/>
      <c r="F41" s="113">
        <f t="shared" si="4"/>
        <v>0</v>
      </c>
      <c r="G41" s="113"/>
      <c r="H41" s="113">
        <f t="shared" si="3"/>
        <v>0</v>
      </c>
      <c r="I41" s="113"/>
    </row>
    <row r="42" spans="1:9" s="11" customFormat="1" ht="20.399999999999999">
      <c r="A42" s="126">
        <v>520102</v>
      </c>
      <c r="B42" s="180" t="s">
        <v>250</v>
      </c>
      <c r="C42" s="126" t="s">
        <v>227</v>
      </c>
      <c r="D42" s="127">
        <v>17.690000000000001</v>
      </c>
      <c r="E42" s="113"/>
      <c r="F42" s="113">
        <f t="shared" si="4"/>
        <v>0</v>
      </c>
      <c r="G42" s="113"/>
      <c r="H42" s="113">
        <f t="shared" si="3"/>
        <v>0</v>
      </c>
      <c r="I42" s="113"/>
    </row>
    <row r="43" spans="1:9" s="11" customFormat="1">
      <c r="A43" s="126">
        <v>521000</v>
      </c>
      <c r="B43" s="180" t="s">
        <v>251</v>
      </c>
      <c r="C43" s="126" t="s">
        <v>50</v>
      </c>
      <c r="D43" s="128">
        <v>2950.57</v>
      </c>
      <c r="E43" s="113"/>
      <c r="F43" s="113">
        <f t="shared" si="4"/>
        <v>0</v>
      </c>
      <c r="G43" s="113"/>
      <c r="H43" s="113">
        <f t="shared" si="3"/>
        <v>0</v>
      </c>
      <c r="I43" s="113"/>
    </row>
    <row r="44" spans="1:9" s="11" customFormat="1">
      <c r="A44" s="126">
        <v>510000</v>
      </c>
      <c r="B44" s="180" t="s">
        <v>252</v>
      </c>
      <c r="C44" s="126" t="s">
        <v>50</v>
      </c>
      <c r="D44" s="128">
        <v>7928.48</v>
      </c>
      <c r="E44" s="113"/>
      <c r="F44" s="113">
        <f t="shared" si="4"/>
        <v>0</v>
      </c>
      <c r="G44" s="113"/>
      <c r="H44" s="113">
        <f t="shared" si="3"/>
        <v>0</v>
      </c>
      <c r="I44" s="113"/>
    </row>
    <row r="45" spans="1:9" s="11" customFormat="1" ht="20.399999999999999">
      <c r="A45" s="126">
        <v>570100</v>
      </c>
      <c r="B45" s="180" t="s">
        <v>253</v>
      </c>
      <c r="C45" s="126" t="s">
        <v>50</v>
      </c>
      <c r="D45" s="127" t="s">
        <v>254</v>
      </c>
      <c r="E45" s="113"/>
      <c r="F45" s="113" t="e">
        <f t="shared" si="4"/>
        <v>#VALUE!</v>
      </c>
      <c r="G45" s="113"/>
      <c r="H45" s="113" t="e">
        <f t="shared" si="3"/>
        <v>#VALUE!</v>
      </c>
      <c r="I45" s="113"/>
    </row>
    <row r="46" spans="1:9" s="11" customFormat="1">
      <c r="A46" s="126">
        <v>580100</v>
      </c>
      <c r="B46" s="180" t="s">
        <v>255</v>
      </c>
      <c r="C46" s="126" t="s">
        <v>227</v>
      </c>
      <c r="D46" s="127">
        <v>13.31</v>
      </c>
      <c r="E46" s="113"/>
      <c r="F46" s="113">
        <f t="shared" si="4"/>
        <v>0</v>
      </c>
      <c r="G46" s="113"/>
      <c r="H46" s="113">
        <f t="shared" si="3"/>
        <v>0</v>
      </c>
      <c r="I46" s="113"/>
    </row>
    <row r="47" spans="1:9" s="11" customFormat="1">
      <c r="A47" s="126">
        <v>580101</v>
      </c>
      <c r="B47" s="180" t="s">
        <v>256</v>
      </c>
      <c r="C47" s="126" t="s">
        <v>227</v>
      </c>
      <c r="D47" s="127">
        <v>10.23</v>
      </c>
      <c r="E47" s="113"/>
      <c r="F47" s="113">
        <f t="shared" si="4"/>
        <v>0</v>
      </c>
      <c r="G47" s="113"/>
      <c r="H47" s="113">
        <f t="shared" si="3"/>
        <v>0</v>
      </c>
      <c r="I47" s="113"/>
    </row>
    <row r="48" spans="1:9" s="11" customFormat="1">
      <c r="A48" s="126">
        <v>580102</v>
      </c>
      <c r="B48" s="180" t="s">
        <v>257</v>
      </c>
      <c r="C48" s="126" t="s">
        <v>227</v>
      </c>
      <c r="D48" s="127">
        <v>12.99</v>
      </c>
      <c r="E48" s="113"/>
      <c r="F48" s="113">
        <f t="shared" si="4"/>
        <v>0</v>
      </c>
      <c r="G48" s="113"/>
      <c r="H48" s="113">
        <f t="shared" si="3"/>
        <v>0</v>
      </c>
      <c r="I48" s="113"/>
    </row>
    <row r="49" spans="1:9" s="11" customFormat="1" ht="20.399999999999999">
      <c r="A49" s="126">
        <v>590100</v>
      </c>
      <c r="B49" s="180" t="s">
        <v>258</v>
      </c>
      <c r="C49" s="126" t="s">
        <v>227</v>
      </c>
      <c r="D49" s="127">
        <v>26.6</v>
      </c>
      <c r="E49" s="113"/>
      <c r="F49" s="113">
        <f t="shared" si="4"/>
        <v>0</v>
      </c>
      <c r="G49" s="113"/>
      <c r="H49" s="113">
        <f t="shared" si="3"/>
        <v>0</v>
      </c>
      <c r="I49" s="113"/>
    </row>
    <row r="50" spans="1:9" s="11" customFormat="1">
      <c r="A50" s="126"/>
      <c r="B50" s="832" t="s">
        <v>5693</v>
      </c>
      <c r="C50" s="486"/>
      <c r="D50" s="487"/>
      <c r="E50" s="831"/>
      <c r="F50" s="829">
        <f>F11+F12+F13+F14+F15+F16+F38+F39</f>
        <v>15311810.430000002</v>
      </c>
      <c r="G50" s="829"/>
      <c r="H50" s="829">
        <f t="shared" ref="H50" si="5">H11+H12+H13+H14+H15+H16+H38+H39</f>
        <v>15258921.060000001</v>
      </c>
      <c r="I50" s="731">
        <f>H50/F50</f>
        <v>0.9965458447750648</v>
      </c>
    </row>
    <row r="51" spans="1:9" ht="48.75" customHeight="1">
      <c r="A51" s="235"/>
      <c r="B51" s="1220" t="s">
        <v>1824</v>
      </c>
      <c r="C51" s="1221"/>
      <c r="D51" s="1221"/>
      <c r="E51" s="1221"/>
      <c r="F51" s="1221"/>
      <c r="G51" s="1221"/>
      <c r="H51" s="1222"/>
      <c r="I51" s="730"/>
    </row>
    <row r="52" spans="1:9">
      <c r="A52" s="126">
        <v>590101</v>
      </c>
      <c r="B52" s="180" t="s">
        <v>226</v>
      </c>
      <c r="C52" s="126" t="s">
        <v>227</v>
      </c>
      <c r="D52" s="127">
        <v>6.38</v>
      </c>
      <c r="E52" s="288"/>
      <c r="F52" s="113">
        <f t="shared" ref="F52:F78" si="6">D52*E52</f>
        <v>0</v>
      </c>
      <c r="G52" s="288"/>
      <c r="H52" s="113">
        <f t="shared" ref="H52:H78" si="7">D52*G52</f>
        <v>0</v>
      </c>
      <c r="I52" s="113"/>
    </row>
    <row r="53" spans="1:9">
      <c r="A53" s="126">
        <v>590102</v>
      </c>
      <c r="B53" s="180" t="s">
        <v>228</v>
      </c>
      <c r="C53" s="126" t="s">
        <v>227</v>
      </c>
      <c r="D53" s="127">
        <v>7.82</v>
      </c>
      <c r="E53" s="288"/>
      <c r="F53" s="113">
        <f t="shared" si="6"/>
        <v>0</v>
      </c>
      <c r="G53" s="288"/>
      <c r="H53" s="113">
        <f t="shared" si="7"/>
        <v>0</v>
      </c>
      <c r="I53" s="113"/>
    </row>
    <row r="54" spans="1:9">
      <c r="A54" s="126">
        <v>590103</v>
      </c>
      <c r="B54" s="180" t="s">
        <v>229</v>
      </c>
      <c r="C54" s="126" t="s">
        <v>227</v>
      </c>
      <c r="D54" s="127">
        <v>9.8000000000000007</v>
      </c>
      <c r="E54" s="288"/>
      <c r="F54" s="113">
        <f t="shared" si="6"/>
        <v>0</v>
      </c>
      <c r="G54" s="288"/>
      <c r="H54" s="113">
        <f t="shared" si="7"/>
        <v>0</v>
      </c>
      <c r="I54" s="113"/>
    </row>
    <row r="55" spans="1:9">
      <c r="A55" s="126">
        <v>590104</v>
      </c>
      <c r="B55" s="180" t="s">
        <v>230</v>
      </c>
      <c r="C55" s="126" t="s">
        <v>227</v>
      </c>
      <c r="D55" s="127">
        <v>8.08</v>
      </c>
      <c r="E55" s="289"/>
      <c r="F55" s="113">
        <f t="shared" si="6"/>
        <v>0</v>
      </c>
      <c r="G55" s="289"/>
      <c r="H55" s="113">
        <f t="shared" si="7"/>
        <v>0</v>
      </c>
      <c r="I55" s="113"/>
    </row>
    <row r="56" spans="1:9">
      <c r="A56" s="126">
        <v>590105</v>
      </c>
      <c r="B56" s="180" t="s">
        <v>231</v>
      </c>
      <c r="C56" s="126" t="s">
        <v>227</v>
      </c>
      <c r="D56" s="127">
        <v>6.53</v>
      </c>
      <c r="E56" s="289"/>
      <c r="F56" s="113">
        <f t="shared" si="6"/>
        <v>0</v>
      </c>
      <c r="G56" s="289"/>
      <c r="H56" s="113">
        <f t="shared" si="7"/>
        <v>0</v>
      </c>
      <c r="I56" s="113"/>
    </row>
    <row r="57" spans="1:9" ht="20.399999999999999">
      <c r="A57" s="126">
        <v>590106</v>
      </c>
      <c r="B57" s="180" t="s">
        <v>232</v>
      </c>
      <c r="C57" s="126" t="s">
        <v>227</v>
      </c>
      <c r="D57" s="127">
        <v>6.88</v>
      </c>
      <c r="E57" s="289"/>
      <c r="F57" s="113">
        <f t="shared" si="6"/>
        <v>0</v>
      </c>
      <c r="G57" s="289"/>
      <c r="H57" s="113">
        <f t="shared" si="7"/>
        <v>0</v>
      </c>
      <c r="I57" s="113"/>
    </row>
    <row r="58" spans="1:9">
      <c r="A58" s="126">
        <v>590107</v>
      </c>
      <c r="B58" s="180" t="s">
        <v>233</v>
      </c>
      <c r="C58" s="126" t="s">
        <v>227</v>
      </c>
      <c r="D58" s="127">
        <v>6.38</v>
      </c>
      <c r="E58" s="289"/>
      <c r="F58" s="113">
        <f t="shared" si="6"/>
        <v>0</v>
      </c>
      <c r="G58" s="289"/>
      <c r="H58" s="113">
        <f t="shared" si="7"/>
        <v>0</v>
      </c>
      <c r="I58" s="113"/>
    </row>
    <row r="59" spans="1:9" ht="20.399999999999999">
      <c r="A59" s="126">
        <v>590108</v>
      </c>
      <c r="B59" s="180" t="s">
        <v>234</v>
      </c>
      <c r="C59" s="126" t="s">
        <v>227</v>
      </c>
      <c r="D59" s="127" t="s">
        <v>1747</v>
      </c>
      <c r="E59" s="289"/>
      <c r="F59" s="113" t="e">
        <f t="shared" si="6"/>
        <v>#VALUE!</v>
      </c>
      <c r="G59" s="289"/>
      <c r="H59" s="113" t="e">
        <f t="shared" si="7"/>
        <v>#VALUE!</v>
      </c>
      <c r="I59" s="113"/>
    </row>
    <row r="60" spans="1:9">
      <c r="A60" s="126">
        <v>590109</v>
      </c>
      <c r="B60" s="180" t="s">
        <v>236</v>
      </c>
      <c r="C60" s="126" t="s">
        <v>227</v>
      </c>
      <c r="D60" s="127">
        <v>9.84</v>
      </c>
      <c r="E60" s="289"/>
      <c r="F60" s="113">
        <f t="shared" si="6"/>
        <v>0</v>
      </c>
      <c r="G60" s="289"/>
      <c r="H60" s="113">
        <f t="shared" si="7"/>
        <v>0</v>
      </c>
      <c r="I60" s="113"/>
    </row>
    <row r="61" spans="1:9">
      <c r="A61" s="126">
        <v>590110</v>
      </c>
      <c r="B61" s="180" t="s">
        <v>237</v>
      </c>
      <c r="C61" s="126" t="s">
        <v>227</v>
      </c>
      <c r="D61" s="127">
        <v>10.7</v>
      </c>
      <c r="E61" s="289"/>
      <c r="F61" s="113">
        <f t="shared" si="6"/>
        <v>0</v>
      </c>
      <c r="G61" s="289"/>
      <c r="H61" s="113">
        <f t="shared" si="7"/>
        <v>0</v>
      </c>
      <c r="I61" s="113"/>
    </row>
    <row r="62" spans="1:9" ht="20.399999999999999">
      <c r="A62" s="126">
        <v>590111</v>
      </c>
      <c r="B62" s="180" t="s">
        <v>238</v>
      </c>
      <c r="C62" s="126" t="s">
        <v>227</v>
      </c>
      <c r="D62" s="127">
        <v>6.88</v>
      </c>
      <c r="E62" s="289"/>
      <c r="F62" s="113">
        <f t="shared" si="6"/>
        <v>0</v>
      </c>
      <c r="G62" s="289"/>
      <c r="H62" s="113">
        <f t="shared" si="7"/>
        <v>0</v>
      </c>
      <c r="I62" s="113"/>
    </row>
    <row r="63" spans="1:9">
      <c r="A63" s="126">
        <v>590112</v>
      </c>
      <c r="B63" s="180" t="s">
        <v>239</v>
      </c>
      <c r="C63" s="126" t="s">
        <v>227</v>
      </c>
      <c r="D63" s="127">
        <v>11.34</v>
      </c>
      <c r="E63" s="289"/>
      <c r="F63" s="113">
        <f t="shared" si="6"/>
        <v>0</v>
      </c>
      <c r="G63" s="289"/>
      <c r="H63" s="113">
        <f t="shared" si="7"/>
        <v>0</v>
      </c>
      <c r="I63" s="113"/>
    </row>
    <row r="64" spans="1:9" ht="20.399999999999999">
      <c r="A64" s="126">
        <v>590113</v>
      </c>
      <c r="B64" s="180" t="s">
        <v>240</v>
      </c>
      <c r="C64" s="126" t="s">
        <v>227</v>
      </c>
      <c r="D64" s="127">
        <v>7.59</v>
      </c>
      <c r="E64" s="289"/>
      <c r="F64" s="113">
        <f t="shared" si="6"/>
        <v>0</v>
      </c>
      <c r="G64" s="289"/>
      <c r="H64" s="113">
        <f t="shared" si="7"/>
        <v>0</v>
      </c>
      <c r="I64" s="113"/>
    </row>
    <row r="65" spans="1:9" ht="20.399999999999999">
      <c r="A65" s="126">
        <v>590114</v>
      </c>
      <c r="B65" s="180" t="s">
        <v>241</v>
      </c>
      <c r="C65" s="126" t="s">
        <v>50</v>
      </c>
      <c r="D65" s="127" t="s">
        <v>1748</v>
      </c>
      <c r="E65" s="289"/>
      <c r="F65" s="113" t="e">
        <f t="shared" si="6"/>
        <v>#VALUE!</v>
      </c>
      <c r="G65" s="289"/>
      <c r="H65" s="113" t="e">
        <f t="shared" si="7"/>
        <v>#VALUE!</v>
      </c>
      <c r="I65" s="113"/>
    </row>
    <row r="66" spans="1:9" ht="20.399999999999999">
      <c r="A66" s="126">
        <v>590115</v>
      </c>
      <c r="B66" s="180" t="s">
        <v>243</v>
      </c>
      <c r="C66" s="126" t="s">
        <v>227</v>
      </c>
      <c r="D66" s="127" t="s">
        <v>1749</v>
      </c>
      <c r="E66" s="289"/>
      <c r="F66" s="113" t="e">
        <f t="shared" si="6"/>
        <v>#VALUE!</v>
      </c>
      <c r="G66" s="289"/>
      <c r="H66" s="113" t="e">
        <f t="shared" si="7"/>
        <v>#VALUE!</v>
      </c>
      <c r="I66" s="113"/>
    </row>
    <row r="67" spans="1:9" ht="20.399999999999999">
      <c r="A67" s="126">
        <v>590116</v>
      </c>
      <c r="B67" s="180" t="s">
        <v>245</v>
      </c>
      <c r="C67" s="126" t="s">
        <v>227</v>
      </c>
      <c r="D67" s="127" t="s">
        <v>1750</v>
      </c>
      <c r="E67" s="289"/>
      <c r="F67" s="113" t="e">
        <f t="shared" si="6"/>
        <v>#VALUE!</v>
      </c>
      <c r="G67" s="289"/>
      <c r="H67" s="113" t="e">
        <f t="shared" si="7"/>
        <v>#VALUE!</v>
      </c>
      <c r="I67" s="113"/>
    </row>
    <row r="68" spans="1:9" ht="20.399999999999999">
      <c r="A68" s="126">
        <v>590117</v>
      </c>
      <c r="B68" s="180" t="s">
        <v>247</v>
      </c>
      <c r="C68" s="126" t="s">
        <v>50</v>
      </c>
      <c r="D68" s="127" t="s">
        <v>1751</v>
      </c>
      <c r="E68" s="289"/>
      <c r="F68" s="113" t="e">
        <f t="shared" si="6"/>
        <v>#VALUE!</v>
      </c>
      <c r="G68" s="289"/>
      <c r="H68" s="113" t="e">
        <f t="shared" si="7"/>
        <v>#VALUE!</v>
      </c>
      <c r="I68" s="113"/>
    </row>
    <row r="69" spans="1:9">
      <c r="A69" s="126">
        <v>590118</v>
      </c>
      <c r="B69" s="180" t="s">
        <v>248</v>
      </c>
      <c r="C69" s="126" t="s">
        <v>227</v>
      </c>
      <c r="D69" s="127">
        <v>6.07</v>
      </c>
      <c r="E69" s="289"/>
      <c r="F69" s="113">
        <f t="shared" si="6"/>
        <v>0</v>
      </c>
      <c r="G69" s="289"/>
      <c r="H69" s="113">
        <f t="shared" si="7"/>
        <v>0</v>
      </c>
      <c r="I69" s="113"/>
    </row>
    <row r="70" spans="1:9">
      <c r="A70" s="126">
        <v>590119</v>
      </c>
      <c r="B70" s="180" t="s">
        <v>249</v>
      </c>
      <c r="C70" s="126" t="s">
        <v>227</v>
      </c>
      <c r="D70" s="127">
        <v>11.41</v>
      </c>
      <c r="E70" s="289"/>
      <c r="F70" s="113">
        <f t="shared" si="6"/>
        <v>0</v>
      </c>
      <c r="G70" s="289"/>
      <c r="H70" s="113">
        <f t="shared" si="7"/>
        <v>0</v>
      </c>
      <c r="I70" s="113"/>
    </row>
    <row r="71" spans="1:9" ht="20.399999999999999">
      <c r="A71" s="126">
        <v>590120</v>
      </c>
      <c r="B71" s="180" t="s">
        <v>250</v>
      </c>
      <c r="C71" s="126" t="s">
        <v>227</v>
      </c>
      <c r="D71" s="127">
        <v>10.08</v>
      </c>
      <c r="E71" s="289"/>
      <c r="F71" s="113">
        <f t="shared" si="6"/>
        <v>0</v>
      </c>
      <c r="G71" s="289"/>
      <c r="H71" s="113">
        <f t="shared" si="7"/>
        <v>0</v>
      </c>
      <c r="I71" s="113"/>
    </row>
    <row r="72" spans="1:9">
      <c r="A72" s="126">
        <v>590121</v>
      </c>
      <c r="B72" s="180" t="s">
        <v>251</v>
      </c>
      <c r="C72" s="126" t="s">
        <v>50</v>
      </c>
      <c r="D72" s="127">
        <v>1681.83</v>
      </c>
      <c r="E72" s="289"/>
      <c r="F72" s="113">
        <f t="shared" si="6"/>
        <v>0</v>
      </c>
      <c r="G72" s="289"/>
      <c r="H72" s="113">
        <f t="shared" si="7"/>
        <v>0</v>
      </c>
      <c r="I72" s="113"/>
    </row>
    <row r="73" spans="1:9">
      <c r="A73" s="126">
        <v>590122</v>
      </c>
      <c r="B73" s="180" t="s">
        <v>252</v>
      </c>
      <c r="C73" s="126" t="s">
        <v>50</v>
      </c>
      <c r="D73" s="127">
        <v>4519.2299999999996</v>
      </c>
      <c r="E73" s="289"/>
      <c r="F73" s="113">
        <f t="shared" si="6"/>
        <v>0</v>
      </c>
      <c r="G73" s="289"/>
      <c r="H73" s="113">
        <f t="shared" si="7"/>
        <v>0</v>
      </c>
      <c r="I73" s="113"/>
    </row>
    <row r="74" spans="1:9" ht="20.399999999999999">
      <c r="A74" s="126">
        <v>590123</v>
      </c>
      <c r="B74" s="180" t="s">
        <v>253</v>
      </c>
      <c r="C74" s="126" t="s">
        <v>50</v>
      </c>
      <c r="D74" s="127" t="s">
        <v>1752</v>
      </c>
      <c r="E74" s="289"/>
      <c r="F74" s="113" t="e">
        <f t="shared" si="6"/>
        <v>#VALUE!</v>
      </c>
      <c r="G74" s="289"/>
      <c r="H74" s="113" t="e">
        <f t="shared" si="7"/>
        <v>#VALUE!</v>
      </c>
      <c r="I74" s="113"/>
    </row>
    <row r="75" spans="1:9">
      <c r="A75" s="126">
        <v>590124</v>
      </c>
      <c r="B75" s="180" t="s">
        <v>255</v>
      </c>
      <c r="C75" s="126" t="s">
        <v>227</v>
      </c>
      <c r="D75" s="127">
        <v>7.59</v>
      </c>
      <c r="E75" s="289"/>
      <c r="F75" s="113">
        <f t="shared" si="6"/>
        <v>0</v>
      </c>
      <c r="G75" s="289"/>
      <c r="H75" s="113">
        <f t="shared" si="7"/>
        <v>0</v>
      </c>
      <c r="I75" s="113"/>
    </row>
    <row r="76" spans="1:9">
      <c r="A76" s="126">
        <v>590125</v>
      </c>
      <c r="B76" s="180" t="s">
        <v>256</v>
      </c>
      <c r="C76" s="126" t="s">
        <v>227</v>
      </c>
      <c r="D76" s="127">
        <v>5.83</v>
      </c>
      <c r="E76" s="289"/>
      <c r="F76" s="113">
        <f t="shared" si="6"/>
        <v>0</v>
      </c>
      <c r="G76" s="289"/>
      <c r="H76" s="113">
        <f t="shared" si="7"/>
        <v>0</v>
      </c>
      <c r="I76" s="113"/>
    </row>
    <row r="77" spans="1:9">
      <c r="A77" s="126">
        <v>590126</v>
      </c>
      <c r="B77" s="180" t="s">
        <v>257</v>
      </c>
      <c r="C77" s="126" t="s">
        <v>227</v>
      </c>
      <c r="D77" s="127">
        <v>7.4</v>
      </c>
      <c r="E77" s="289"/>
      <c r="F77" s="113">
        <f t="shared" si="6"/>
        <v>0</v>
      </c>
      <c r="G77" s="289"/>
      <c r="H77" s="113">
        <f t="shared" si="7"/>
        <v>0</v>
      </c>
      <c r="I77" s="113"/>
    </row>
    <row r="78" spans="1:9" ht="20.399999999999999">
      <c r="A78" s="126">
        <v>590127</v>
      </c>
      <c r="B78" s="180" t="s">
        <v>258</v>
      </c>
      <c r="C78" s="126" t="s">
        <v>227</v>
      </c>
      <c r="D78" s="127">
        <v>15.16</v>
      </c>
      <c r="E78" s="289"/>
      <c r="F78" s="113">
        <f t="shared" si="6"/>
        <v>0</v>
      </c>
      <c r="G78" s="289"/>
      <c r="H78" s="113">
        <f t="shared" si="7"/>
        <v>0</v>
      </c>
      <c r="I78" s="113"/>
    </row>
  </sheetData>
  <mergeCells count="11">
    <mergeCell ref="L9:M9"/>
    <mergeCell ref="B51:H51"/>
    <mergeCell ref="B9:H9"/>
    <mergeCell ref="B21:H21"/>
    <mergeCell ref="D6:D8"/>
    <mergeCell ref="A6:A8"/>
    <mergeCell ref="B6:B8"/>
    <mergeCell ref="C6:C8"/>
    <mergeCell ref="E6:H6"/>
    <mergeCell ref="E7:F7"/>
    <mergeCell ref="G7:H7"/>
  </mergeCells>
  <phoneticPr fontId="11" type="noConversion"/>
  <pageMargins left="0" right="0" top="0" bottom="0" header="0.31496062992126" footer="0.31496062992126"/>
  <pageSetup paperSize="9" orientation="portrait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12"/>
  <sheetViews>
    <sheetView view="pageBreakPreview" topLeftCell="A179" zoomScaleSheetLayoutView="100" workbookViewId="0">
      <selection activeCell="E197" sqref="E197"/>
    </sheetView>
  </sheetViews>
  <sheetFormatPr defaultColWidth="9.109375" defaultRowHeight="13.2"/>
  <cols>
    <col min="1" max="1" width="17.5546875" style="9" customWidth="1"/>
    <col min="2" max="2" width="8" style="9" customWidth="1"/>
    <col min="3" max="3" width="61.5546875" style="9" customWidth="1"/>
    <col min="4" max="4" width="6.77734375" style="9" customWidth="1"/>
    <col min="5" max="5" width="8.88671875" style="9" customWidth="1"/>
    <col min="6" max="6" width="9.88671875" style="9" customWidth="1"/>
    <col min="7" max="7" width="6.33203125" style="1036" customWidth="1"/>
    <col min="8" max="8" width="7.88671875" style="9" customWidth="1"/>
    <col min="9" max="9" width="10.6640625" style="9" customWidth="1"/>
    <col min="10" max="10" width="6.88671875" style="9" customWidth="1"/>
    <col min="11" max="16384" width="9.109375" style="9"/>
  </cols>
  <sheetData>
    <row r="1" spans="1:12">
      <c r="A1" s="748"/>
      <c r="B1" s="749" t="s">
        <v>165</v>
      </c>
      <c r="C1" s="165" t="str">
        <f>Kadar.ode.!C1</f>
        <v>ОПШТА БОЛНИЦА СЕНТА</v>
      </c>
      <c r="D1" s="169"/>
      <c r="E1" s="171"/>
    </row>
    <row r="2" spans="1:12">
      <c r="A2" s="748"/>
      <c r="B2" s="749" t="s">
        <v>166</v>
      </c>
      <c r="C2" s="165" t="str">
        <f>Kadar.ode.!C2</f>
        <v>08923507</v>
      </c>
      <c r="D2" s="169"/>
      <c r="E2" s="169"/>
      <c r="F2" s="335"/>
      <c r="G2" s="1225"/>
      <c r="H2" s="1225"/>
      <c r="I2" s="1225"/>
    </row>
    <row r="3" spans="1:12">
      <c r="A3" s="748"/>
      <c r="B3" s="749"/>
      <c r="C3" s="165"/>
      <c r="D3" s="169"/>
      <c r="E3" s="169"/>
      <c r="F3" s="335"/>
      <c r="G3" s="1037"/>
      <c r="H3" s="335"/>
      <c r="I3" s="335"/>
    </row>
    <row r="4" spans="1:12" ht="13.8">
      <c r="A4" s="748"/>
      <c r="B4" s="749" t="s">
        <v>1802</v>
      </c>
      <c r="C4" s="166" t="s">
        <v>264</v>
      </c>
      <c r="D4" s="170"/>
      <c r="E4" s="172"/>
    </row>
    <row r="5" spans="1:12" ht="12.75" customHeight="1">
      <c r="A5" s="1181" t="s">
        <v>8</v>
      </c>
      <c r="B5" s="1197" t="s">
        <v>9</v>
      </c>
      <c r="C5" s="1181" t="s">
        <v>10</v>
      </c>
      <c r="D5" s="1226" t="s">
        <v>1834</v>
      </c>
      <c r="E5" s="1226"/>
      <c r="F5" s="1226"/>
      <c r="G5" s="1226" t="s">
        <v>5786</v>
      </c>
      <c r="H5" s="1226"/>
      <c r="I5" s="1206"/>
      <c r="J5" s="741"/>
      <c r="K5" s="27"/>
      <c r="L5" s="4"/>
    </row>
    <row r="6" spans="1:12" ht="21" thickBot="1">
      <c r="A6" s="1181"/>
      <c r="B6" s="1197"/>
      <c r="C6" s="1181"/>
      <c r="D6" s="113" t="s">
        <v>11</v>
      </c>
      <c r="E6" s="125" t="s">
        <v>12</v>
      </c>
      <c r="F6" s="218" t="s">
        <v>13</v>
      </c>
      <c r="G6" s="929" t="s">
        <v>11</v>
      </c>
      <c r="H6" s="125" t="s">
        <v>12</v>
      </c>
      <c r="I6" s="732" t="s">
        <v>13</v>
      </c>
      <c r="J6" s="747" t="s">
        <v>1891</v>
      </c>
      <c r="K6" s="4"/>
      <c r="L6" s="4"/>
    </row>
    <row r="7" spans="1:12">
      <c r="A7" s="115" t="s">
        <v>78</v>
      </c>
      <c r="B7" s="115"/>
      <c r="C7" s="115"/>
      <c r="D7" s="115"/>
      <c r="E7" s="210"/>
      <c r="F7" s="442"/>
      <c r="G7" s="1038"/>
      <c r="H7" s="95"/>
      <c r="I7" s="733"/>
      <c r="J7" s="742"/>
      <c r="K7" s="4"/>
      <c r="L7" s="4"/>
    </row>
    <row r="8" spans="1:12" ht="12" customHeight="1">
      <c r="A8" s="115"/>
      <c r="B8" s="443" t="s">
        <v>4426</v>
      </c>
      <c r="C8" s="444" t="s">
        <v>4427</v>
      </c>
      <c r="D8" s="464"/>
      <c r="E8" s="465"/>
      <c r="F8" s="466">
        <f t="shared" ref="F8:F82" si="0">D8*E8</f>
        <v>0</v>
      </c>
      <c r="G8" s="1039">
        <v>27</v>
      </c>
      <c r="H8" s="465">
        <v>648.79999999999995</v>
      </c>
      <c r="I8" s="734">
        <f>G8*H8</f>
        <v>17517.599999999999</v>
      </c>
      <c r="J8" s="743"/>
      <c r="K8" s="4"/>
      <c r="L8" s="4"/>
    </row>
    <row r="9" spans="1:12" ht="12" customHeight="1">
      <c r="A9" s="115"/>
      <c r="B9" s="443" t="s">
        <v>4428</v>
      </c>
      <c r="C9" s="444" t="s">
        <v>4429</v>
      </c>
      <c r="D9" s="464">
        <v>22</v>
      </c>
      <c r="E9" s="465">
        <v>736.48</v>
      </c>
      <c r="F9" s="466">
        <f t="shared" si="0"/>
        <v>16202.560000000001</v>
      </c>
      <c r="G9" s="1039"/>
      <c r="H9" s="465"/>
      <c r="I9" s="734">
        <f t="shared" ref="I9:I83" si="1">G9*H9</f>
        <v>0</v>
      </c>
      <c r="J9" s="743">
        <f>I9/F9</f>
        <v>0</v>
      </c>
      <c r="K9" s="4"/>
      <c r="L9" s="4"/>
    </row>
    <row r="10" spans="1:12" ht="12" customHeight="1">
      <c r="A10" s="115"/>
      <c r="B10" s="443" t="s">
        <v>4428</v>
      </c>
      <c r="C10" s="444" t="s">
        <v>4429</v>
      </c>
      <c r="D10" s="464"/>
      <c r="E10" s="465"/>
      <c r="F10" s="466">
        <f t="shared" si="0"/>
        <v>0</v>
      </c>
      <c r="G10" s="1039">
        <v>137</v>
      </c>
      <c r="H10" s="465">
        <v>738.75</v>
      </c>
      <c r="I10" s="734">
        <f t="shared" si="1"/>
        <v>101208.75</v>
      </c>
      <c r="J10" s="743"/>
      <c r="K10" s="4"/>
      <c r="L10" s="4"/>
    </row>
    <row r="11" spans="1:12" ht="12" customHeight="1">
      <c r="A11" s="1030"/>
      <c r="B11" s="443" t="s">
        <v>4430</v>
      </c>
      <c r="C11" s="444" t="s">
        <v>4431</v>
      </c>
      <c r="D11" s="1032"/>
      <c r="E11" s="1033"/>
      <c r="F11" s="466"/>
      <c r="G11" s="1040">
        <v>13</v>
      </c>
      <c r="H11" s="1033">
        <v>736.22</v>
      </c>
      <c r="I11" s="734">
        <f t="shared" si="1"/>
        <v>9570.86</v>
      </c>
      <c r="J11" s="1035"/>
      <c r="K11" s="4"/>
      <c r="L11" s="4"/>
    </row>
    <row r="12" spans="1:12" ht="12" customHeight="1">
      <c r="A12" s="115"/>
      <c r="B12" s="443" t="s">
        <v>4430</v>
      </c>
      <c r="C12" s="444" t="s">
        <v>4431</v>
      </c>
      <c r="D12" s="464">
        <v>118</v>
      </c>
      <c r="E12" s="465">
        <v>736.48</v>
      </c>
      <c r="F12" s="466">
        <f t="shared" si="0"/>
        <v>86904.639999999999</v>
      </c>
      <c r="G12" s="1039">
        <v>29</v>
      </c>
      <c r="H12" s="465">
        <v>738.75</v>
      </c>
      <c r="I12" s="734">
        <f t="shared" si="1"/>
        <v>21423.75</v>
      </c>
      <c r="J12" s="743">
        <f>I12/F12</f>
        <v>0.24652020881738881</v>
      </c>
      <c r="K12" s="4"/>
      <c r="L12" s="4"/>
    </row>
    <row r="13" spans="1:12" ht="12" customHeight="1">
      <c r="A13" s="115"/>
      <c r="B13" s="443" t="s">
        <v>4432</v>
      </c>
      <c r="C13" s="444" t="s">
        <v>4433</v>
      </c>
      <c r="D13" s="464">
        <v>124</v>
      </c>
      <c r="E13" s="465">
        <v>736.48</v>
      </c>
      <c r="F13" s="466">
        <f t="shared" si="0"/>
        <v>91323.520000000004</v>
      </c>
      <c r="G13" s="1039"/>
      <c r="H13" s="465">
        <v>732.34</v>
      </c>
      <c r="I13" s="734">
        <f t="shared" si="1"/>
        <v>0</v>
      </c>
      <c r="J13" s="743">
        <f>I13/F13</f>
        <v>0</v>
      </c>
      <c r="K13" s="4"/>
      <c r="L13" s="4"/>
    </row>
    <row r="14" spans="1:12" ht="12" customHeight="1">
      <c r="A14" s="115"/>
      <c r="B14" s="443" t="s">
        <v>4434</v>
      </c>
      <c r="C14" s="444" t="s">
        <v>4435</v>
      </c>
      <c r="D14" s="464"/>
      <c r="E14" s="465"/>
      <c r="F14" s="466">
        <f t="shared" si="0"/>
        <v>0</v>
      </c>
      <c r="G14" s="1039">
        <v>5</v>
      </c>
      <c r="H14" s="465">
        <v>6985.87</v>
      </c>
      <c r="I14" s="734">
        <f t="shared" si="1"/>
        <v>34929.35</v>
      </c>
      <c r="J14" s="743"/>
      <c r="K14" s="4"/>
      <c r="L14" s="4"/>
    </row>
    <row r="15" spans="1:12" ht="12" customHeight="1">
      <c r="A15" s="115"/>
      <c r="B15" s="443" t="s">
        <v>4436</v>
      </c>
      <c r="C15" s="444" t="s">
        <v>4437</v>
      </c>
      <c r="D15" s="464">
        <v>0</v>
      </c>
      <c r="E15" s="465">
        <v>7099.29</v>
      </c>
      <c r="F15" s="466">
        <f t="shared" si="0"/>
        <v>0</v>
      </c>
      <c r="G15" s="1039"/>
      <c r="H15" s="465"/>
      <c r="I15" s="734">
        <f t="shared" si="1"/>
        <v>0</v>
      </c>
      <c r="J15" s="743"/>
      <c r="K15" s="4"/>
      <c r="L15" s="4"/>
    </row>
    <row r="16" spans="1:12" ht="12" customHeight="1">
      <c r="A16" s="115"/>
      <c r="B16" s="443" t="s">
        <v>4438</v>
      </c>
      <c r="C16" s="444" t="s">
        <v>4439</v>
      </c>
      <c r="D16" s="464">
        <v>0</v>
      </c>
      <c r="E16" s="465">
        <v>2795.65</v>
      </c>
      <c r="F16" s="466">
        <f t="shared" si="0"/>
        <v>0</v>
      </c>
      <c r="G16" s="1039"/>
      <c r="H16" s="465">
        <v>2780.58</v>
      </c>
      <c r="I16" s="734">
        <f t="shared" si="1"/>
        <v>0</v>
      </c>
      <c r="J16" s="743"/>
      <c r="K16" s="4"/>
      <c r="L16" s="4"/>
    </row>
    <row r="17" spans="1:12" ht="12" customHeight="1">
      <c r="A17" s="115"/>
      <c r="B17" s="443" t="s">
        <v>4440</v>
      </c>
      <c r="C17" s="444" t="s">
        <v>4441</v>
      </c>
      <c r="D17" s="464">
        <v>28</v>
      </c>
      <c r="E17" s="465">
        <v>362.87</v>
      </c>
      <c r="F17" s="466">
        <f t="shared" si="0"/>
        <v>10160.36</v>
      </c>
      <c r="G17" s="1039"/>
      <c r="H17" s="465">
        <v>360.58</v>
      </c>
      <c r="I17" s="734">
        <f t="shared" si="1"/>
        <v>0</v>
      </c>
      <c r="J17" s="743">
        <f>I17/F17</f>
        <v>0</v>
      </c>
      <c r="K17" s="4"/>
      <c r="L17" s="4"/>
    </row>
    <row r="18" spans="1:12" ht="12" customHeight="1">
      <c r="A18" s="115"/>
      <c r="B18" s="443" t="s">
        <v>4442</v>
      </c>
      <c r="C18" s="444" t="s">
        <v>4443</v>
      </c>
      <c r="D18" s="464">
        <v>394</v>
      </c>
      <c r="E18" s="465">
        <v>1426.91</v>
      </c>
      <c r="F18" s="466">
        <f t="shared" si="0"/>
        <v>562202.54</v>
      </c>
      <c r="G18" s="1039">
        <v>190</v>
      </c>
      <c r="H18" s="465">
        <v>1417.86</v>
      </c>
      <c r="I18" s="734">
        <f t="shared" si="1"/>
        <v>269393.39999999997</v>
      </c>
      <c r="J18" s="743">
        <f>I18/F18</f>
        <v>0.47917499625668702</v>
      </c>
      <c r="K18" s="4"/>
      <c r="L18" s="4"/>
    </row>
    <row r="19" spans="1:12" ht="12" customHeight="1">
      <c r="A19" s="115"/>
      <c r="B19" s="443" t="s">
        <v>4444</v>
      </c>
      <c r="C19" s="444" t="s">
        <v>4445</v>
      </c>
      <c r="D19" s="464">
        <v>0</v>
      </c>
      <c r="E19" s="465">
        <v>1014.09</v>
      </c>
      <c r="F19" s="466">
        <f t="shared" si="0"/>
        <v>0</v>
      </c>
      <c r="G19" s="1039"/>
      <c r="H19" s="465"/>
      <c r="I19" s="734">
        <f t="shared" si="1"/>
        <v>0</v>
      </c>
      <c r="J19" s="743"/>
      <c r="K19" s="4"/>
      <c r="L19" s="4"/>
    </row>
    <row r="20" spans="1:12" ht="12" customHeight="1">
      <c r="A20" s="1030"/>
      <c r="B20" s="443" t="s">
        <v>4446</v>
      </c>
      <c r="C20" s="444" t="s">
        <v>4447</v>
      </c>
      <c r="D20" s="1032"/>
      <c r="E20" s="1033"/>
      <c r="F20" s="466"/>
      <c r="G20" s="1040">
        <v>5</v>
      </c>
      <c r="H20" s="1033">
        <v>1492.7</v>
      </c>
      <c r="I20" s="734">
        <f t="shared" si="1"/>
        <v>7463.5</v>
      </c>
      <c r="J20" s="1035"/>
      <c r="K20" s="4"/>
      <c r="L20" s="4"/>
    </row>
    <row r="21" spans="1:12" ht="12" customHeight="1">
      <c r="A21" s="115"/>
      <c r="B21" s="443" t="s">
        <v>4446</v>
      </c>
      <c r="C21" s="444" t="s">
        <v>4447</v>
      </c>
      <c r="D21" s="464">
        <v>60</v>
      </c>
      <c r="E21" s="465">
        <v>1829.84</v>
      </c>
      <c r="F21" s="466">
        <f t="shared" si="0"/>
        <v>109790.39999999999</v>
      </c>
      <c r="G21" s="1039">
        <v>73</v>
      </c>
      <c r="H21" s="465">
        <v>1649.08</v>
      </c>
      <c r="I21" s="734">
        <f t="shared" si="1"/>
        <v>120382.84</v>
      </c>
      <c r="J21" s="743">
        <f>I21/F21</f>
        <v>1.0964787449540214</v>
      </c>
      <c r="K21" s="4"/>
      <c r="L21" s="4"/>
    </row>
    <row r="22" spans="1:12" ht="12" customHeight="1">
      <c r="A22" s="115"/>
      <c r="B22" s="443" t="s">
        <v>4448</v>
      </c>
      <c r="C22" s="444" t="s">
        <v>4449</v>
      </c>
      <c r="D22" s="464">
        <v>36</v>
      </c>
      <c r="E22" s="465">
        <v>6265.35</v>
      </c>
      <c r="F22" s="466">
        <f t="shared" si="0"/>
        <v>225552.6</v>
      </c>
      <c r="G22" s="1039"/>
      <c r="H22" s="465"/>
      <c r="I22" s="734">
        <f t="shared" si="1"/>
        <v>0</v>
      </c>
      <c r="J22" s="743">
        <f>I22/F22</f>
        <v>0</v>
      </c>
      <c r="K22" s="4"/>
      <c r="L22" s="4"/>
    </row>
    <row r="23" spans="1:12" ht="12" customHeight="1">
      <c r="A23" s="115"/>
      <c r="B23" s="445" t="s">
        <v>4450</v>
      </c>
      <c r="C23" s="446" t="s">
        <v>4451</v>
      </c>
      <c r="D23" s="467"/>
      <c r="E23" s="465"/>
      <c r="F23" s="466">
        <f t="shared" si="0"/>
        <v>0</v>
      </c>
      <c r="G23" s="1039">
        <v>15</v>
      </c>
      <c r="H23" s="465">
        <v>1492.7</v>
      </c>
      <c r="I23" s="734">
        <f t="shared" si="1"/>
        <v>22390.5</v>
      </c>
      <c r="J23" s="743"/>
      <c r="K23" s="4"/>
      <c r="L23" s="4"/>
    </row>
    <row r="24" spans="1:12" ht="12" customHeight="1">
      <c r="A24" s="1030"/>
      <c r="B24" s="1051" t="s">
        <v>5787</v>
      </c>
      <c r="C24" s="446" t="s">
        <v>5788</v>
      </c>
      <c r="D24" s="1050"/>
      <c r="E24" s="1033"/>
      <c r="F24" s="466"/>
      <c r="G24" s="1040">
        <v>5</v>
      </c>
      <c r="H24" s="1033">
        <v>1492.7</v>
      </c>
      <c r="I24" s="1034">
        <f t="shared" si="1"/>
        <v>7463.5</v>
      </c>
      <c r="J24" s="1035"/>
      <c r="K24" s="4"/>
      <c r="L24" s="4"/>
    </row>
    <row r="25" spans="1:12" ht="12" customHeight="1">
      <c r="A25" s="115"/>
      <c r="B25" s="443" t="s">
        <v>4452</v>
      </c>
      <c r="C25" s="444" t="s">
        <v>4453</v>
      </c>
      <c r="D25" s="464"/>
      <c r="E25" s="465"/>
      <c r="F25" s="466">
        <f t="shared" si="0"/>
        <v>0</v>
      </c>
      <c r="G25" s="1039"/>
      <c r="H25" s="465">
        <v>360.58</v>
      </c>
      <c r="I25" s="734">
        <f t="shared" si="1"/>
        <v>0</v>
      </c>
      <c r="J25" s="743"/>
      <c r="K25" s="4"/>
      <c r="L25" s="4"/>
    </row>
    <row r="26" spans="1:12" ht="12" customHeight="1">
      <c r="A26" s="115"/>
      <c r="B26" s="443" t="s">
        <v>4454</v>
      </c>
      <c r="C26" s="444" t="s">
        <v>4455</v>
      </c>
      <c r="D26" s="464">
        <v>108</v>
      </c>
      <c r="E26" s="465">
        <v>1426.91</v>
      </c>
      <c r="F26" s="466">
        <f t="shared" si="0"/>
        <v>154106.28</v>
      </c>
      <c r="G26" s="1039">
        <v>42</v>
      </c>
      <c r="H26" s="465">
        <v>1424.71</v>
      </c>
      <c r="I26" s="734">
        <f t="shared" si="1"/>
        <v>59837.82</v>
      </c>
      <c r="J26" s="743">
        <f>I26/F26</f>
        <v>0.38828930268124051</v>
      </c>
      <c r="K26" s="4"/>
      <c r="L26" s="4"/>
    </row>
    <row r="27" spans="1:12" ht="12" customHeight="1">
      <c r="A27" s="115"/>
      <c r="B27" s="443" t="s">
        <v>4454</v>
      </c>
      <c r="C27" s="444" t="s">
        <v>4455</v>
      </c>
      <c r="D27" s="464"/>
      <c r="E27" s="465"/>
      <c r="F27" s="466">
        <f t="shared" si="0"/>
        <v>0</v>
      </c>
      <c r="G27" s="1039">
        <v>136</v>
      </c>
      <c r="H27" s="465">
        <v>1417.86</v>
      </c>
      <c r="I27" s="734">
        <f t="shared" si="1"/>
        <v>192828.96</v>
      </c>
      <c r="J27" s="743"/>
      <c r="K27" s="4"/>
      <c r="L27" s="4"/>
    </row>
    <row r="28" spans="1:12" ht="12" customHeight="1">
      <c r="A28" s="115"/>
      <c r="B28" s="443" t="s">
        <v>4456</v>
      </c>
      <c r="C28" s="444" t="s">
        <v>4457</v>
      </c>
      <c r="D28" s="464"/>
      <c r="E28" s="465"/>
      <c r="F28" s="466">
        <f t="shared" si="0"/>
        <v>0</v>
      </c>
      <c r="G28" s="1039">
        <v>53</v>
      </c>
      <c r="H28" s="465">
        <v>1897.5</v>
      </c>
      <c r="I28" s="734">
        <f t="shared" si="1"/>
        <v>100567.5</v>
      </c>
      <c r="J28" s="743"/>
      <c r="K28" s="4"/>
      <c r="L28" s="4"/>
    </row>
    <row r="29" spans="1:12" ht="12" customHeight="1">
      <c r="A29" s="1030"/>
      <c r="B29" s="443" t="s">
        <v>4456</v>
      </c>
      <c r="C29" s="444" t="s">
        <v>4457</v>
      </c>
      <c r="D29" s="1032"/>
      <c r="E29" s="1033"/>
      <c r="F29" s="466"/>
      <c r="G29" s="1040">
        <v>4</v>
      </c>
      <c r="H29" s="1033">
        <v>2365</v>
      </c>
      <c r="I29" s="1034">
        <f t="shared" si="1"/>
        <v>9460</v>
      </c>
      <c r="J29" s="1035"/>
      <c r="K29" s="4"/>
      <c r="L29" s="4"/>
    </row>
    <row r="30" spans="1:12" ht="12" customHeight="1">
      <c r="A30" s="115"/>
      <c r="B30" s="443" t="s">
        <v>4458</v>
      </c>
      <c r="C30" s="444" t="s">
        <v>4459</v>
      </c>
      <c r="D30" s="464"/>
      <c r="E30" s="465"/>
      <c r="F30" s="466">
        <f t="shared" si="0"/>
        <v>0</v>
      </c>
      <c r="G30" s="1039">
        <v>17</v>
      </c>
      <c r="H30" s="465">
        <v>4066.08</v>
      </c>
      <c r="I30" s="734">
        <f t="shared" si="1"/>
        <v>69123.360000000001</v>
      </c>
      <c r="J30" s="743"/>
      <c r="K30" s="4"/>
      <c r="L30" s="4"/>
    </row>
    <row r="31" spans="1:12" ht="12" customHeight="1">
      <c r="A31" s="1030"/>
      <c r="B31" s="443" t="s">
        <v>4458</v>
      </c>
      <c r="C31" s="444" t="s">
        <v>4459</v>
      </c>
      <c r="D31" s="1032"/>
      <c r="E31" s="1033"/>
      <c r="F31" s="466"/>
      <c r="G31" s="1040">
        <v>4</v>
      </c>
      <c r="H31" s="1033">
        <v>4730</v>
      </c>
      <c r="I31" s="1034">
        <f t="shared" si="1"/>
        <v>18920</v>
      </c>
      <c r="J31" s="1035"/>
      <c r="K31" s="4"/>
      <c r="L31" s="4"/>
    </row>
    <row r="32" spans="1:12" ht="12" customHeight="1">
      <c r="A32" s="115"/>
      <c r="B32" s="443" t="s">
        <v>4460</v>
      </c>
      <c r="C32" s="444" t="s">
        <v>4461</v>
      </c>
      <c r="D32" s="464">
        <v>0</v>
      </c>
      <c r="E32" s="465">
        <v>1766.59</v>
      </c>
      <c r="F32" s="466">
        <f t="shared" si="0"/>
        <v>0</v>
      </c>
      <c r="G32" s="1039"/>
      <c r="H32" s="465"/>
      <c r="I32" s="734">
        <f t="shared" si="1"/>
        <v>0</v>
      </c>
      <c r="J32" s="743"/>
      <c r="K32" s="4"/>
      <c r="L32" s="4"/>
    </row>
    <row r="33" spans="1:12" ht="12" customHeight="1">
      <c r="A33" s="115"/>
      <c r="B33" s="443" t="s">
        <v>4462</v>
      </c>
      <c r="C33" s="444" t="s">
        <v>4463</v>
      </c>
      <c r="D33" s="464">
        <v>0</v>
      </c>
      <c r="E33" s="465">
        <v>3232.28</v>
      </c>
      <c r="F33" s="466">
        <f t="shared" si="0"/>
        <v>0</v>
      </c>
      <c r="G33" s="1039"/>
      <c r="H33" s="465"/>
      <c r="I33" s="734">
        <f t="shared" si="1"/>
        <v>0</v>
      </c>
      <c r="J33" s="743"/>
      <c r="K33" s="4"/>
      <c r="L33" s="4"/>
    </row>
    <row r="34" spans="1:12" ht="12" customHeight="1">
      <c r="A34" s="115"/>
      <c r="B34" s="443" t="s">
        <v>4464</v>
      </c>
      <c r="C34" s="444" t="s">
        <v>4465</v>
      </c>
      <c r="D34" s="464">
        <v>110</v>
      </c>
      <c r="E34" s="465">
        <v>2499.34</v>
      </c>
      <c r="F34" s="466">
        <f t="shared" si="0"/>
        <v>274927.40000000002</v>
      </c>
      <c r="G34" s="1039">
        <v>20</v>
      </c>
      <c r="H34" s="465">
        <v>4066.08</v>
      </c>
      <c r="I34" s="734">
        <f t="shared" si="1"/>
        <v>81321.600000000006</v>
      </c>
      <c r="J34" s="743">
        <f>I34/F34</f>
        <v>0.2957929984424979</v>
      </c>
      <c r="K34" s="4"/>
      <c r="L34" s="4"/>
    </row>
    <row r="35" spans="1:12" ht="12" customHeight="1">
      <c r="A35" s="115"/>
      <c r="B35" s="443" t="s">
        <v>4466</v>
      </c>
      <c r="C35" s="444" t="s">
        <v>4467</v>
      </c>
      <c r="D35" s="464">
        <v>80</v>
      </c>
      <c r="E35" s="465">
        <v>1408.47</v>
      </c>
      <c r="F35" s="466">
        <f t="shared" si="0"/>
        <v>112677.6</v>
      </c>
      <c r="G35" s="1039">
        <v>34</v>
      </c>
      <c r="H35" s="465">
        <v>1897.5</v>
      </c>
      <c r="I35" s="734">
        <f t="shared" si="1"/>
        <v>64515</v>
      </c>
      <c r="J35" s="743">
        <f>I35/F35</f>
        <v>0.57256278088990176</v>
      </c>
      <c r="K35" s="4"/>
      <c r="L35" s="4"/>
    </row>
    <row r="36" spans="1:12" ht="12" customHeight="1">
      <c r="A36" s="115"/>
      <c r="B36" s="443" t="s">
        <v>4468</v>
      </c>
      <c r="C36" s="444" t="s">
        <v>4469</v>
      </c>
      <c r="D36" s="464"/>
      <c r="E36" s="465"/>
      <c r="F36" s="466">
        <f t="shared" si="0"/>
        <v>0</v>
      </c>
      <c r="G36" s="1039">
        <v>52</v>
      </c>
      <c r="H36" s="465">
        <v>1897.5</v>
      </c>
      <c r="I36" s="734">
        <f t="shared" si="1"/>
        <v>98670</v>
      </c>
      <c r="J36" s="743"/>
      <c r="K36" s="4"/>
      <c r="L36" s="4"/>
    </row>
    <row r="37" spans="1:12" ht="12" customHeight="1">
      <c r="A37" s="115"/>
      <c r="B37" s="443" t="s">
        <v>4470</v>
      </c>
      <c r="C37" s="444" t="s">
        <v>4471</v>
      </c>
      <c r="D37" s="464"/>
      <c r="E37" s="465"/>
      <c r="F37" s="466">
        <f t="shared" si="0"/>
        <v>0</v>
      </c>
      <c r="G37" s="1039">
        <v>110</v>
      </c>
      <c r="H37" s="465">
        <v>4066.08</v>
      </c>
      <c r="I37" s="734">
        <f t="shared" si="1"/>
        <v>447268.8</v>
      </c>
      <c r="J37" s="743"/>
      <c r="K37" s="4"/>
      <c r="L37" s="4"/>
    </row>
    <row r="38" spans="1:12" ht="12" customHeight="1">
      <c r="A38" s="115"/>
      <c r="B38" s="443" t="s">
        <v>4472</v>
      </c>
      <c r="C38" s="444" t="s">
        <v>4473</v>
      </c>
      <c r="D38" s="464"/>
      <c r="E38" s="465"/>
      <c r="F38" s="466">
        <f t="shared" si="0"/>
        <v>0</v>
      </c>
      <c r="G38" s="1039">
        <v>25</v>
      </c>
      <c r="H38" s="465">
        <v>482.9</v>
      </c>
      <c r="I38" s="734">
        <f t="shared" si="1"/>
        <v>12072.5</v>
      </c>
      <c r="J38" s="743"/>
      <c r="K38" s="4"/>
      <c r="L38" s="4"/>
    </row>
    <row r="39" spans="1:12" ht="12" customHeight="1">
      <c r="A39" s="115"/>
      <c r="B39" s="443" t="s">
        <v>4474</v>
      </c>
      <c r="C39" s="444" t="s">
        <v>4475</v>
      </c>
      <c r="D39" s="464"/>
      <c r="E39" s="465"/>
      <c r="F39" s="466"/>
      <c r="G39" s="1039">
        <v>28</v>
      </c>
      <c r="H39" s="465">
        <v>1026.96</v>
      </c>
      <c r="I39" s="734">
        <f t="shared" si="1"/>
        <v>28754.880000000001</v>
      </c>
      <c r="J39" s="743"/>
      <c r="K39" s="4"/>
      <c r="L39" s="4"/>
    </row>
    <row r="40" spans="1:12" ht="12" customHeight="1">
      <c r="A40" s="115"/>
      <c r="B40" s="443" t="s">
        <v>4474</v>
      </c>
      <c r="C40" s="444" t="s">
        <v>4475</v>
      </c>
      <c r="D40" s="464">
        <v>128</v>
      </c>
      <c r="E40" s="465">
        <v>485.54</v>
      </c>
      <c r="F40" s="466">
        <f t="shared" si="0"/>
        <v>62149.120000000003</v>
      </c>
      <c r="G40" s="1039">
        <v>35</v>
      </c>
      <c r="H40" s="465">
        <v>877.8</v>
      </c>
      <c r="I40" s="734">
        <f t="shared" si="1"/>
        <v>30723</v>
      </c>
      <c r="J40" s="743">
        <f>I40/F40</f>
        <v>0.49434328273674671</v>
      </c>
      <c r="K40" s="4"/>
      <c r="L40" s="4"/>
    </row>
    <row r="41" spans="1:12" ht="12" customHeight="1">
      <c r="A41" s="115"/>
      <c r="B41" s="443" t="s">
        <v>4474</v>
      </c>
      <c r="C41" s="444" t="s">
        <v>4475</v>
      </c>
      <c r="D41" s="464"/>
      <c r="E41" s="465"/>
      <c r="F41" s="466"/>
      <c r="G41" s="1039">
        <v>42</v>
      </c>
      <c r="H41" s="465">
        <v>983.07</v>
      </c>
      <c r="I41" s="734">
        <f t="shared" si="1"/>
        <v>41288.94</v>
      </c>
      <c r="J41" s="743"/>
      <c r="K41" s="4"/>
      <c r="L41" s="4"/>
    </row>
    <row r="42" spans="1:12" ht="12" customHeight="1">
      <c r="A42" s="115"/>
      <c r="B42" s="443" t="s">
        <v>4476</v>
      </c>
      <c r="C42" s="444" t="s">
        <v>4477</v>
      </c>
      <c r="D42" s="464"/>
      <c r="E42" s="465">
        <v>1220.0899999999999</v>
      </c>
      <c r="F42" s="466">
        <f t="shared" si="0"/>
        <v>0</v>
      </c>
      <c r="G42" s="1039"/>
      <c r="H42" s="465">
        <v>877.8</v>
      </c>
      <c r="I42" s="734">
        <f t="shared" si="1"/>
        <v>0</v>
      </c>
      <c r="J42" s="743"/>
      <c r="K42" s="4"/>
      <c r="L42" s="4"/>
    </row>
    <row r="43" spans="1:12" ht="12" customHeight="1">
      <c r="A43" s="115"/>
      <c r="B43" s="443" t="s">
        <v>4474</v>
      </c>
      <c r="C43" s="444" t="s">
        <v>4478</v>
      </c>
      <c r="D43" s="464">
        <v>40</v>
      </c>
      <c r="E43" s="465">
        <v>882.53</v>
      </c>
      <c r="F43" s="466">
        <f t="shared" si="0"/>
        <v>35301.199999999997</v>
      </c>
      <c r="G43" s="1039"/>
      <c r="H43" s="465">
        <v>882.53</v>
      </c>
      <c r="I43" s="734">
        <f t="shared" si="1"/>
        <v>0</v>
      </c>
      <c r="J43" s="743">
        <f>I43/F43</f>
        <v>0</v>
      </c>
      <c r="K43" s="4"/>
      <c r="L43" s="4"/>
    </row>
    <row r="44" spans="1:12" ht="12" customHeight="1">
      <c r="A44" s="115"/>
      <c r="B44" s="443" t="s">
        <v>4479</v>
      </c>
      <c r="C44" s="444" t="s">
        <v>4480</v>
      </c>
      <c r="D44" s="464">
        <v>18</v>
      </c>
      <c r="E44" s="465">
        <v>324.05</v>
      </c>
      <c r="F44" s="466">
        <f t="shared" si="0"/>
        <v>5832.9000000000005</v>
      </c>
      <c r="G44" s="1039"/>
      <c r="H44" s="465"/>
      <c r="I44" s="734">
        <f t="shared" si="1"/>
        <v>0</v>
      </c>
      <c r="J44" s="743">
        <f>I44/F44</f>
        <v>0</v>
      </c>
      <c r="K44" s="4"/>
      <c r="L44" s="4"/>
    </row>
    <row r="45" spans="1:12" ht="12" customHeight="1">
      <c r="A45" s="115"/>
      <c r="B45" s="443" t="s">
        <v>4481</v>
      </c>
      <c r="C45" s="444" t="s">
        <v>4482</v>
      </c>
      <c r="D45" s="464">
        <v>16</v>
      </c>
      <c r="E45" s="465">
        <v>1620.16</v>
      </c>
      <c r="F45" s="466">
        <f t="shared" si="0"/>
        <v>25922.560000000001</v>
      </c>
      <c r="G45" s="1039"/>
      <c r="H45" s="465"/>
      <c r="I45" s="734">
        <f t="shared" si="1"/>
        <v>0</v>
      </c>
      <c r="J45" s="743">
        <f>I45/F45</f>
        <v>0</v>
      </c>
      <c r="K45" s="4"/>
      <c r="L45" s="4"/>
    </row>
    <row r="46" spans="1:12" ht="12" customHeight="1">
      <c r="A46" s="115"/>
      <c r="B46" s="443" t="s">
        <v>4483</v>
      </c>
      <c r="C46" s="444" t="s">
        <v>4484</v>
      </c>
      <c r="D46" s="464">
        <v>22</v>
      </c>
      <c r="E46" s="465">
        <v>3054.7</v>
      </c>
      <c r="F46" s="466">
        <f t="shared" si="0"/>
        <v>67203.399999999994</v>
      </c>
      <c r="G46" s="1039"/>
      <c r="H46" s="465"/>
      <c r="I46" s="734">
        <f t="shared" si="1"/>
        <v>0</v>
      </c>
      <c r="J46" s="743">
        <f>I46/F46</f>
        <v>0</v>
      </c>
      <c r="K46" s="4"/>
      <c r="L46" s="4"/>
    </row>
    <row r="47" spans="1:12" ht="12" customHeight="1">
      <c r="A47" s="115"/>
      <c r="B47" s="443" t="s">
        <v>4485</v>
      </c>
      <c r="C47" s="444" t="s">
        <v>4486</v>
      </c>
      <c r="D47" s="464">
        <v>4</v>
      </c>
      <c r="E47" s="465">
        <v>13569.38</v>
      </c>
      <c r="F47" s="466">
        <f t="shared" si="0"/>
        <v>54277.52</v>
      </c>
      <c r="G47" s="1039">
        <v>12.025</v>
      </c>
      <c r="H47" s="465">
        <v>13569.38</v>
      </c>
      <c r="I47" s="734">
        <f t="shared" si="1"/>
        <v>163171.79449999999</v>
      </c>
      <c r="J47" s="743">
        <f>I47/F47</f>
        <v>3.0062500000000001</v>
      </c>
      <c r="K47" s="4"/>
      <c r="L47" s="4"/>
    </row>
    <row r="48" spans="1:12" ht="12" customHeight="1">
      <c r="A48" s="115"/>
      <c r="B48" s="443" t="s">
        <v>4487</v>
      </c>
      <c r="C48" s="444" t="s">
        <v>4488</v>
      </c>
      <c r="D48" s="464"/>
      <c r="E48" s="465">
        <v>1220.0899999999999</v>
      </c>
      <c r="F48" s="466">
        <f t="shared" si="0"/>
        <v>0</v>
      </c>
      <c r="G48" s="1039"/>
      <c r="H48" s="465"/>
      <c r="I48" s="734">
        <f t="shared" si="1"/>
        <v>0</v>
      </c>
      <c r="J48" s="743"/>
      <c r="K48" s="4"/>
      <c r="L48" s="4"/>
    </row>
    <row r="49" spans="1:12" ht="12" customHeight="1">
      <c r="A49" s="115"/>
      <c r="B49" s="443" t="s">
        <v>4489</v>
      </c>
      <c r="C49" s="444" t="s">
        <v>4490</v>
      </c>
      <c r="D49" s="464">
        <v>36</v>
      </c>
      <c r="E49" s="465">
        <v>585.78</v>
      </c>
      <c r="F49" s="466">
        <f t="shared" si="0"/>
        <v>21088.079999999998</v>
      </c>
      <c r="G49" s="1039"/>
      <c r="H49" s="465"/>
      <c r="I49" s="734">
        <f t="shared" si="1"/>
        <v>0</v>
      </c>
      <c r="J49" s="743">
        <f>I49/F49</f>
        <v>0</v>
      </c>
      <c r="K49" s="4"/>
      <c r="L49" s="4"/>
    </row>
    <row r="50" spans="1:12" ht="12" customHeight="1">
      <c r="A50" s="115"/>
      <c r="B50" s="443" t="s">
        <v>4489</v>
      </c>
      <c r="C50" s="444" t="s">
        <v>4490</v>
      </c>
      <c r="D50" s="464"/>
      <c r="E50" s="465"/>
      <c r="F50" s="466">
        <f t="shared" si="0"/>
        <v>0</v>
      </c>
      <c r="G50" s="1039">
        <v>20</v>
      </c>
      <c r="H50" s="465">
        <v>578.70000000000005</v>
      </c>
      <c r="I50" s="734">
        <f t="shared" si="1"/>
        <v>11574</v>
      </c>
      <c r="J50" s="743"/>
      <c r="K50" s="4"/>
      <c r="L50" s="4"/>
    </row>
    <row r="51" spans="1:12" ht="12" customHeight="1">
      <c r="A51" s="115"/>
      <c r="B51" s="443" t="s">
        <v>4491</v>
      </c>
      <c r="C51" s="444" t="s">
        <v>4492</v>
      </c>
      <c r="D51" s="464">
        <v>196</v>
      </c>
      <c r="E51" s="465">
        <v>1888.43</v>
      </c>
      <c r="F51" s="466">
        <f t="shared" si="0"/>
        <v>370132.28</v>
      </c>
      <c r="G51" s="1039">
        <v>34</v>
      </c>
      <c r="H51" s="465">
        <v>1884.63</v>
      </c>
      <c r="I51" s="734">
        <f t="shared" si="1"/>
        <v>64077.420000000006</v>
      </c>
      <c r="J51" s="743">
        <f>I51/F51</f>
        <v>0.17312032336115077</v>
      </c>
      <c r="K51" s="4"/>
      <c r="L51" s="4"/>
    </row>
    <row r="52" spans="1:12" ht="12" customHeight="1">
      <c r="A52" s="115"/>
      <c r="B52" s="443" t="s">
        <v>4491</v>
      </c>
      <c r="C52" s="444" t="s">
        <v>4492</v>
      </c>
      <c r="D52" s="464"/>
      <c r="E52" s="465"/>
      <c r="F52" s="466">
        <f t="shared" si="0"/>
        <v>0</v>
      </c>
      <c r="G52" s="1039">
        <v>170</v>
      </c>
      <c r="H52" s="465">
        <v>1876.45</v>
      </c>
      <c r="I52" s="734">
        <f t="shared" si="1"/>
        <v>318996.5</v>
      </c>
      <c r="J52" s="743"/>
      <c r="K52" s="4"/>
      <c r="L52" s="4"/>
    </row>
    <row r="53" spans="1:12" ht="12" customHeight="1">
      <c r="A53" s="115"/>
      <c r="B53" s="443" t="s">
        <v>4493</v>
      </c>
      <c r="C53" s="444" t="s">
        <v>4494</v>
      </c>
      <c r="D53" s="464">
        <v>0</v>
      </c>
      <c r="E53" s="465">
        <v>2472.4699999999998</v>
      </c>
      <c r="F53" s="466">
        <f t="shared" si="0"/>
        <v>0</v>
      </c>
      <c r="G53" s="1039">
        <v>17</v>
      </c>
      <c r="H53" s="465">
        <v>2459.16</v>
      </c>
      <c r="I53" s="734">
        <f t="shared" si="1"/>
        <v>41805.72</v>
      </c>
      <c r="J53" s="743"/>
      <c r="K53" s="4"/>
      <c r="L53" s="4"/>
    </row>
    <row r="54" spans="1:12" ht="12" customHeight="1">
      <c r="A54" s="115"/>
      <c r="B54" s="443" t="s">
        <v>4495</v>
      </c>
      <c r="C54" s="444" t="s">
        <v>4496</v>
      </c>
      <c r="D54" s="464">
        <v>0</v>
      </c>
      <c r="E54" s="465">
        <v>2337.4899999999998</v>
      </c>
      <c r="F54" s="466">
        <f t="shared" si="0"/>
        <v>0</v>
      </c>
      <c r="G54" s="1039"/>
      <c r="H54" s="465"/>
      <c r="I54" s="734">
        <f t="shared" si="1"/>
        <v>0</v>
      </c>
      <c r="J54" s="743"/>
      <c r="K54" s="4"/>
      <c r="L54" s="4"/>
    </row>
    <row r="55" spans="1:12" ht="12" customHeight="1">
      <c r="A55" s="115"/>
      <c r="B55" s="443" t="s">
        <v>4497</v>
      </c>
      <c r="C55" s="447" t="s">
        <v>4498</v>
      </c>
      <c r="D55" s="468"/>
      <c r="E55" s="465"/>
      <c r="F55" s="466">
        <f t="shared" si="0"/>
        <v>0</v>
      </c>
      <c r="G55" s="936"/>
      <c r="H55" s="465">
        <v>4089.04</v>
      </c>
      <c r="I55" s="734">
        <f t="shared" si="1"/>
        <v>0</v>
      </c>
      <c r="J55" s="743"/>
      <c r="K55" s="4"/>
      <c r="L55" s="4"/>
    </row>
    <row r="56" spans="1:12" ht="12" customHeight="1">
      <c r="A56" s="115"/>
      <c r="B56" s="443" t="s">
        <v>4497</v>
      </c>
      <c r="C56" s="447" t="s">
        <v>4498</v>
      </c>
      <c r="D56" s="468"/>
      <c r="E56" s="465"/>
      <c r="F56" s="466">
        <f t="shared" si="0"/>
        <v>0</v>
      </c>
      <c r="G56" s="936"/>
      <c r="H56" s="465">
        <v>4168.8100000000004</v>
      </c>
      <c r="I56" s="734">
        <f t="shared" si="1"/>
        <v>0</v>
      </c>
      <c r="J56" s="743"/>
      <c r="K56" s="4"/>
      <c r="L56" s="4"/>
    </row>
    <row r="57" spans="1:12" ht="12" customHeight="1">
      <c r="A57" s="115"/>
      <c r="B57" s="443" t="s">
        <v>4499</v>
      </c>
      <c r="C57" s="444" t="s">
        <v>4500</v>
      </c>
      <c r="D57" s="464">
        <v>0</v>
      </c>
      <c r="E57" s="465">
        <v>245.42</v>
      </c>
      <c r="F57" s="466">
        <f t="shared" si="0"/>
        <v>0</v>
      </c>
      <c r="G57" s="1039"/>
      <c r="H57" s="465"/>
      <c r="I57" s="734">
        <f t="shared" si="1"/>
        <v>0</v>
      </c>
      <c r="J57" s="743"/>
      <c r="K57" s="4"/>
      <c r="L57" s="4"/>
    </row>
    <row r="58" spans="1:12" ht="12" customHeight="1">
      <c r="A58" s="115"/>
      <c r="B58" s="443" t="s">
        <v>4501</v>
      </c>
      <c r="C58" s="444" t="s">
        <v>4502</v>
      </c>
      <c r="D58" s="469" t="s">
        <v>4625</v>
      </c>
      <c r="E58" s="470" t="s">
        <v>4626</v>
      </c>
      <c r="F58" s="466"/>
      <c r="G58" s="1039"/>
      <c r="H58" s="465"/>
      <c r="I58" s="734">
        <f t="shared" si="1"/>
        <v>0</v>
      </c>
      <c r="J58" s="743"/>
      <c r="K58" s="4"/>
      <c r="L58" s="4"/>
    </row>
    <row r="59" spans="1:12" ht="12" customHeight="1">
      <c r="A59" s="115"/>
      <c r="B59" s="443" t="s">
        <v>4503</v>
      </c>
      <c r="C59" s="444" t="s">
        <v>4504</v>
      </c>
      <c r="D59" s="471"/>
      <c r="E59" s="470"/>
      <c r="F59" s="466">
        <f t="shared" si="0"/>
        <v>0</v>
      </c>
      <c r="G59" s="1039">
        <v>90</v>
      </c>
      <c r="H59" s="465">
        <v>1952.39</v>
      </c>
      <c r="I59" s="734">
        <f t="shared" si="1"/>
        <v>175715.1</v>
      </c>
      <c r="J59" s="743"/>
      <c r="K59" s="4"/>
      <c r="L59" s="4"/>
    </row>
    <row r="60" spans="1:12" ht="12" customHeight="1">
      <c r="A60" s="115"/>
      <c r="B60" s="443" t="s">
        <v>4503</v>
      </c>
      <c r="C60" s="444" t="s">
        <v>4504</v>
      </c>
      <c r="D60" s="471">
        <v>150</v>
      </c>
      <c r="E60" s="470">
        <v>1962.95</v>
      </c>
      <c r="F60" s="466">
        <f t="shared" si="0"/>
        <v>294442.5</v>
      </c>
      <c r="G60" s="1039"/>
      <c r="H60" s="465"/>
      <c r="I60" s="734">
        <f t="shared" si="1"/>
        <v>0</v>
      </c>
      <c r="J60" s="743">
        <f>I60/F60</f>
        <v>0</v>
      </c>
      <c r="K60" s="4"/>
      <c r="L60" s="4"/>
    </row>
    <row r="61" spans="1:12" ht="12" customHeight="1">
      <c r="A61" s="115"/>
      <c r="B61" s="443" t="s">
        <v>4505</v>
      </c>
      <c r="C61" s="444" t="s">
        <v>4506</v>
      </c>
      <c r="D61" s="464">
        <v>30</v>
      </c>
      <c r="E61" s="465">
        <v>406.48</v>
      </c>
      <c r="F61" s="466">
        <f t="shared" si="0"/>
        <v>12194.400000000001</v>
      </c>
      <c r="G61" s="1039">
        <v>3</v>
      </c>
      <c r="H61" s="465">
        <v>388.36</v>
      </c>
      <c r="I61" s="734">
        <f t="shared" si="1"/>
        <v>1165.08</v>
      </c>
      <c r="J61" s="743">
        <f>I61/F61</f>
        <v>9.5542216099193056E-2</v>
      </c>
      <c r="K61" s="4"/>
      <c r="L61" s="4"/>
    </row>
    <row r="62" spans="1:12" ht="12" customHeight="1">
      <c r="A62" s="115"/>
      <c r="B62" s="443" t="s">
        <v>4507</v>
      </c>
      <c r="C62" s="448" t="s">
        <v>4508</v>
      </c>
      <c r="D62" s="464"/>
      <c r="E62" s="465"/>
      <c r="F62" s="466">
        <f t="shared" si="0"/>
        <v>0</v>
      </c>
      <c r="G62" s="1039">
        <v>129</v>
      </c>
      <c r="H62" s="465">
        <v>1952.39</v>
      </c>
      <c r="I62" s="734">
        <f t="shared" si="1"/>
        <v>251858.31000000003</v>
      </c>
      <c r="J62" s="743"/>
      <c r="K62" s="4"/>
      <c r="L62" s="4"/>
    </row>
    <row r="63" spans="1:12" ht="12" customHeight="1">
      <c r="A63" s="115"/>
      <c r="B63" s="443" t="s">
        <v>4507</v>
      </c>
      <c r="C63" s="448" t="s">
        <v>4508</v>
      </c>
      <c r="D63" s="464">
        <v>70</v>
      </c>
      <c r="E63" s="465">
        <v>1962.35</v>
      </c>
      <c r="F63" s="466">
        <f t="shared" si="0"/>
        <v>137364.5</v>
      </c>
      <c r="G63" s="1039"/>
      <c r="H63" s="465"/>
      <c r="I63" s="734">
        <f t="shared" si="1"/>
        <v>0</v>
      </c>
      <c r="J63" s="743">
        <f>I63/F63</f>
        <v>0</v>
      </c>
      <c r="K63" s="4"/>
      <c r="L63" s="4"/>
    </row>
    <row r="64" spans="1:12" ht="12" customHeight="1">
      <c r="A64" s="115"/>
      <c r="B64" s="443" t="s">
        <v>4509</v>
      </c>
      <c r="C64" s="448" t="s">
        <v>4510</v>
      </c>
      <c r="D64" s="464"/>
      <c r="E64" s="465"/>
      <c r="F64" s="466">
        <f t="shared" si="0"/>
        <v>0</v>
      </c>
      <c r="G64" s="1039"/>
      <c r="H64" s="465">
        <v>1952.39</v>
      </c>
      <c r="I64" s="734">
        <f t="shared" si="1"/>
        <v>0</v>
      </c>
      <c r="J64" s="743"/>
      <c r="K64" s="4"/>
      <c r="L64" s="4"/>
    </row>
    <row r="65" spans="1:12" ht="12" customHeight="1">
      <c r="A65" s="115"/>
      <c r="B65" s="443" t="s">
        <v>4511</v>
      </c>
      <c r="C65" s="444" t="s">
        <v>4512</v>
      </c>
      <c r="D65" s="464"/>
      <c r="E65" s="465">
        <v>2464.23</v>
      </c>
      <c r="F65" s="466">
        <f t="shared" si="0"/>
        <v>0</v>
      </c>
      <c r="G65" s="1039"/>
      <c r="H65" s="465"/>
      <c r="I65" s="734">
        <f t="shared" si="1"/>
        <v>0</v>
      </c>
      <c r="J65" s="743"/>
      <c r="K65" s="4"/>
      <c r="L65" s="4"/>
    </row>
    <row r="66" spans="1:12" ht="12" customHeight="1">
      <c r="A66" s="115"/>
      <c r="B66" s="443" t="s">
        <v>4513</v>
      </c>
      <c r="C66" s="444" t="s">
        <v>4514</v>
      </c>
      <c r="D66" s="464">
        <v>0</v>
      </c>
      <c r="E66" s="465">
        <v>521.52</v>
      </c>
      <c r="F66" s="466">
        <f t="shared" si="0"/>
        <v>0</v>
      </c>
      <c r="G66" s="1039"/>
      <c r="H66" s="465"/>
      <c r="I66" s="734">
        <f t="shared" si="1"/>
        <v>0</v>
      </c>
      <c r="J66" s="743"/>
      <c r="K66" s="4"/>
      <c r="L66" s="4"/>
    </row>
    <row r="67" spans="1:12" ht="12" customHeight="1">
      <c r="A67" s="1030"/>
      <c r="B67" s="443" t="s">
        <v>4515</v>
      </c>
      <c r="C67" s="448" t="s">
        <v>4516</v>
      </c>
      <c r="D67" s="1032"/>
      <c r="E67" s="1033"/>
      <c r="F67" s="466"/>
      <c r="G67" s="1040">
        <v>43</v>
      </c>
      <c r="H67" s="1033">
        <v>2713.59</v>
      </c>
      <c r="I67" s="734">
        <f t="shared" si="1"/>
        <v>116684.37000000001</v>
      </c>
      <c r="J67" s="1035"/>
      <c r="K67" s="4"/>
      <c r="L67" s="4"/>
    </row>
    <row r="68" spans="1:12" ht="12" customHeight="1">
      <c r="A68" s="115"/>
      <c r="B68" s="443" t="s">
        <v>4515</v>
      </c>
      <c r="C68" s="448" t="s">
        <v>4516</v>
      </c>
      <c r="D68" s="464">
        <v>198</v>
      </c>
      <c r="E68" s="465">
        <v>2195.6</v>
      </c>
      <c r="F68" s="466">
        <f t="shared" si="0"/>
        <v>434728.8</v>
      </c>
      <c r="G68" s="1039">
        <v>42</v>
      </c>
      <c r="H68" s="465">
        <v>2732.4</v>
      </c>
      <c r="I68" s="734">
        <f t="shared" si="1"/>
        <v>114760.8</v>
      </c>
      <c r="J68" s="743">
        <f>I68/F68</f>
        <v>0.26398251047549648</v>
      </c>
      <c r="K68" s="4"/>
      <c r="L68" s="4"/>
    </row>
    <row r="69" spans="1:12" ht="12" customHeight="1">
      <c r="A69" s="1030"/>
      <c r="B69" s="443" t="s">
        <v>4517</v>
      </c>
      <c r="C69" s="444" t="s">
        <v>4518</v>
      </c>
      <c r="D69" s="1032"/>
      <c r="E69" s="1033"/>
      <c r="F69" s="466"/>
      <c r="G69" s="1040">
        <v>26</v>
      </c>
      <c r="H69" s="1033">
        <v>574.30999999999995</v>
      </c>
      <c r="I69" s="1034">
        <f t="shared" si="1"/>
        <v>14932.059999999998</v>
      </c>
      <c r="J69" s="1035"/>
      <c r="K69" s="4"/>
      <c r="L69" s="4"/>
    </row>
    <row r="70" spans="1:12" ht="12" customHeight="1">
      <c r="A70" s="115"/>
      <c r="B70" s="443" t="s">
        <v>4517</v>
      </c>
      <c r="C70" s="444" t="s">
        <v>4518</v>
      </c>
      <c r="D70" s="464">
        <v>78</v>
      </c>
      <c r="E70" s="465">
        <v>576.77</v>
      </c>
      <c r="F70" s="466">
        <f t="shared" si="0"/>
        <v>44988.06</v>
      </c>
      <c r="G70" s="1039">
        <v>68</v>
      </c>
      <c r="H70" s="465">
        <v>577.5</v>
      </c>
      <c r="I70" s="734">
        <f t="shared" si="1"/>
        <v>39270</v>
      </c>
      <c r="J70" s="743">
        <f>I70/F70</f>
        <v>0.87289827567581268</v>
      </c>
      <c r="K70" s="4"/>
      <c r="L70" s="4"/>
    </row>
    <row r="71" spans="1:12" ht="12" customHeight="1">
      <c r="A71" s="1030"/>
      <c r="B71" s="443" t="s">
        <v>4519</v>
      </c>
      <c r="C71" s="444" t="s">
        <v>4520</v>
      </c>
      <c r="D71" s="1032"/>
      <c r="E71" s="1033"/>
      <c r="F71" s="466"/>
      <c r="G71" s="1040">
        <v>3</v>
      </c>
      <c r="H71" s="1033">
        <v>2713.59</v>
      </c>
      <c r="I71" s="1034">
        <f t="shared" si="1"/>
        <v>8140.77</v>
      </c>
      <c r="J71" s="1035"/>
      <c r="K71" s="4"/>
      <c r="L71" s="4"/>
    </row>
    <row r="72" spans="1:12" ht="12" customHeight="1">
      <c r="A72" s="115"/>
      <c r="B72" s="443" t="s">
        <v>4519</v>
      </c>
      <c r="C72" s="444" t="s">
        <v>4520</v>
      </c>
      <c r="D72" s="464">
        <v>0</v>
      </c>
      <c r="E72" s="465">
        <v>2337.4899999999998</v>
      </c>
      <c r="F72" s="466">
        <f t="shared" si="0"/>
        <v>0</v>
      </c>
      <c r="G72" s="1039">
        <v>102</v>
      </c>
      <c r="H72" s="465">
        <v>2732.4</v>
      </c>
      <c r="I72" s="734">
        <f t="shared" si="1"/>
        <v>278704.8</v>
      </c>
      <c r="J72" s="743"/>
      <c r="K72" s="4"/>
      <c r="L72" s="4"/>
    </row>
    <row r="73" spans="1:12" ht="12" customHeight="1">
      <c r="A73" s="1030"/>
      <c r="B73" s="443" t="s">
        <v>4521</v>
      </c>
      <c r="C73" s="444" t="s">
        <v>4522</v>
      </c>
      <c r="D73" s="1032"/>
      <c r="E73" s="1033"/>
      <c r="F73" s="466"/>
      <c r="G73" s="1040">
        <v>4</v>
      </c>
      <c r="H73" s="1033">
        <v>574.30999999999995</v>
      </c>
      <c r="I73" s="1034">
        <f t="shared" si="1"/>
        <v>2297.2399999999998</v>
      </c>
      <c r="J73" s="1035"/>
      <c r="K73" s="4"/>
      <c r="L73" s="4"/>
    </row>
    <row r="74" spans="1:12" ht="12" customHeight="1">
      <c r="A74" s="115"/>
      <c r="B74" s="443" t="s">
        <v>4521</v>
      </c>
      <c r="C74" s="444" t="s">
        <v>4522</v>
      </c>
      <c r="D74" s="464">
        <v>102</v>
      </c>
      <c r="E74" s="465">
        <v>521.52</v>
      </c>
      <c r="F74" s="466">
        <f t="shared" si="0"/>
        <v>53195.040000000001</v>
      </c>
      <c r="G74" s="1039">
        <v>48</v>
      </c>
      <c r="H74" s="465">
        <v>577.5</v>
      </c>
      <c r="I74" s="734">
        <f t="shared" si="1"/>
        <v>27720</v>
      </c>
      <c r="J74" s="743">
        <f>I74/F74</f>
        <v>0.52110121545166621</v>
      </c>
      <c r="K74" s="4"/>
      <c r="L74" s="4"/>
    </row>
    <row r="75" spans="1:12" ht="12" customHeight="1">
      <c r="A75" s="115"/>
      <c r="B75" s="449" t="s">
        <v>4523</v>
      </c>
      <c r="C75" s="450" t="s">
        <v>4524</v>
      </c>
      <c r="D75" s="464">
        <v>0</v>
      </c>
      <c r="E75" s="465">
        <v>4057.87</v>
      </c>
      <c r="F75" s="466">
        <f t="shared" si="0"/>
        <v>0</v>
      </c>
      <c r="G75" s="1039"/>
      <c r="H75" s="465"/>
      <c r="I75" s="734">
        <f t="shared" si="1"/>
        <v>0</v>
      </c>
      <c r="J75" s="743"/>
      <c r="K75" s="4"/>
      <c r="L75" s="4"/>
    </row>
    <row r="76" spans="1:12" ht="12" customHeight="1">
      <c r="A76" s="115"/>
      <c r="B76" s="449" t="s">
        <v>4525</v>
      </c>
      <c r="C76" s="450" t="s">
        <v>4526</v>
      </c>
      <c r="D76" s="464">
        <v>0</v>
      </c>
      <c r="E76" s="465">
        <v>31748.42</v>
      </c>
      <c r="F76" s="466">
        <f t="shared" si="0"/>
        <v>0</v>
      </c>
      <c r="G76" s="1039"/>
      <c r="H76" s="465"/>
      <c r="I76" s="734">
        <f t="shared" si="1"/>
        <v>0</v>
      </c>
      <c r="J76" s="743"/>
      <c r="K76" s="4"/>
      <c r="L76" s="4"/>
    </row>
    <row r="77" spans="1:12" ht="12" customHeight="1">
      <c r="A77" s="115"/>
      <c r="B77" s="443" t="s">
        <v>4527</v>
      </c>
      <c r="C77" s="444" t="s">
        <v>4528</v>
      </c>
      <c r="D77" s="464"/>
      <c r="E77" s="465"/>
      <c r="F77" s="466">
        <f t="shared" si="0"/>
        <v>0</v>
      </c>
      <c r="G77" s="1039"/>
      <c r="H77" s="465">
        <v>10685.07</v>
      </c>
      <c r="I77" s="734">
        <f t="shared" si="1"/>
        <v>0</v>
      </c>
      <c r="J77" s="743"/>
      <c r="K77" s="4"/>
      <c r="L77" s="4"/>
    </row>
    <row r="78" spans="1:12" ht="12" customHeight="1">
      <c r="A78" s="115"/>
      <c r="B78" s="443" t="s">
        <v>4529</v>
      </c>
      <c r="C78" s="446" t="s">
        <v>4530</v>
      </c>
      <c r="D78" s="468"/>
      <c r="E78" s="465"/>
      <c r="F78" s="466">
        <f t="shared" si="0"/>
        <v>0</v>
      </c>
      <c r="G78" s="1039">
        <v>13</v>
      </c>
      <c r="H78" s="465">
        <v>58816.23</v>
      </c>
      <c r="I78" s="734">
        <f t="shared" si="1"/>
        <v>764610.99</v>
      </c>
      <c r="J78" s="743"/>
      <c r="K78" s="4"/>
      <c r="L78" s="4"/>
    </row>
    <row r="79" spans="1:12" ht="12" customHeight="1">
      <c r="A79" s="115"/>
      <c r="B79" s="443" t="s">
        <v>4531</v>
      </c>
      <c r="C79" s="451" t="s">
        <v>4532</v>
      </c>
      <c r="D79" s="468"/>
      <c r="E79" s="465"/>
      <c r="F79" s="466">
        <f t="shared" si="0"/>
        <v>0</v>
      </c>
      <c r="G79" s="1039">
        <v>1</v>
      </c>
      <c r="H79" s="465">
        <v>8416.27</v>
      </c>
      <c r="I79" s="734">
        <f t="shared" si="1"/>
        <v>8416.27</v>
      </c>
      <c r="J79" s="743"/>
      <c r="K79" s="4"/>
      <c r="L79" s="4"/>
    </row>
    <row r="80" spans="1:12" ht="12" customHeight="1">
      <c r="A80" s="115"/>
      <c r="B80" s="443" t="s">
        <v>4533</v>
      </c>
      <c r="C80" s="444" t="s">
        <v>4534</v>
      </c>
      <c r="D80" s="464">
        <v>12</v>
      </c>
      <c r="E80" s="465">
        <v>10898.23</v>
      </c>
      <c r="F80" s="466">
        <f t="shared" si="0"/>
        <v>130778.76</v>
      </c>
      <c r="G80" s="1039">
        <v>1</v>
      </c>
      <c r="H80" s="465">
        <v>10738.2</v>
      </c>
      <c r="I80" s="734">
        <f t="shared" si="1"/>
        <v>10738.2</v>
      </c>
      <c r="J80" s="743">
        <f>I80/F80</f>
        <v>8.2109663679331424E-2</v>
      </c>
      <c r="K80" s="4"/>
      <c r="L80" s="4"/>
    </row>
    <row r="81" spans="1:12" ht="12" customHeight="1">
      <c r="A81" s="115"/>
      <c r="B81" s="443" t="s">
        <v>4533</v>
      </c>
      <c r="C81" s="444" t="s">
        <v>4534</v>
      </c>
      <c r="D81" s="464"/>
      <c r="E81" s="465"/>
      <c r="F81" s="466">
        <f t="shared" si="0"/>
        <v>0</v>
      </c>
      <c r="G81" s="802">
        <v>2</v>
      </c>
      <c r="H81" s="428">
        <v>10444.280000000001</v>
      </c>
      <c r="I81" s="734">
        <f t="shared" si="1"/>
        <v>20888.560000000001</v>
      </c>
      <c r="J81" s="743"/>
      <c r="K81" s="4"/>
      <c r="L81" s="4"/>
    </row>
    <row r="82" spans="1:12" ht="12" customHeight="1">
      <c r="A82" s="115"/>
      <c r="B82" s="443" t="s">
        <v>4535</v>
      </c>
      <c r="C82" s="444" t="s">
        <v>4536</v>
      </c>
      <c r="D82" s="464"/>
      <c r="E82" s="465"/>
      <c r="F82" s="466">
        <f t="shared" si="0"/>
        <v>0</v>
      </c>
      <c r="G82" s="1039">
        <v>10</v>
      </c>
      <c r="H82" s="465">
        <v>11100.43</v>
      </c>
      <c r="I82" s="734">
        <f t="shared" si="1"/>
        <v>111004.3</v>
      </c>
      <c r="J82" s="743"/>
      <c r="K82" s="4"/>
      <c r="L82" s="4"/>
    </row>
    <row r="83" spans="1:12" ht="12" customHeight="1">
      <c r="A83" s="115"/>
      <c r="B83" s="443" t="s">
        <v>4535</v>
      </c>
      <c r="C83" s="444" t="s">
        <v>4536</v>
      </c>
      <c r="D83" s="464">
        <v>0</v>
      </c>
      <c r="E83" s="465">
        <v>11160.71</v>
      </c>
      <c r="F83" s="466">
        <f t="shared" ref="F83:F151" si="2">D83*E83</f>
        <v>0</v>
      </c>
      <c r="G83" s="1039"/>
      <c r="H83" s="465">
        <v>11160.71</v>
      </c>
      <c r="I83" s="734">
        <f t="shared" si="1"/>
        <v>0</v>
      </c>
      <c r="J83" s="743"/>
      <c r="K83" s="4"/>
      <c r="L83" s="4"/>
    </row>
    <row r="84" spans="1:12" ht="12" customHeight="1">
      <c r="A84" s="115"/>
      <c r="B84" s="443" t="s">
        <v>4537</v>
      </c>
      <c r="C84" s="444" t="s">
        <v>4538</v>
      </c>
      <c r="D84" s="464"/>
      <c r="E84" s="465"/>
      <c r="F84" s="466">
        <f t="shared" si="2"/>
        <v>0</v>
      </c>
      <c r="G84" s="1039">
        <v>5</v>
      </c>
      <c r="H84" s="465">
        <v>33301.18</v>
      </c>
      <c r="I84" s="734">
        <f t="shared" ref="I84:I151" si="3">G84*H84</f>
        <v>166505.9</v>
      </c>
      <c r="J84" s="743"/>
      <c r="K84" s="4"/>
      <c r="L84" s="4"/>
    </row>
    <row r="85" spans="1:12" ht="12" customHeight="1">
      <c r="A85" s="115"/>
      <c r="B85" s="443" t="s">
        <v>4537</v>
      </c>
      <c r="C85" s="444" t="s">
        <v>4538</v>
      </c>
      <c r="D85" s="464">
        <v>22</v>
      </c>
      <c r="E85" s="465">
        <v>33482.019999999997</v>
      </c>
      <c r="F85" s="466">
        <f t="shared" si="2"/>
        <v>736604.44</v>
      </c>
      <c r="G85" s="1039"/>
      <c r="H85" s="465">
        <v>33482.019999999997</v>
      </c>
      <c r="I85" s="734">
        <f t="shared" si="3"/>
        <v>0</v>
      </c>
      <c r="J85" s="743">
        <f>I85/F85</f>
        <v>0</v>
      </c>
      <c r="K85" s="4"/>
      <c r="L85" s="4"/>
    </row>
    <row r="86" spans="1:12" ht="12" customHeight="1">
      <c r="A86" s="115"/>
      <c r="B86" s="443" t="s">
        <v>4539</v>
      </c>
      <c r="C86" s="444" t="s">
        <v>4540</v>
      </c>
      <c r="D86" s="464">
        <v>4</v>
      </c>
      <c r="E86" s="465">
        <v>642.9</v>
      </c>
      <c r="F86" s="466">
        <f t="shared" si="2"/>
        <v>2571.6</v>
      </c>
      <c r="G86" s="1039"/>
      <c r="H86" s="465"/>
      <c r="I86" s="734">
        <f t="shared" si="3"/>
        <v>0</v>
      </c>
      <c r="J86" s="743">
        <f>I86/F86</f>
        <v>0</v>
      </c>
      <c r="K86" s="4"/>
      <c r="L86" s="4"/>
    </row>
    <row r="87" spans="1:12" ht="12" customHeight="1">
      <c r="A87" s="115"/>
      <c r="B87" s="443" t="s">
        <v>4541</v>
      </c>
      <c r="C87" s="444" t="s">
        <v>4542</v>
      </c>
      <c r="D87" s="464">
        <v>0</v>
      </c>
      <c r="E87" s="465">
        <v>1288.8800000000001</v>
      </c>
      <c r="F87" s="466">
        <f t="shared" si="2"/>
        <v>0</v>
      </c>
      <c r="G87" s="1039"/>
      <c r="H87" s="465"/>
      <c r="I87" s="734">
        <f t="shared" si="3"/>
        <v>0</v>
      </c>
      <c r="J87" s="743"/>
      <c r="K87" s="4"/>
      <c r="L87" s="4"/>
    </row>
    <row r="88" spans="1:12" ht="12" customHeight="1">
      <c r="A88" s="115"/>
      <c r="B88" s="443" t="s">
        <v>4543</v>
      </c>
      <c r="C88" s="444" t="s">
        <v>4544</v>
      </c>
      <c r="D88" s="464"/>
      <c r="E88" s="465"/>
      <c r="F88" s="466"/>
      <c r="G88" s="1039">
        <v>11</v>
      </c>
      <c r="H88" s="465">
        <v>7040</v>
      </c>
      <c r="I88" s="734">
        <f t="shared" si="3"/>
        <v>77440</v>
      </c>
      <c r="J88" s="743"/>
      <c r="K88" s="4"/>
      <c r="L88" s="4"/>
    </row>
    <row r="89" spans="1:12" ht="12" customHeight="1">
      <c r="A89" s="115"/>
      <c r="B89" s="443" t="s">
        <v>4543</v>
      </c>
      <c r="C89" s="444" t="s">
        <v>4544</v>
      </c>
      <c r="D89" s="464">
        <v>0</v>
      </c>
      <c r="E89" s="465">
        <v>5766.97</v>
      </c>
      <c r="F89" s="466">
        <f t="shared" si="2"/>
        <v>0</v>
      </c>
      <c r="G89" s="1039">
        <v>11</v>
      </c>
      <c r="H89" s="465">
        <v>6751.65</v>
      </c>
      <c r="I89" s="734">
        <f t="shared" si="3"/>
        <v>74268.149999999994</v>
      </c>
      <c r="J89" s="743"/>
      <c r="K89" s="4"/>
      <c r="L89" s="4"/>
    </row>
    <row r="90" spans="1:12" ht="12" customHeight="1">
      <c r="A90" s="115"/>
      <c r="B90" s="452" t="s">
        <v>4545</v>
      </c>
      <c r="C90" s="453" t="s">
        <v>4546</v>
      </c>
      <c r="D90" s="464">
        <v>0</v>
      </c>
      <c r="E90" s="465">
        <v>1105.6600000000001</v>
      </c>
      <c r="F90" s="466">
        <f t="shared" si="2"/>
        <v>0</v>
      </c>
      <c r="G90" s="1039">
        <v>20</v>
      </c>
      <c r="H90" s="465">
        <v>1105.67</v>
      </c>
      <c r="I90" s="734">
        <f t="shared" si="3"/>
        <v>22113.4</v>
      </c>
      <c r="J90" s="743"/>
      <c r="K90" s="4"/>
      <c r="L90" s="4"/>
    </row>
    <row r="91" spans="1:12" ht="12" customHeight="1">
      <c r="A91" s="115"/>
      <c r="B91" s="452" t="s">
        <v>4547</v>
      </c>
      <c r="C91" s="453" t="s">
        <v>4548</v>
      </c>
      <c r="D91" s="464"/>
      <c r="E91" s="465"/>
      <c r="F91" s="466"/>
      <c r="G91" s="1039">
        <v>52</v>
      </c>
      <c r="H91" s="465">
        <v>2176.17</v>
      </c>
      <c r="I91" s="734">
        <f t="shared" si="3"/>
        <v>113160.84</v>
      </c>
      <c r="J91" s="743"/>
      <c r="K91" s="4"/>
      <c r="L91" s="4"/>
    </row>
    <row r="92" spans="1:12" ht="12" customHeight="1">
      <c r="A92" s="115"/>
      <c r="B92" s="452" t="s">
        <v>4549</v>
      </c>
      <c r="C92" s="453" t="s">
        <v>4550</v>
      </c>
      <c r="D92" s="464">
        <v>4</v>
      </c>
      <c r="E92" s="465">
        <v>10418.1</v>
      </c>
      <c r="F92" s="466">
        <f t="shared" si="2"/>
        <v>41672.400000000001</v>
      </c>
      <c r="G92" s="1039"/>
      <c r="H92" s="465"/>
      <c r="I92" s="734">
        <f t="shared" si="3"/>
        <v>0</v>
      </c>
      <c r="J92" s="743">
        <f>I92/F92</f>
        <v>0</v>
      </c>
      <c r="K92" s="4"/>
      <c r="L92" s="4"/>
    </row>
    <row r="93" spans="1:12" ht="12" customHeight="1">
      <c r="A93" s="115"/>
      <c r="B93" s="452" t="s">
        <v>4551</v>
      </c>
      <c r="C93" s="453" t="s">
        <v>4552</v>
      </c>
      <c r="D93" s="464">
        <v>0</v>
      </c>
      <c r="E93" s="465">
        <v>12543.62</v>
      </c>
      <c r="F93" s="466">
        <f t="shared" si="2"/>
        <v>0</v>
      </c>
      <c r="G93" s="1039"/>
      <c r="H93" s="465"/>
      <c r="I93" s="734">
        <f t="shared" si="3"/>
        <v>0</v>
      </c>
      <c r="J93" s="743"/>
      <c r="K93" s="4"/>
      <c r="L93" s="4"/>
    </row>
    <row r="94" spans="1:12" ht="12" customHeight="1">
      <c r="A94" s="115"/>
      <c r="B94" s="452" t="s">
        <v>4553</v>
      </c>
      <c r="C94" s="453" t="s">
        <v>4554</v>
      </c>
      <c r="D94" s="464">
        <v>20</v>
      </c>
      <c r="E94" s="465">
        <v>6246.9</v>
      </c>
      <c r="F94" s="466">
        <f t="shared" si="2"/>
        <v>124938</v>
      </c>
      <c r="G94" s="1039"/>
      <c r="H94" s="465">
        <v>5009.95</v>
      </c>
      <c r="I94" s="734">
        <f t="shared" si="3"/>
        <v>0</v>
      </c>
      <c r="J94" s="743">
        <f>I94/F94</f>
        <v>0</v>
      </c>
      <c r="K94" s="4"/>
      <c r="L94" s="4"/>
    </row>
    <row r="95" spans="1:12" ht="12" customHeight="1">
      <c r="A95" s="115"/>
      <c r="B95" s="452" t="s">
        <v>4555</v>
      </c>
      <c r="C95" s="453" t="s">
        <v>4556</v>
      </c>
      <c r="D95" s="464">
        <v>2</v>
      </c>
      <c r="E95" s="465">
        <v>10418.1</v>
      </c>
      <c r="F95" s="466">
        <f t="shared" si="2"/>
        <v>20836.2</v>
      </c>
      <c r="G95" s="1039"/>
      <c r="H95" s="465">
        <v>5168.78</v>
      </c>
      <c r="I95" s="734">
        <f t="shared" si="3"/>
        <v>0</v>
      </c>
      <c r="J95" s="743">
        <f>I95/F95</f>
        <v>0</v>
      </c>
      <c r="K95" s="4"/>
      <c r="L95" s="4"/>
    </row>
    <row r="96" spans="1:12" ht="12" customHeight="1">
      <c r="A96" s="115"/>
      <c r="B96" s="443" t="s">
        <v>4557</v>
      </c>
      <c r="C96" s="444" t="s">
        <v>4558</v>
      </c>
      <c r="D96" s="464">
        <v>0</v>
      </c>
      <c r="E96" s="465">
        <v>1299.74</v>
      </c>
      <c r="F96" s="466">
        <f t="shared" si="2"/>
        <v>0</v>
      </c>
      <c r="G96" s="1039"/>
      <c r="H96" s="465"/>
      <c r="I96" s="734">
        <f t="shared" si="3"/>
        <v>0</v>
      </c>
      <c r="J96" s="743"/>
      <c r="K96" s="4"/>
      <c r="L96" s="4"/>
    </row>
    <row r="97" spans="1:12" ht="12" customHeight="1">
      <c r="A97" s="115"/>
      <c r="B97" s="443" t="s">
        <v>4559</v>
      </c>
      <c r="C97" s="444" t="s">
        <v>4560</v>
      </c>
      <c r="D97" s="464">
        <v>60</v>
      </c>
      <c r="E97" s="465">
        <v>854.6</v>
      </c>
      <c r="F97" s="466">
        <f t="shared" si="2"/>
        <v>51276</v>
      </c>
      <c r="G97" s="1039"/>
      <c r="H97" s="465"/>
      <c r="I97" s="734">
        <f t="shared" si="3"/>
        <v>0</v>
      </c>
      <c r="J97" s="743">
        <f>I97/F97</f>
        <v>0</v>
      </c>
      <c r="K97" s="4"/>
      <c r="L97" s="4"/>
    </row>
    <row r="98" spans="1:12" ht="12" customHeight="1">
      <c r="A98" s="115"/>
      <c r="B98" s="454" t="s">
        <v>4561</v>
      </c>
      <c r="C98" s="455" t="s">
        <v>4562</v>
      </c>
      <c r="D98" s="468"/>
      <c r="E98" s="465"/>
      <c r="F98" s="466">
        <f t="shared" si="2"/>
        <v>0</v>
      </c>
      <c r="G98" s="936">
        <v>62</v>
      </c>
      <c r="H98" s="465">
        <v>537.9</v>
      </c>
      <c r="I98" s="734">
        <f t="shared" si="3"/>
        <v>33349.799999999996</v>
      </c>
      <c r="J98" s="743"/>
      <c r="K98" s="4"/>
      <c r="L98" s="4"/>
    </row>
    <row r="99" spans="1:12" ht="12" customHeight="1">
      <c r="A99" s="115"/>
      <c r="B99" s="452" t="s">
        <v>4563</v>
      </c>
      <c r="C99" s="456" t="s">
        <v>4564</v>
      </c>
      <c r="D99" s="464">
        <v>0</v>
      </c>
      <c r="E99" s="465">
        <v>1299.74</v>
      </c>
      <c r="F99" s="466">
        <f t="shared" si="2"/>
        <v>0</v>
      </c>
      <c r="G99" s="1039">
        <v>162</v>
      </c>
      <c r="H99" s="465">
        <v>917.4</v>
      </c>
      <c r="I99" s="734">
        <f t="shared" si="3"/>
        <v>148618.79999999999</v>
      </c>
      <c r="J99" s="743"/>
      <c r="K99" s="4"/>
      <c r="L99" s="4"/>
    </row>
    <row r="100" spans="1:12" ht="12" customHeight="1">
      <c r="A100" s="115"/>
      <c r="B100" s="443" t="s">
        <v>4565</v>
      </c>
      <c r="C100" s="444" t="s">
        <v>4566</v>
      </c>
      <c r="D100" s="464">
        <v>0</v>
      </c>
      <c r="E100" s="465">
        <v>1299.74</v>
      </c>
      <c r="F100" s="466">
        <f t="shared" si="2"/>
        <v>0</v>
      </c>
      <c r="G100" s="1039"/>
      <c r="H100" s="465"/>
      <c r="I100" s="734">
        <f t="shared" si="3"/>
        <v>0</v>
      </c>
      <c r="J100" s="743"/>
      <c r="K100" s="4"/>
      <c r="L100" s="4"/>
    </row>
    <row r="101" spans="1:12" ht="12" customHeight="1">
      <c r="A101" s="115"/>
      <c r="B101" s="443" t="s">
        <v>4567</v>
      </c>
      <c r="C101" s="444" t="s">
        <v>4568</v>
      </c>
      <c r="D101" s="464">
        <v>26</v>
      </c>
      <c r="E101" s="465">
        <v>721.18</v>
      </c>
      <c r="F101" s="466">
        <f t="shared" si="2"/>
        <v>18750.68</v>
      </c>
      <c r="G101" s="1039"/>
      <c r="H101" s="465">
        <v>548.20000000000005</v>
      </c>
      <c r="I101" s="734">
        <f t="shared" si="3"/>
        <v>0</v>
      </c>
      <c r="J101" s="743">
        <f>I101/F101</f>
        <v>0</v>
      </c>
      <c r="K101" s="4"/>
      <c r="L101" s="4"/>
    </row>
    <row r="102" spans="1:12" ht="12" customHeight="1">
      <c r="A102" s="115"/>
      <c r="B102" s="443" t="s">
        <v>4569</v>
      </c>
      <c r="C102" s="444" t="s">
        <v>4570</v>
      </c>
      <c r="D102" s="464">
        <v>58</v>
      </c>
      <c r="E102" s="465">
        <v>1441.68</v>
      </c>
      <c r="F102" s="466">
        <f t="shared" si="2"/>
        <v>83617.440000000002</v>
      </c>
      <c r="G102" s="1039"/>
      <c r="H102" s="465">
        <v>1104.69</v>
      </c>
      <c r="I102" s="734">
        <f t="shared" si="3"/>
        <v>0</v>
      </c>
      <c r="J102" s="743">
        <f>I102/F102</f>
        <v>0</v>
      </c>
      <c r="K102" s="4"/>
      <c r="L102" s="4"/>
    </row>
    <row r="103" spans="1:12" ht="12" customHeight="1">
      <c r="A103" s="115"/>
      <c r="B103" s="452" t="s">
        <v>4571</v>
      </c>
      <c r="C103" s="456" t="s">
        <v>4572</v>
      </c>
      <c r="D103" s="464">
        <v>2</v>
      </c>
      <c r="E103" s="465">
        <v>10418.1</v>
      </c>
      <c r="F103" s="466">
        <f t="shared" si="2"/>
        <v>20836.2</v>
      </c>
      <c r="G103" s="1039"/>
      <c r="H103" s="465">
        <v>5168.78</v>
      </c>
      <c r="I103" s="734">
        <f t="shared" si="3"/>
        <v>0</v>
      </c>
      <c r="J103" s="743">
        <f>I103/F103</f>
        <v>0</v>
      </c>
      <c r="K103" s="4"/>
      <c r="L103" s="4"/>
    </row>
    <row r="104" spans="1:12" ht="12" customHeight="1">
      <c r="A104" s="115"/>
      <c r="B104" s="452" t="s">
        <v>4573</v>
      </c>
      <c r="C104" s="456" t="s">
        <v>4574</v>
      </c>
      <c r="D104" s="464"/>
      <c r="E104" s="465"/>
      <c r="F104" s="466"/>
      <c r="G104" s="1039">
        <v>14</v>
      </c>
      <c r="H104" s="465">
        <v>9990.73</v>
      </c>
      <c r="I104" s="734">
        <f t="shared" si="3"/>
        <v>139870.22</v>
      </c>
      <c r="J104" s="743"/>
      <c r="K104" s="4"/>
      <c r="L104" s="4"/>
    </row>
    <row r="105" spans="1:12" ht="12" customHeight="1">
      <c r="A105" s="115"/>
      <c r="B105" s="452" t="s">
        <v>4573</v>
      </c>
      <c r="C105" s="456" t="s">
        <v>4574</v>
      </c>
      <c r="D105" s="464"/>
      <c r="E105" s="465"/>
      <c r="F105" s="466">
        <f t="shared" si="2"/>
        <v>0</v>
      </c>
      <c r="G105" s="1039">
        <v>26</v>
      </c>
      <c r="H105" s="465">
        <v>21795.48</v>
      </c>
      <c r="I105" s="734">
        <f t="shared" si="3"/>
        <v>566682.48</v>
      </c>
      <c r="J105" s="743"/>
      <c r="K105" s="4"/>
      <c r="L105" s="4"/>
    </row>
    <row r="106" spans="1:12" ht="12" customHeight="1">
      <c r="A106" s="115"/>
      <c r="B106" s="452" t="s">
        <v>4573</v>
      </c>
      <c r="C106" s="456" t="s">
        <v>4574</v>
      </c>
      <c r="D106" s="464">
        <v>32</v>
      </c>
      <c r="E106" s="465">
        <v>30792.16</v>
      </c>
      <c r="F106" s="466">
        <f t="shared" si="2"/>
        <v>985349.12</v>
      </c>
      <c r="G106" s="1039"/>
      <c r="H106" s="465">
        <v>31020</v>
      </c>
      <c r="I106" s="734">
        <f t="shared" si="3"/>
        <v>0</v>
      </c>
      <c r="J106" s="743">
        <f>I106/F106</f>
        <v>0</v>
      </c>
      <c r="K106" s="4"/>
      <c r="L106" s="4"/>
    </row>
    <row r="107" spans="1:12" ht="12" customHeight="1">
      <c r="A107" s="1030"/>
      <c r="B107" s="1052" t="s">
        <v>5789</v>
      </c>
      <c r="C107" s="1049" t="s">
        <v>5790</v>
      </c>
      <c r="D107" s="1032"/>
      <c r="E107" s="1033"/>
      <c r="F107" s="466"/>
      <c r="G107" s="1040">
        <v>2</v>
      </c>
      <c r="H107" s="1033">
        <v>11284.9</v>
      </c>
      <c r="I107" s="734">
        <f t="shared" si="3"/>
        <v>22569.8</v>
      </c>
      <c r="J107" s="1035"/>
      <c r="K107" s="4"/>
      <c r="L107" s="4"/>
    </row>
    <row r="108" spans="1:12" ht="12" customHeight="1">
      <c r="A108" s="115"/>
      <c r="B108" s="443" t="s">
        <v>4575</v>
      </c>
      <c r="C108" s="444" t="s">
        <v>4576</v>
      </c>
      <c r="D108" s="464">
        <v>54</v>
      </c>
      <c r="E108" s="465">
        <v>2447.4299999999998</v>
      </c>
      <c r="F108" s="466">
        <f t="shared" si="2"/>
        <v>132161.22</v>
      </c>
      <c r="G108" s="1039">
        <v>6</v>
      </c>
      <c r="H108" s="465">
        <v>2526.6999999999998</v>
      </c>
      <c r="I108" s="734">
        <f t="shared" si="3"/>
        <v>15160.199999999999</v>
      </c>
      <c r="J108" s="743">
        <f>I108/F108</f>
        <v>0.11470989750245948</v>
      </c>
      <c r="K108" s="4"/>
      <c r="L108" s="4"/>
    </row>
    <row r="109" spans="1:12" ht="12" customHeight="1">
      <c r="A109" s="115"/>
      <c r="B109" s="443" t="s">
        <v>4575</v>
      </c>
      <c r="C109" s="444" t="s">
        <v>4576</v>
      </c>
      <c r="D109" s="464"/>
      <c r="E109" s="465"/>
      <c r="F109" s="466"/>
      <c r="G109" s="1039">
        <v>56</v>
      </c>
      <c r="H109" s="465">
        <v>2533.3000000000002</v>
      </c>
      <c r="I109" s="734">
        <f t="shared" si="3"/>
        <v>141864.80000000002</v>
      </c>
      <c r="J109" s="743"/>
      <c r="K109" s="4"/>
      <c r="L109" s="4"/>
    </row>
    <row r="110" spans="1:12" ht="12" customHeight="1">
      <c r="A110" s="1030"/>
      <c r="B110" s="443" t="s">
        <v>4577</v>
      </c>
      <c r="C110" s="444" t="s">
        <v>4578</v>
      </c>
      <c r="D110" s="1032"/>
      <c r="E110" s="1033"/>
      <c r="F110" s="466"/>
      <c r="G110" s="1040">
        <v>1</v>
      </c>
      <c r="H110" s="1033">
        <v>9482</v>
      </c>
      <c r="I110" s="1034">
        <f t="shared" si="3"/>
        <v>9482</v>
      </c>
      <c r="J110" s="1035"/>
      <c r="K110" s="4"/>
      <c r="L110" s="4"/>
    </row>
    <row r="111" spans="1:12" ht="12" customHeight="1">
      <c r="A111" s="115"/>
      <c r="B111" s="443" t="s">
        <v>4577</v>
      </c>
      <c r="C111" s="444" t="s">
        <v>4578</v>
      </c>
      <c r="D111" s="464">
        <v>4</v>
      </c>
      <c r="E111" s="465">
        <v>9476.5</v>
      </c>
      <c r="F111" s="466">
        <f t="shared" si="2"/>
        <v>37906</v>
      </c>
      <c r="G111" s="1039">
        <v>18</v>
      </c>
      <c r="H111" s="465">
        <v>9382.89</v>
      </c>
      <c r="I111" s="734">
        <f t="shared" si="3"/>
        <v>168892.02</v>
      </c>
      <c r="J111" s="743">
        <f t="shared" ref="J111:J119" si="4">I111/F111</f>
        <v>4.4555484619849102</v>
      </c>
      <c r="K111" s="4"/>
      <c r="L111" s="4"/>
    </row>
    <row r="112" spans="1:12" ht="12" customHeight="1">
      <c r="A112" s="115"/>
      <c r="B112" s="443" t="s">
        <v>4577</v>
      </c>
      <c r="C112" s="444" t="s">
        <v>4578</v>
      </c>
      <c r="D112" s="464">
        <v>46</v>
      </c>
      <c r="E112" s="465">
        <v>9138.11</v>
      </c>
      <c r="F112" s="466">
        <f t="shared" si="2"/>
        <v>420353.06000000006</v>
      </c>
      <c r="G112" s="1039">
        <v>72</v>
      </c>
      <c r="H112" s="465">
        <v>9477.81</v>
      </c>
      <c r="I112" s="734">
        <f t="shared" si="3"/>
        <v>682402.32</v>
      </c>
      <c r="J112" s="743">
        <f t="shared" si="4"/>
        <v>1.6234027652849723</v>
      </c>
      <c r="K112" s="4"/>
      <c r="L112" s="4"/>
    </row>
    <row r="113" spans="1:12" ht="12" customHeight="1">
      <c r="A113" s="1030"/>
      <c r="B113" s="1031" t="s">
        <v>5791</v>
      </c>
      <c r="C113" s="1053" t="s">
        <v>5792</v>
      </c>
      <c r="D113" s="1032"/>
      <c r="E113" s="1033"/>
      <c r="F113" s="466"/>
      <c r="G113" s="1040">
        <v>18</v>
      </c>
      <c r="H113" s="1033">
        <v>2538.8000000000002</v>
      </c>
      <c r="I113" s="1034">
        <f t="shared" si="3"/>
        <v>45698.400000000001</v>
      </c>
      <c r="J113" s="1035"/>
      <c r="K113" s="4"/>
      <c r="L113" s="4"/>
    </row>
    <row r="114" spans="1:12" ht="12" customHeight="1">
      <c r="A114" s="1030"/>
      <c r="B114" s="1031" t="s">
        <v>5793</v>
      </c>
      <c r="C114" s="1053" t="s">
        <v>5794</v>
      </c>
      <c r="D114" s="1032"/>
      <c r="E114" s="1033"/>
      <c r="F114" s="466"/>
      <c r="G114" s="1040">
        <v>2</v>
      </c>
      <c r="H114" s="1033">
        <v>9482</v>
      </c>
      <c r="I114" s="1034">
        <f t="shared" si="3"/>
        <v>18964</v>
      </c>
      <c r="J114" s="1035"/>
      <c r="K114" s="4"/>
      <c r="L114" s="4"/>
    </row>
    <row r="115" spans="1:12" ht="12" customHeight="1">
      <c r="A115" s="1030"/>
      <c r="B115" s="443" t="s">
        <v>4579</v>
      </c>
      <c r="C115" s="444" t="s">
        <v>4580</v>
      </c>
      <c r="D115" s="1032"/>
      <c r="E115" s="1033"/>
      <c r="F115" s="466"/>
      <c r="G115" s="1040">
        <v>438</v>
      </c>
      <c r="H115" s="1033">
        <v>191.5</v>
      </c>
      <c r="I115" s="1034">
        <f t="shared" si="3"/>
        <v>83877</v>
      </c>
      <c r="J115" s="1035"/>
      <c r="K115" s="4"/>
      <c r="L115" s="4"/>
    </row>
    <row r="116" spans="1:12" ht="12" customHeight="1">
      <c r="A116" s="115"/>
      <c r="B116" s="443" t="s">
        <v>4579</v>
      </c>
      <c r="C116" s="444" t="s">
        <v>4580</v>
      </c>
      <c r="D116" s="464">
        <v>358</v>
      </c>
      <c r="E116" s="465">
        <v>193.78</v>
      </c>
      <c r="F116" s="466">
        <f t="shared" si="2"/>
        <v>69373.240000000005</v>
      </c>
      <c r="G116" s="1039">
        <v>2039</v>
      </c>
      <c r="H116" s="465">
        <v>191.31</v>
      </c>
      <c r="I116" s="734">
        <f t="shared" si="3"/>
        <v>390081.09</v>
      </c>
      <c r="J116" s="743">
        <f t="shared" si="4"/>
        <v>5.6229331367541722</v>
      </c>
      <c r="K116" s="4"/>
      <c r="L116" s="4"/>
    </row>
    <row r="117" spans="1:12" ht="12" customHeight="1">
      <c r="A117" s="115"/>
      <c r="B117" s="443" t="s">
        <v>4579</v>
      </c>
      <c r="C117" s="444" t="s">
        <v>4580</v>
      </c>
      <c r="D117" s="464">
        <v>184</v>
      </c>
      <c r="E117" s="465">
        <v>273.81</v>
      </c>
      <c r="F117" s="466">
        <f t="shared" si="2"/>
        <v>50381.04</v>
      </c>
      <c r="G117" s="1039"/>
      <c r="H117" s="465"/>
      <c r="I117" s="734">
        <f t="shared" si="3"/>
        <v>0</v>
      </c>
      <c r="J117" s="743">
        <f t="shared" si="4"/>
        <v>0</v>
      </c>
      <c r="K117" s="4"/>
      <c r="L117" s="4"/>
    </row>
    <row r="118" spans="1:12" ht="12" customHeight="1">
      <c r="A118" s="115"/>
      <c r="B118" s="443" t="s">
        <v>4579</v>
      </c>
      <c r="C118" s="444" t="s">
        <v>4580</v>
      </c>
      <c r="D118" s="464">
        <v>1159</v>
      </c>
      <c r="E118" s="465">
        <v>268.13</v>
      </c>
      <c r="F118" s="466">
        <f t="shared" si="2"/>
        <v>310762.67</v>
      </c>
      <c r="G118" s="1039"/>
      <c r="H118" s="465"/>
      <c r="I118" s="734">
        <f t="shared" si="3"/>
        <v>0</v>
      </c>
      <c r="J118" s="743">
        <f t="shared" si="4"/>
        <v>0</v>
      </c>
      <c r="K118" s="4"/>
      <c r="L118" s="4"/>
    </row>
    <row r="119" spans="1:12" ht="12" customHeight="1">
      <c r="A119" s="115"/>
      <c r="B119" s="443" t="s">
        <v>4581</v>
      </c>
      <c r="C119" s="444" t="s">
        <v>4582</v>
      </c>
      <c r="D119" s="472">
        <v>9</v>
      </c>
      <c r="E119" s="470">
        <v>684.33</v>
      </c>
      <c r="F119" s="466">
        <f t="shared" si="2"/>
        <v>6158.97</v>
      </c>
      <c r="G119" s="1039"/>
      <c r="H119" s="465">
        <v>684.33</v>
      </c>
      <c r="I119" s="734">
        <f t="shared" si="3"/>
        <v>0</v>
      </c>
      <c r="J119" s="743">
        <f t="shared" si="4"/>
        <v>0</v>
      </c>
      <c r="K119" s="4"/>
      <c r="L119" s="4"/>
    </row>
    <row r="120" spans="1:12" ht="12" customHeight="1">
      <c r="A120" s="115"/>
      <c r="B120" s="443" t="s">
        <v>4583</v>
      </c>
      <c r="C120" s="444" t="s">
        <v>4584</v>
      </c>
      <c r="D120" s="473">
        <v>0</v>
      </c>
      <c r="E120" s="470">
        <v>1554.54</v>
      </c>
      <c r="F120" s="466">
        <f t="shared" si="2"/>
        <v>0</v>
      </c>
      <c r="G120" s="1039"/>
      <c r="H120" s="465"/>
      <c r="I120" s="734">
        <f t="shared" si="3"/>
        <v>0</v>
      </c>
      <c r="J120" s="743"/>
      <c r="K120" s="4"/>
      <c r="L120" s="4"/>
    </row>
    <row r="121" spans="1:12" ht="12" customHeight="1">
      <c r="A121" s="115"/>
      <c r="B121" s="457" t="s">
        <v>4585</v>
      </c>
      <c r="C121" s="458" t="s">
        <v>4586</v>
      </c>
      <c r="D121" s="473">
        <v>10</v>
      </c>
      <c r="E121" s="470">
        <v>684.33</v>
      </c>
      <c r="F121" s="466">
        <f t="shared" si="2"/>
        <v>6843.3</v>
      </c>
      <c r="G121" s="1039"/>
      <c r="H121" s="465">
        <v>684.33</v>
      </c>
      <c r="I121" s="734">
        <f t="shared" si="3"/>
        <v>0</v>
      </c>
      <c r="J121" s="743">
        <f>I121/F121</f>
        <v>0</v>
      </c>
      <c r="K121" s="4"/>
      <c r="L121" s="4"/>
    </row>
    <row r="122" spans="1:12" ht="12" customHeight="1">
      <c r="A122" s="115"/>
      <c r="B122" s="454" t="s">
        <v>4587</v>
      </c>
      <c r="C122" s="459" t="s">
        <v>4588</v>
      </c>
      <c r="D122" s="467"/>
      <c r="E122" s="474"/>
      <c r="F122" s="466">
        <f t="shared" si="2"/>
        <v>0</v>
      </c>
      <c r="G122" s="936"/>
      <c r="H122" s="465">
        <v>1466.92</v>
      </c>
      <c r="I122" s="734">
        <f t="shared" si="3"/>
        <v>0</v>
      </c>
      <c r="J122" s="743"/>
      <c r="K122" s="4"/>
      <c r="L122" s="4"/>
    </row>
    <row r="123" spans="1:12" ht="12" customHeight="1">
      <c r="A123" s="115"/>
      <c r="B123" s="449" t="s">
        <v>4589</v>
      </c>
      <c r="C123" s="448" t="s">
        <v>4590</v>
      </c>
      <c r="D123" s="464">
        <v>1792</v>
      </c>
      <c r="E123" s="465">
        <v>62.37</v>
      </c>
      <c r="F123" s="466">
        <f t="shared" si="2"/>
        <v>111767.03999999999</v>
      </c>
      <c r="G123" s="1039">
        <v>800</v>
      </c>
      <c r="H123" s="465">
        <v>82.86</v>
      </c>
      <c r="I123" s="734">
        <f t="shared" si="3"/>
        <v>66288</v>
      </c>
      <c r="J123" s="743">
        <f>I123/F123</f>
        <v>0.59309077166220026</v>
      </c>
      <c r="K123" s="4"/>
      <c r="L123" s="4"/>
    </row>
    <row r="124" spans="1:12" ht="12" customHeight="1">
      <c r="A124" s="115"/>
      <c r="B124" s="443" t="s">
        <v>4591</v>
      </c>
      <c r="C124" s="444" t="s">
        <v>4592</v>
      </c>
      <c r="D124" s="464">
        <v>672</v>
      </c>
      <c r="E124" s="465">
        <v>73.900000000000006</v>
      </c>
      <c r="F124" s="466">
        <f t="shared" si="2"/>
        <v>49660.800000000003</v>
      </c>
      <c r="G124" s="1039">
        <v>12</v>
      </c>
      <c r="H124" s="465">
        <v>81.22</v>
      </c>
      <c r="I124" s="734">
        <f t="shared" si="3"/>
        <v>974.64</v>
      </c>
      <c r="J124" s="743">
        <f>I124/F124</f>
        <v>1.9625942393195435E-2</v>
      </c>
      <c r="K124" s="4"/>
      <c r="L124" s="4"/>
    </row>
    <row r="125" spans="1:12" ht="12" customHeight="1">
      <c r="A125" s="115"/>
      <c r="B125" s="443" t="s">
        <v>4591</v>
      </c>
      <c r="C125" s="444" t="s">
        <v>4592</v>
      </c>
      <c r="D125" s="471">
        <v>3340</v>
      </c>
      <c r="E125" s="470">
        <v>62.37</v>
      </c>
      <c r="F125" s="466">
        <f t="shared" si="2"/>
        <v>208315.8</v>
      </c>
      <c r="G125" s="1039">
        <v>5844</v>
      </c>
      <c r="H125" s="465">
        <v>82.86</v>
      </c>
      <c r="I125" s="734">
        <f t="shared" si="3"/>
        <v>484233.84</v>
      </c>
      <c r="J125" s="743">
        <f>I125/F125</f>
        <v>2.3245180634402192</v>
      </c>
      <c r="K125" s="4"/>
      <c r="L125" s="4"/>
    </row>
    <row r="126" spans="1:12" ht="12" customHeight="1">
      <c r="A126" s="115"/>
      <c r="B126" s="449" t="s">
        <v>4593</v>
      </c>
      <c r="C126" s="450" t="s">
        <v>4594</v>
      </c>
      <c r="D126" s="464">
        <v>1120</v>
      </c>
      <c r="E126" s="465">
        <v>62.37</v>
      </c>
      <c r="F126" s="466">
        <f t="shared" si="2"/>
        <v>69854.399999999994</v>
      </c>
      <c r="G126" s="1039">
        <v>1128</v>
      </c>
      <c r="H126" s="465">
        <v>81.22</v>
      </c>
      <c r="I126" s="734">
        <f t="shared" si="3"/>
        <v>91616.16</v>
      </c>
      <c r="J126" s="743">
        <f>I126/F126</f>
        <v>1.3115302686731261</v>
      </c>
      <c r="K126" s="4"/>
      <c r="L126" s="4"/>
    </row>
    <row r="127" spans="1:12" ht="12" customHeight="1">
      <c r="A127" s="115"/>
      <c r="B127" s="449" t="s">
        <v>4593</v>
      </c>
      <c r="C127" s="450" t="s">
        <v>4594</v>
      </c>
      <c r="D127" s="464"/>
      <c r="E127" s="465"/>
      <c r="F127" s="466"/>
      <c r="G127" s="1039">
        <v>600</v>
      </c>
      <c r="H127" s="465">
        <v>82.86</v>
      </c>
      <c r="I127" s="734">
        <f t="shared" si="3"/>
        <v>49716</v>
      </c>
      <c r="J127" s="743"/>
      <c r="K127" s="4"/>
      <c r="L127" s="4"/>
    </row>
    <row r="128" spans="1:12" ht="12" customHeight="1">
      <c r="A128" s="115"/>
      <c r="B128" s="443" t="s">
        <v>4595</v>
      </c>
      <c r="C128" s="444" t="s">
        <v>4596</v>
      </c>
      <c r="D128" s="464">
        <v>0</v>
      </c>
      <c r="E128" s="465">
        <v>76.78</v>
      </c>
      <c r="F128" s="466">
        <f t="shared" si="2"/>
        <v>0</v>
      </c>
      <c r="G128" s="1039"/>
      <c r="H128" s="465"/>
      <c r="I128" s="734">
        <f t="shared" si="3"/>
        <v>0</v>
      </c>
      <c r="J128" s="743"/>
      <c r="K128" s="4"/>
      <c r="L128" s="4"/>
    </row>
    <row r="129" spans="1:12" ht="12" customHeight="1">
      <c r="A129" s="115"/>
      <c r="B129" s="443">
        <v>1039007</v>
      </c>
      <c r="C129" s="444" t="s">
        <v>4597</v>
      </c>
      <c r="D129" s="464">
        <v>240</v>
      </c>
      <c r="E129" s="465">
        <v>333.3</v>
      </c>
      <c r="F129" s="466">
        <f t="shared" si="2"/>
        <v>79992</v>
      </c>
      <c r="G129" s="1039"/>
      <c r="H129" s="465"/>
      <c r="I129" s="734">
        <f t="shared" si="3"/>
        <v>0</v>
      </c>
      <c r="J129" s="743">
        <f>I129/F129</f>
        <v>0</v>
      </c>
      <c r="K129" s="4"/>
      <c r="L129" s="4"/>
    </row>
    <row r="130" spans="1:12" ht="12" customHeight="1">
      <c r="A130" s="115"/>
      <c r="B130" s="443" t="s">
        <v>4598</v>
      </c>
      <c r="C130" s="444" t="s">
        <v>4599</v>
      </c>
      <c r="D130" s="464">
        <v>0</v>
      </c>
      <c r="E130" s="465">
        <v>9.31</v>
      </c>
      <c r="F130" s="466">
        <f t="shared" si="2"/>
        <v>0</v>
      </c>
      <c r="G130" s="1039"/>
      <c r="H130" s="465"/>
      <c r="I130" s="734">
        <f t="shared" si="3"/>
        <v>0</v>
      </c>
      <c r="J130" s="743"/>
      <c r="K130" s="4"/>
      <c r="L130" s="4"/>
    </row>
    <row r="131" spans="1:12" ht="12" customHeight="1">
      <c r="A131" s="115"/>
      <c r="B131" s="443" t="s">
        <v>4600</v>
      </c>
      <c r="C131" s="444" t="s">
        <v>4601</v>
      </c>
      <c r="D131" s="464">
        <v>0</v>
      </c>
      <c r="E131" s="465">
        <v>53.98</v>
      </c>
      <c r="F131" s="466">
        <f t="shared" si="2"/>
        <v>0</v>
      </c>
      <c r="G131" s="1039"/>
      <c r="H131" s="465"/>
      <c r="I131" s="734">
        <f t="shared" si="3"/>
        <v>0</v>
      </c>
      <c r="J131" s="743"/>
      <c r="K131" s="4"/>
      <c r="L131" s="4"/>
    </row>
    <row r="132" spans="1:12" ht="12" customHeight="1">
      <c r="A132" s="115"/>
      <c r="B132" s="449" t="s">
        <v>4602</v>
      </c>
      <c r="C132" s="448" t="s">
        <v>4603</v>
      </c>
      <c r="D132" s="464">
        <v>0</v>
      </c>
      <c r="E132" s="465">
        <v>2.12</v>
      </c>
      <c r="F132" s="466">
        <f t="shared" si="2"/>
        <v>0</v>
      </c>
      <c r="G132" s="1039">
        <v>840</v>
      </c>
      <c r="H132" s="465">
        <v>199.54</v>
      </c>
      <c r="I132" s="734">
        <f t="shared" si="3"/>
        <v>167613.6</v>
      </c>
      <c r="J132" s="743"/>
      <c r="K132" s="4"/>
      <c r="L132" s="4"/>
    </row>
    <row r="133" spans="1:12" ht="12" customHeight="1">
      <c r="A133" s="1030"/>
      <c r="B133" s="443" t="s">
        <v>4604</v>
      </c>
      <c r="C133" s="444" t="s">
        <v>4605</v>
      </c>
      <c r="D133" s="1032"/>
      <c r="E133" s="1033"/>
      <c r="F133" s="466"/>
      <c r="G133" s="1040">
        <v>120</v>
      </c>
      <c r="H133" s="1033">
        <v>722.04</v>
      </c>
      <c r="I133" s="734">
        <f t="shared" si="3"/>
        <v>86644.799999999988</v>
      </c>
      <c r="J133" s="1035"/>
      <c r="K133" s="4"/>
      <c r="L133" s="4"/>
    </row>
    <row r="134" spans="1:12" ht="12" customHeight="1">
      <c r="A134" s="115"/>
      <c r="B134" s="443" t="s">
        <v>4604</v>
      </c>
      <c r="C134" s="444" t="s">
        <v>4605</v>
      </c>
      <c r="D134" s="464"/>
      <c r="E134" s="465"/>
      <c r="F134" s="466"/>
      <c r="G134" s="1039">
        <v>150</v>
      </c>
      <c r="H134" s="465">
        <v>736.86</v>
      </c>
      <c r="I134" s="734">
        <f t="shared" si="3"/>
        <v>110529</v>
      </c>
      <c r="J134" s="743"/>
      <c r="K134" s="4"/>
      <c r="L134" s="4"/>
    </row>
    <row r="135" spans="1:12" ht="12" customHeight="1">
      <c r="A135" s="115"/>
      <c r="B135" s="443" t="s">
        <v>4604</v>
      </c>
      <c r="C135" s="444" t="s">
        <v>4605</v>
      </c>
      <c r="D135" s="464">
        <v>540</v>
      </c>
      <c r="E135" s="465">
        <v>655.6</v>
      </c>
      <c r="F135" s="466">
        <f t="shared" si="2"/>
        <v>354024</v>
      </c>
      <c r="G135" s="1039">
        <v>180</v>
      </c>
      <c r="H135" s="465">
        <v>797.94</v>
      </c>
      <c r="I135" s="734">
        <f t="shared" si="3"/>
        <v>143629.20000000001</v>
      </c>
      <c r="J135" s="743">
        <f>I135/F135</f>
        <v>0.40570469798657721</v>
      </c>
      <c r="K135" s="4"/>
      <c r="L135" s="4"/>
    </row>
    <row r="136" spans="1:12" ht="12" customHeight="1">
      <c r="A136" s="115"/>
      <c r="B136" s="443" t="s">
        <v>4604</v>
      </c>
      <c r="C136" s="444" t="s">
        <v>4605</v>
      </c>
      <c r="D136" s="464">
        <v>0</v>
      </c>
      <c r="E136" s="465">
        <v>2.12</v>
      </c>
      <c r="F136" s="466">
        <f t="shared" si="2"/>
        <v>0</v>
      </c>
      <c r="G136" s="1039"/>
      <c r="H136" s="465">
        <v>818.4</v>
      </c>
      <c r="I136" s="734">
        <f t="shared" si="3"/>
        <v>0</v>
      </c>
      <c r="J136" s="743"/>
      <c r="K136" s="4"/>
      <c r="L136" s="4"/>
    </row>
    <row r="137" spans="1:12" ht="12" customHeight="1">
      <c r="A137" s="115"/>
      <c r="B137" s="443" t="s">
        <v>4606</v>
      </c>
      <c r="C137" s="444" t="s">
        <v>4607</v>
      </c>
      <c r="D137" s="464"/>
      <c r="E137" s="465"/>
      <c r="F137" s="466">
        <f t="shared" si="2"/>
        <v>0</v>
      </c>
      <c r="G137" s="1039">
        <v>1080</v>
      </c>
      <c r="H137" s="465">
        <v>199.54</v>
      </c>
      <c r="I137" s="734">
        <f t="shared" si="3"/>
        <v>215503.19999999998</v>
      </c>
      <c r="J137" s="743"/>
      <c r="K137" s="4"/>
      <c r="L137" s="4"/>
    </row>
    <row r="138" spans="1:12" ht="12" customHeight="1">
      <c r="A138" s="115"/>
      <c r="B138" s="443" t="s">
        <v>4608</v>
      </c>
      <c r="C138" s="444" t="s">
        <v>4609</v>
      </c>
      <c r="D138" s="464"/>
      <c r="E138" s="465"/>
      <c r="F138" s="466">
        <f t="shared" si="2"/>
        <v>0</v>
      </c>
      <c r="G138" s="1039"/>
      <c r="H138" s="465">
        <v>954.8</v>
      </c>
      <c r="I138" s="734">
        <f t="shared" si="3"/>
        <v>0</v>
      </c>
      <c r="J138" s="743"/>
      <c r="K138" s="4"/>
      <c r="L138" s="4"/>
    </row>
    <row r="139" spans="1:12" ht="12" customHeight="1">
      <c r="A139" s="115"/>
      <c r="B139" s="457" t="s">
        <v>4610</v>
      </c>
      <c r="C139" s="460" t="s">
        <v>4611</v>
      </c>
      <c r="D139" s="464">
        <v>0</v>
      </c>
      <c r="E139" s="465">
        <v>1288.8800000000001</v>
      </c>
      <c r="F139" s="466">
        <f t="shared" si="2"/>
        <v>0</v>
      </c>
      <c r="G139" s="1039"/>
      <c r="H139" s="465"/>
      <c r="I139" s="734">
        <f t="shared" si="3"/>
        <v>0</v>
      </c>
      <c r="J139" s="743"/>
      <c r="K139" s="4"/>
      <c r="L139" s="4"/>
    </row>
    <row r="140" spans="1:12" ht="12" customHeight="1">
      <c r="A140" s="115"/>
      <c r="B140" s="457" t="s">
        <v>4612</v>
      </c>
      <c r="C140" s="460" t="s">
        <v>4613</v>
      </c>
      <c r="D140" s="464">
        <v>0</v>
      </c>
      <c r="E140" s="465">
        <v>642.9</v>
      </c>
      <c r="F140" s="466">
        <f t="shared" si="2"/>
        <v>0</v>
      </c>
      <c r="G140" s="1039">
        <v>10</v>
      </c>
      <c r="H140" s="465">
        <v>1724.47</v>
      </c>
      <c r="I140" s="734">
        <f t="shared" si="3"/>
        <v>17244.7</v>
      </c>
      <c r="J140" s="743"/>
      <c r="K140" s="4"/>
      <c r="L140" s="4"/>
    </row>
    <row r="141" spans="1:12" ht="12" customHeight="1">
      <c r="A141" s="115"/>
      <c r="B141" s="457">
        <v>1039853</v>
      </c>
      <c r="C141" s="460" t="s">
        <v>4614</v>
      </c>
      <c r="D141" s="464">
        <v>16</v>
      </c>
      <c r="E141" s="465">
        <v>548.20000000000005</v>
      </c>
      <c r="F141" s="466">
        <f t="shared" si="2"/>
        <v>8771.2000000000007</v>
      </c>
      <c r="G141" s="1039">
        <v>85</v>
      </c>
      <c r="H141" s="465">
        <v>470.8</v>
      </c>
      <c r="I141" s="734">
        <f t="shared" si="3"/>
        <v>40018</v>
      </c>
      <c r="J141" s="743">
        <f>I141/F141</f>
        <v>4.562431594308646</v>
      </c>
      <c r="K141" s="4"/>
      <c r="L141" s="4"/>
    </row>
    <row r="142" spans="1:12" ht="12" customHeight="1">
      <c r="A142" s="1030"/>
      <c r="B142" s="457">
        <v>1039853</v>
      </c>
      <c r="C142" s="460" t="s">
        <v>4614</v>
      </c>
      <c r="D142" s="1032"/>
      <c r="E142" s="1033"/>
      <c r="F142" s="466"/>
      <c r="G142" s="1040">
        <v>20</v>
      </c>
      <c r="H142" s="1033">
        <v>1724.47</v>
      </c>
      <c r="I142" s="1034">
        <f t="shared" si="3"/>
        <v>34489.4</v>
      </c>
      <c r="J142" s="1035"/>
      <c r="K142" s="4"/>
      <c r="L142" s="4"/>
    </row>
    <row r="143" spans="1:12" ht="12" customHeight="1">
      <c r="A143" s="115"/>
      <c r="B143" s="457">
        <v>1039854</v>
      </c>
      <c r="C143" s="460" t="s">
        <v>4615</v>
      </c>
      <c r="D143" s="464">
        <v>16</v>
      </c>
      <c r="E143" s="465">
        <v>1104.69</v>
      </c>
      <c r="F143" s="466">
        <f t="shared" si="2"/>
        <v>17675.04</v>
      </c>
      <c r="G143" s="1039">
        <v>131</v>
      </c>
      <c r="H143" s="465">
        <v>916.3</v>
      </c>
      <c r="I143" s="734">
        <f t="shared" si="3"/>
        <v>120035.29999999999</v>
      </c>
      <c r="J143" s="743">
        <f>I143/F143</f>
        <v>6.7912321556273696</v>
      </c>
      <c r="K143" s="4"/>
      <c r="L143" s="4"/>
    </row>
    <row r="144" spans="1:12" ht="12" customHeight="1">
      <c r="A144" s="115"/>
      <c r="B144" s="454" t="s">
        <v>4616</v>
      </c>
      <c r="C144" s="459" t="s">
        <v>4617</v>
      </c>
      <c r="D144" s="467"/>
      <c r="E144" s="465"/>
      <c r="F144" s="466">
        <f t="shared" si="2"/>
        <v>0</v>
      </c>
      <c r="G144" s="936">
        <v>48</v>
      </c>
      <c r="H144" s="465">
        <v>166.58</v>
      </c>
      <c r="I144" s="734">
        <f t="shared" si="3"/>
        <v>7995.84</v>
      </c>
      <c r="J144" s="743"/>
      <c r="K144" s="4"/>
      <c r="L144" s="4"/>
    </row>
    <row r="145" spans="1:16" ht="12" customHeight="1">
      <c r="A145" s="115"/>
      <c r="B145" s="443" t="s">
        <v>4618</v>
      </c>
      <c r="C145" s="444" t="s">
        <v>4619</v>
      </c>
      <c r="D145" s="464">
        <v>300</v>
      </c>
      <c r="E145" s="465">
        <v>27.09</v>
      </c>
      <c r="F145" s="466">
        <f t="shared" si="2"/>
        <v>8127</v>
      </c>
      <c r="G145" s="1039">
        <v>110</v>
      </c>
      <c r="H145" s="465">
        <v>24.4</v>
      </c>
      <c r="I145" s="734">
        <f t="shared" si="3"/>
        <v>2684</v>
      </c>
      <c r="J145" s="743">
        <f>I145/F145</f>
        <v>0.33025716746646977</v>
      </c>
      <c r="K145" s="4"/>
      <c r="L145" s="4"/>
    </row>
    <row r="146" spans="1:16" ht="12" customHeight="1">
      <c r="A146" s="115"/>
      <c r="B146" s="449" t="s">
        <v>4618</v>
      </c>
      <c r="C146" s="450" t="s">
        <v>4619</v>
      </c>
      <c r="D146" s="464">
        <v>0</v>
      </c>
      <c r="E146" s="465">
        <v>26.52</v>
      </c>
      <c r="F146" s="466">
        <f t="shared" si="2"/>
        <v>0</v>
      </c>
      <c r="G146" s="1039">
        <v>240</v>
      </c>
      <c r="H146" s="465">
        <v>26.93</v>
      </c>
      <c r="I146" s="734">
        <f t="shared" si="3"/>
        <v>6463.2</v>
      </c>
      <c r="J146" s="743"/>
      <c r="K146" s="4"/>
      <c r="L146" s="4"/>
    </row>
    <row r="147" spans="1:16" ht="12" customHeight="1">
      <c r="A147" s="115"/>
      <c r="B147" s="449" t="s">
        <v>4618</v>
      </c>
      <c r="C147" s="450" t="s">
        <v>4619</v>
      </c>
      <c r="D147" s="464"/>
      <c r="E147" s="465"/>
      <c r="F147" s="466"/>
      <c r="G147" s="1039">
        <v>600</v>
      </c>
      <c r="H147" s="465">
        <v>24.08</v>
      </c>
      <c r="I147" s="734">
        <f t="shared" si="3"/>
        <v>14447.999999999998</v>
      </c>
      <c r="J147" s="743"/>
      <c r="K147" s="4"/>
      <c r="L147" s="4"/>
    </row>
    <row r="148" spans="1:16" ht="12" customHeight="1">
      <c r="A148" s="115"/>
      <c r="B148" s="449" t="s">
        <v>4620</v>
      </c>
      <c r="C148" s="461" t="s">
        <v>4621</v>
      </c>
      <c r="D148" s="464">
        <v>0</v>
      </c>
      <c r="E148" s="465"/>
      <c r="F148" s="466">
        <f t="shared" si="2"/>
        <v>0</v>
      </c>
      <c r="G148" s="1039">
        <v>6.5</v>
      </c>
      <c r="H148" s="465">
        <v>11880</v>
      </c>
      <c r="I148" s="734">
        <f t="shared" si="3"/>
        <v>77220</v>
      </c>
      <c r="J148" s="743"/>
      <c r="K148" s="4"/>
      <c r="L148" s="4"/>
    </row>
    <row r="149" spans="1:16" ht="12" customHeight="1">
      <c r="A149" s="115"/>
      <c r="B149" s="449" t="s">
        <v>4620</v>
      </c>
      <c r="C149" s="461" t="s">
        <v>4621</v>
      </c>
      <c r="D149" s="404"/>
      <c r="E149" s="465"/>
      <c r="F149" s="466"/>
      <c r="G149" s="936">
        <v>10</v>
      </c>
      <c r="H149" s="476">
        <v>9460</v>
      </c>
      <c r="I149" s="734">
        <f t="shared" si="3"/>
        <v>94600</v>
      </c>
      <c r="J149" s="743"/>
      <c r="K149" s="4"/>
      <c r="L149" s="4"/>
    </row>
    <row r="150" spans="1:16" ht="12" customHeight="1">
      <c r="A150" s="115"/>
      <c r="B150" s="445" t="s">
        <v>4622</v>
      </c>
      <c r="C150" s="446" t="s">
        <v>4623</v>
      </c>
      <c r="D150" s="404"/>
      <c r="E150" s="465"/>
      <c r="F150" s="466"/>
      <c r="G150" s="936">
        <v>7</v>
      </c>
      <c r="H150" s="476">
        <v>1888.7</v>
      </c>
      <c r="I150" s="734">
        <f t="shared" si="3"/>
        <v>13220.9</v>
      </c>
      <c r="J150" s="743"/>
      <c r="K150" s="4"/>
      <c r="L150" s="4"/>
    </row>
    <row r="151" spans="1:16" ht="12" customHeight="1">
      <c r="A151" s="115"/>
      <c r="B151" s="445" t="s">
        <v>4622</v>
      </c>
      <c r="C151" s="446" t="s">
        <v>4623</v>
      </c>
      <c r="D151" s="475"/>
      <c r="E151" s="465"/>
      <c r="F151" s="466">
        <f t="shared" si="2"/>
        <v>0</v>
      </c>
      <c r="G151" s="936">
        <v>3</v>
      </c>
      <c r="H151" s="476">
        <v>3056.9</v>
      </c>
      <c r="I151" s="734">
        <f t="shared" si="3"/>
        <v>9170.7000000000007</v>
      </c>
      <c r="J151" s="743"/>
      <c r="K151" s="4"/>
      <c r="L151" s="4"/>
    </row>
    <row r="152" spans="1:16">
      <c r="A152" s="115"/>
      <c r="B152" s="462"/>
      <c r="C152" s="463" t="s">
        <v>4624</v>
      </c>
      <c r="D152" s="182"/>
      <c r="E152" s="428"/>
      <c r="F152" s="745">
        <f>SUM(F8:F151)</f>
        <v>7422025.8800000008</v>
      </c>
      <c r="G152" s="936"/>
      <c r="H152" s="477"/>
      <c r="I152" s="746">
        <f>SUM(I8:I151)</f>
        <v>9188968.3944999948</v>
      </c>
      <c r="J152" s="839">
        <f>I152/F152</f>
        <v>1.2380674148902313</v>
      </c>
      <c r="K152" s="4"/>
      <c r="L152" s="4"/>
    </row>
    <row r="153" spans="1:16" ht="14.4">
      <c r="A153" s="89" t="s">
        <v>1745</v>
      </c>
      <c r="B153" s="89"/>
      <c r="C153" s="89"/>
      <c r="D153" s="115"/>
      <c r="E153" s="833"/>
      <c r="F153" s="834"/>
      <c r="G153" s="1041"/>
      <c r="H153" s="835"/>
      <c r="I153" s="836"/>
      <c r="J153" s="743"/>
      <c r="O153" s="154"/>
      <c r="P153" s="154"/>
    </row>
    <row r="154" spans="1:16" ht="14.4">
      <c r="A154" s="89"/>
      <c r="B154" s="478" t="s">
        <v>5694</v>
      </c>
      <c r="C154" s="425" t="s">
        <v>5696</v>
      </c>
      <c r="D154" s="222">
        <v>10</v>
      </c>
      <c r="E154" s="840">
        <v>20750.29</v>
      </c>
      <c r="F154" s="840">
        <f>D154*E154</f>
        <v>207502.90000000002</v>
      </c>
      <c r="G154" s="936">
        <v>10</v>
      </c>
      <c r="H154" s="476">
        <v>20750.29</v>
      </c>
      <c r="I154" s="840">
        <f t="shared" ref="I154:I161" si="5">G154*H154</f>
        <v>207502.90000000002</v>
      </c>
      <c r="J154" s="844"/>
      <c r="O154" s="154"/>
      <c r="P154" s="154"/>
    </row>
    <row r="155" spans="1:16" ht="14.4">
      <c r="A155" s="89"/>
      <c r="B155" s="478" t="s">
        <v>5694</v>
      </c>
      <c r="C155" s="425" t="s">
        <v>5696</v>
      </c>
      <c r="D155" s="222">
        <v>337</v>
      </c>
      <c r="E155" s="840">
        <v>20708.79</v>
      </c>
      <c r="F155" s="840">
        <f t="shared" ref="F155:F158" si="6">D155*E155</f>
        <v>6978862.2300000004</v>
      </c>
      <c r="G155" s="936">
        <v>231</v>
      </c>
      <c r="H155" s="476">
        <v>20708.79</v>
      </c>
      <c r="I155" s="840">
        <f t="shared" si="5"/>
        <v>4783730.49</v>
      </c>
      <c r="J155" s="844"/>
      <c r="O155" s="154"/>
      <c r="P155" s="154"/>
    </row>
    <row r="156" spans="1:16" ht="14.4">
      <c r="A156" s="1054"/>
      <c r="B156" s="478" t="s">
        <v>5795</v>
      </c>
      <c r="C156" s="995" t="s">
        <v>5697</v>
      </c>
      <c r="D156" s="1057"/>
      <c r="E156" s="1058"/>
      <c r="F156" s="1058"/>
      <c r="G156" s="1059">
        <v>8</v>
      </c>
      <c r="H156" s="1060">
        <v>111134.54</v>
      </c>
      <c r="I156" s="840">
        <f t="shared" si="5"/>
        <v>889076.32</v>
      </c>
      <c r="J156" s="1061"/>
      <c r="O156" s="154"/>
      <c r="P156" s="154"/>
    </row>
    <row r="157" spans="1:16" ht="14.4">
      <c r="A157" s="89"/>
      <c r="B157" s="478" t="s">
        <v>5695</v>
      </c>
      <c r="C157" s="425" t="s">
        <v>5697</v>
      </c>
      <c r="D157" s="222">
        <v>30</v>
      </c>
      <c r="E157" s="840"/>
      <c r="F157" s="840">
        <f t="shared" si="6"/>
        <v>0</v>
      </c>
      <c r="G157" s="936">
        <v>34</v>
      </c>
      <c r="H157" s="476">
        <v>0</v>
      </c>
      <c r="I157" s="840">
        <f t="shared" si="5"/>
        <v>0</v>
      </c>
      <c r="J157" s="844"/>
      <c r="O157" s="154"/>
      <c r="P157" s="154"/>
    </row>
    <row r="158" spans="1:16" ht="14.4">
      <c r="A158" s="89"/>
      <c r="B158" s="478" t="s">
        <v>5695</v>
      </c>
      <c r="C158" s="425" t="s">
        <v>5697</v>
      </c>
      <c r="D158" s="222">
        <v>90</v>
      </c>
      <c r="E158" s="840">
        <v>29464.05</v>
      </c>
      <c r="F158" s="840">
        <f t="shared" si="6"/>
        <v>2651764.5</v>
      </c>
      <c r="G158" s="936">
        <v>64</v>
      </c>
      <c r="H158" s="476">
        <v>29464.05</v>
      </c>
      <c r="I158" s="840">
        <f t="shared" si="5"/>
        <v>1885699.2</v>
      </c>
      <c r="J158" s="844"/>
      <c r="O158" s="154"/>
      <c r="P158" s="154"/>
    </row>
    <row r="159" spans="1:16" ht="14.4">
      <c r="A159" s="1054"/>
      <c r="B159" s="1055" t="s">
        <v>5796</v>
      </c>
      <c r="C159" s="1056" t="s">
        <v>5797</v>
      </c>
      <c r="D159" s="1057"/>
      <c r="E159" s="1062"/>
      <c r="F159" s="1062"/>
      <c r="G159" s="1042">
        <v>12</v>
      </c>
      <c r="H159" s="837">
        <v>43079.96</v>
      </c>
      <c r="I159" s="838">
        <f t="shared" si="5"/>
        <v>516959.52</v>
      </c>
      <c r="J159" s="1061"/>
      <c r="O159" s="154"/>
      <c r="P159" s="154"/>
    </row>
    <row r="160" spans="1:16" ht="14.4">
      <c r="A160" s="1054"/>
      <c r="B160" s="1056" t="s">
        <v>5798</v>
      </c>
      <c r="C160" s="1063" t="s">
        <v>5799</v>
      </c>
      <c r="D160" s="1057"/>
      <c r="E160" s="1062"/>
      <c r="F160" s="1062"/>
      <c r="G160" s="1042">
        <v>1</v>
      </c>
      <c r="H160" s="837">
        <v>3963.3</v>
      </c>
      <c r="I160" s="838">
        <f t="shared" si="5"/>
        <v>3963.3</v>
      </c>
      <c r="J160" s="1061"/>
      <c r="O160" s="154"/>
      <c r="P160" s="154"/>
    </row>
    <row r="161" spans="1:16" ht="12" customHeight="1">
      <c r="A161" s="89"/>
      <c r="B161" s="478" t="s">
        <v>4627</v>
      </c>
      <c r="C161" s="404" t="s">
        <v>4628</v>
      </c>
      <c r="D161" s="404">
        <v>508</v>
      </c>
      <c r="E161" s="841">
        <v>912.23</v>
      </c>
      <c r="F161" s="842">
        <f>D161*E161</f>
        <v>463412.84</v>
      </c>
      <c r="G161" s="1042">
        <v>527</v>
      </c>
      <c r="H161" s="837">
        <v>912.23</v>
      </c>
      <c r="I161" s="838">
        <f t="shared" si="5"/>
        <v>480745.21</v>
      </c>
      <c r="J161" s="844">
        <f>I161/F161</f>
        <v>1.0374015748031495</v>
      </c>
      <c r="O161" s="154"/>
      <c r="P161" s="154"/>
    </row>
    <row r="162" spans="1:16" ht="12" customHeight="1">
      <c r="A162" s="89"/>
      <c r="B162" s="478" t="s">
        <v>4627</v>
      </c>
      <c r="C162" s="404" t="s">
        <v>4628</v>
      </c>
      <c r="D162" s="404">
        <v>76</v>
      </c>
      <c r="E162" s="465">
        <v>911.85</v>
      </c>
      <c r="F162" s="843">
        <f>D162*E162</f>
        <v>69300.600000000006</v>
      </c>
      <c r="G162" s="1039">
        <v>76</v>
      </c>
      <c r="H162" s="465">
        <v>911.85</v>
      </c>
      <c r="I162" s="736">
        <f t="shared" ref="I162:I174" si="7">G162*H162</f>
        <v>69300.600000000006</v>
      </c>
      <c r="J162" s="844"/>
      <c r="O162" s="154"/>
      <c r="P162" s="154"/>
    </row>
    <row r="163" spans="1:16" ht="12" customHeight="1">
      <c r="A163" s="89"/>
      <c r="B163" s="434" t="s">
        <v>4629</v>
      </c>
      <c r="C163" s="479" t="s">
        <v>4630</v>
      </c>
      <c r="D163" s="404"/>
      <c r="E163" s="465">
        <v>1314.5</v>
      </c>
      <c r="F163" s="476">
        <f>D163*E163</f>
        <v>0</v>
      </c>
      <c r="G163" s="1039"/>
      <c r="H163" s="465">
        <v>1314.17</v>
      </c>
      <c r="I163" s="736">
        <f t="shared" si="7"/>
        <v>0</v>
      </c>
      <c r="J163" s="844" t="e">
        <f>I163/F163</f>
        <v>#DIV/0!</v>
      </c>
      <c r="O163" s="154"/>
      <c r="P163" s="154"/>
    </row>
    <row r="164" spans="1:16" ht="12" customHeight="1">
      <c r="A164" s="89"/>
      <c r="B164" s="434" t="s">
        <v>4629</v>
      </c>
      <c r="C164" s="479" t="s">
        <v>4630</v>
      </c>
      <c r="D164" s="404"/>
      <c r="E164" s="465"/>
      <c r="F164" s="476">
        <f t="shared" ref="F164:F174" si="8">D164*E164</f>
        <v>0</v>
      </c>
      <c r="G164" s="1039"/>
      <c r="H164" s="465">
        <v>1316.33</v>
      </c>
      <c r="I164" s="736">
        <f t="shared" si="7"/>
        <v>0</v>
      </c>
      <c r="J164" s="844"/>
      <c r="O164" s="154"/>
      <c r="P164" s="154"/>
    </row>
    <row r="165" spans="1:16" ht="12" customHeight="1">
      <c r="A165" s="89"/>
      <c r="B165" s="434" t="s">
        <v>4629</v>
      </c>
      <c r="C165" s="479" t="s">
        <v>4630</v>
      </c>
      <c r="D165" s="404">
        <v>457</v>
      </c>
      <c r="E165" s="465">
        <v>1309.22</v>
      </c>
      <c r="F165" s="476">
        <f t="shared" si="8"/>
        <v>598313.54</v>
      </c>
      <c r="G165" s="1039">
        <v>467</v>
      </c>
      <c r="H165" s="465">
        <v>1309.22</v>
      </c>
      <c r="I165" s="736">
        <f t="shared" si="7"/>
        <v>611405.74</v>
      </c>
      <c r="J165" s="844"/>
      <c r="O165" s="154"/>
      <c r="P165" s="154"/>
    </row>
    <row r="166" spans="1:16" ht="12" customHeight="1">
      <c r="A166" s="89"/>
      <c r="B166" s="434" t="s">
        <v>4631</v>
      </c>
      <c r="C166" s="479" t="s">
        <v>4632</v>
      </c>
      <c r="D166" s="404"/>
      <c r="E166" s="465">
        <v>1203.58</v>
      </c>
      <c r="F166" s="476">
        <f t="shared" si="8"/>
        <v>0</v>
      </c>
      <c r="G166" s="1039"/>
      <c r="H166" s="465"/>
      <c r="I166" s="736">
        <f t="shared" si="7"/>
        <v>0</v>
      </c>
      <c r="J166" s="844" t="e">
        <f>I166/F166</f>
        <v>#DIV/0!</v>
      </c>
      <c r="O166" s="154"/>
      <c r="P166" s="154"/>
    </row>
    <row r="167" spans="1:16" ht="12" customHeight="1">
      <c r="A167" s="89"/>
      <c r="B167" s="434" t="s">
        <v>4631</v>
      </c>
      <c r="C167" s="479" t="s">
        <v>4632</v>
      </c>
      <c r="D167" s="404">
        <v>115</v>
      </c>
      <c r="E167" s="465">
        <v>1168.76</v>
      </c>
      <c r="F167" s="476">
        <f t="shared" si="8"/>
        <v>134407.4</v>
      </c>
      <c r="G167" s="1039">
        <v>87</v>
      </c>
      <c r="H167" s="465">
        <v>1168.76</v>
      </c>
      <c r="I167" s="736">
        <f t="shared" si="7"/>
        <v>101682.12</v>
      </c>
      <c r="J167" s="844"/>
      <c r="O167" s="154"/>
      <c r="P167" s="154"/>
    </row>
    <row r="168" spans="1:16" ht="12" customHeight="1">
      <c r="A168" s="89"/>
      <c r="B168" s="434" t="s">
        <v>4633</v>
      </c>
      <c r="C168" s="479" t="s">
        <v>4634</v>
      </c>
      <c r="D168" s="404"/>
      <c r="E168" s="465"/>
      <c r="F168" s="476">
        <f t="shared" si="8"/>
        <v>0</v>
      </c>
      <c r="G168" s="1039"/>
      <c r="H168" s="465"/>
      <c r="I168" s="736">
        <f t="shared" si="7"/>
        <v>0</v>
      </c>
      <c r="J168" s="844"/>
      <c r="O168" s="154"/>
      <c r="P168" s="154"/>
    </row>
    <row r="169" spans="1:16" ht="12" customHeight="1">
      <c r="A169" s="89"/>
      <c r="B169" s="434" t="s">
        <v>4635</v>
      </c>
      <c r="C169" s="479" t="s">
        <v>4636</v>
      </c>
      <c r="D169" s="404"/>
      <c r="E169" s="465">
        <v>1242.3699999999999</v>
      </c>
      <c r="F169" s="476">
        <f t="shared" si="8"/>
        <v>0</v>
      </c>
      <c r="G169" s="1039"/>
      <c r="H169" s="465"/>
      <c r="I169" s="736">
        <f t="shared" si="7"/>
        <v>0</v>
      </c>
      <c r="J169" s="844" t="e">
        <f t="shared" ref="J169:J193" si="9">I169/F169</f>
        <v>#DIV/0!</v>
      </c>
      <c r="O169" s="154"/>
      <c r="P169" s="154"/>
    </row>
    <row r="170" spans="1:16" ht="12" customHeight="1">
      <c r="A170" s="89"/>
      <c r="B170" s="434" t="s">
        <v>4635</v>
      </c>
      <c r="C170" s="479" t="s">
        <v>4636</v>
      </c>
      <c r="D170" s="404">
        <v>300</v>
      </c>
      <c r="E170" s="465">
        <v>1160.5</v>
      </c>
      <c r="F170" s="476">
        <f t="shared" si="8"/>
        <v>348150</v>
      </c>
      <c r="G170" s="1039">
        <v>282</v>
      </c>
      <c r="H170" s="465">
        <v>1160.5</v>
      </c>
      <c r="I170" s="736">
        <f t="shared" si="7"/>
        <v>327261</v>
      </c>
      <c r="J170" s="844"/>
      <c r="O170" s="154"/>
      <c r="P170" s="154"/>
    </row>
    <row r="171" spans="1:16" ht="12" customHeight="1">
      <c r="A171" s="89"/>
      <c r="B171" s="434" t="s">
        <v>4635</v>
      </c>
      <c r="C171" s="479" t="s">
        <v>4636</v>
      </c>
      <c r="D171" s="404">
        <v>41</v>
      </c>
      <c r="E171" s="465">
        <v>1161.5999999999999</v>
      </c>
      <c r="F171" s="476">
        <f t="shared" si="8"/>
        <v>47625.599999999999</v>
      </c>
      <c r="G171" s="1039">
        <v>41</v>
      </c>
      <c r="H171" s="465">
        <v>1161.5999999999999</v>
      </c>
      <c r="I171" s="736">
        <f t="shared" si="7"/>
        <v>47625.599999999999</v>
      </c>
      <c r="J171" s="844"/>
      <c r="O171" s="154"/>
      <c r="P171" s="154"/>
    </row>
    <row r="172" spans="1:16" ht="12" customHeight="1">
      <c r="A172" s="89"/>
      <c r="B172" s="434" t="s">
        <v>4637</v>
      </c>
      <c r="C172" s="479" t="s">
        <v>4638</v>
      </c>
      <c r="D172" s="404">
        <v>19</v>
      </c>
      <c r="E172" s="465">
        <v>2871</v>
      </c>
      <c r="F172" s="476">
        <f t="shared" si="8"/>
        <v>54549</v>
      </c>
      <c r="G172" s="1039">
        <v>14</v>
      </c>
      <c r="H172" s="465">
        <v>2871</v>
      </c>
      <c r="I172" s="736">
        <f t="shared" si="7"/>
        <v>40194</v>
      </c>
      <c r="J172" s="844">
        <f t="shared" si="9"/>
        <v>0.73684210526315785</v>
      </c>
      <c r="O172" s="154"/>
      <c r="P172" s="154"/>
    </row>
    <row r="173" spans="1:16" ht="12" customHeight="1">
      <c r="A173" s="89"/>
      <c r="B173" s="434" t="s">
        <v>4639</v>
      </c>
      <c r="C173" s="479" t="s">
        <v>4640</v>
      </c>
      <c r="D173" s="404">
        <v>545</v>
      </c>
      <c r="E173" s="465">
        <v>1464.1</v>
      </c>
      <c r="F173" s="476">
        <f t="shared" si="8"/>
        <v>797934.5</v>
      </c>
      <c r="G173" s="1039">
        <v>578</v>
      </c>
      <c r="H173" s="465">
        <v>1464.1</v>
      </c>
      <c r="I173" s="736">
        <f t="shared" si="7"/>
        <v>846249.79999999993</v>
      </c>
      <c r="J173" s="844">
        <f t="shared" si="9"/>
        <v>1.0605504587155963</v>
      </c>
      <c r="O173" s="154"/>
      <c r="P173" s="154"/>
    </row>
    <row r="174" spans="1:16" ht="12" customHeight="1">
      <c r="A174" s="89"/>
      <c r="B174" s="434" t="s">
        <v>4639</v>
      </c>
      <c r="C174" s="479" t="s">
        <v>4640</v>
      </c>
      <c r="D174" s="404">
        <v>105</v>
      </c>
      <c r="E174" s="465">
        <v>1435.5</v>
      </c>
      <c r="F174" s="476">
        <f t="shared" si="8"/>
        <v>150727.5</v>
      </c>
      <c r="G174" s="1039">
        <v>105</v>
      </c>
      <c r="H174" s="465">
        <v>1435.5</v>
      </c>
      <c r="I174" s="736">
        <f t="shared" si="7"/>
        <v>150727.5</v>
      </c>
      <c r="J174" s="844"/>
      <c r="O174" s="154"/>
      <c r="P174" s="154"/>
    </row>
    <row r="175" spans="1:16" ht="11.1" customHeight="1" thickBot="1">
      <c r="A175" s="156"/>
      <c r="B175" s="158"/>
      <c r="C175" s="158"/>
      <c r="D175" s="480"/>
      <c r="E175" s="481"/>
      <c r="F175" s="482">
        <f>SUM(F154:F174)</f>
        <v>12502550.609999999</v>
      </c>
      <c r="G175" s="1043"/>
      <c r="H175" s="483"/>
      <c r="I175" s="737">
        <f>SUM(I154:I174)</f>
        <v>10962123.300000001</v>
      </c>
      <c r="J175" s="839">
        <f t="shared" si="9"/>
        <v>0.87679095585760647</v>
      </c>
      <c r="O175" s="154"/>
      <c r="P175" s="154"/>
    </row>
    <row r="176" spans="1:16" ht="15" thickBot="1">
      <c r="A176" s="115" t="s">
        <v>79</v>
      </c>
      <c r="B176" s="115"/>
      <c r="C176" s="115"/>
      <c r="D176" s="115"/>
      <c r="E176" s="210"/>
      <c r="F176" s="155"/>
      <c r="G176" s="1044"/>
      <c r="H176" s="216"/>
      <c r="I176" s="735"/>
      <c r="J176" s="743"/>
      <c r="O176" s="154"/>
      <c r="P176" s="154"/>
    </row>
    <row r="177" spans="1:10" ht="11.1" customHeight="1" thickBot="1">
      <c r="A177" s="156"/>
      <c r="B177" s="158"/>
      <c r="C177" s="158"/>
      <c r="D177" s="156"/>
      <c r="E177" s="156"/>
      <c r="F177" s="219"/>
      <c r="G177" s="1043"/>
      <c r="H177" s="157"/>
      <c r="I177" s="738"/>
      <c r="J177" s="743"/>
    </row>
    <row r="178" spans="1:10" ht="13.8" thickBot="1">
      <c r="A178" s="115" t="s">
        <v>80</v>
      </c>
      <c r="B178" s="115"/>
      <c r="C178" s="115"/>
      <c r="D178" s="115"/>
      <c r="E178" s="210"/>
      <c r="F178" s="155"/>
      <c r="G178" s="1044"/>
      <c r="H178" s="216"/>
      <c r="I178" s="735"/>
      <c r="J178" s="743"/>
    </row>
    <row r="179" spans="1:10" ht="13.5" customHeight="1">
      <c r="A179" s="115" t="s">
        <v>64</v>
      </c>
      <c r="B179" s="158" t="s">
        <v>111</v>
      </c>
      <c r="C179" s="146"/>
      <c r="D179" s="146"/>
      <c r="E179" s="146"/>
      <c r="F179" s="428">
        <v>5335410.92</v>
      </c>
      <c r="G179" s="1045"/>
      <c r="H179" s="212"/>
      <c r="I179" s="739">
        <v>5281463</v>
      </c>
      <c r="J179" s="743">
        <f t="shared" si="9"/>
        <v>0.98988870383014471</v>
      </c>
    </row>
    <row r="180" spans="1:10" ht="13.5" customHeight="1">
      <c r="A180" s="115" t="s">
        <v>65</v>
      </c>
      <c r="B180" s="158" t="s">
        <v>265</v>
      </c>
      <c r="C180" s="146"/>
      <c r="D180" s="146"/>
      <c r="E180" s="146"/>
      <c r="F180" s="428">
        <v>12198937</v>
      </c>
      <c r="G180" s="1045"/>
      <c r="H180" s="212"/>
      <c r="I180" s="739">
        <v>12075598</v>
      </c>
      <c r="J180" s="743">
        <f t="shared" si="9"/>
        <v>0.98988936495040514</v>
      </c>
    </row>
    <row r="181" spans="1:10" ht="13.5" customHeight="1">
      <c r="A181" s="115" t="s">
        <v>66</v>
      </c>
      <c r="B181" s="158" t="s">
        <v>113</v>
      </c>
      <c r="C181" s="146"/>
      <c r="D181" s="146"/>
      <c r="E181" s="146"/>
      <c r="F181" s="428">
        <v>2730952.12</v>
      </c>
      <c r="G181" s="1045"/>
      <c r="H181" s="212"/>
      <c r="I181" s="739">
        <v>2703341</v>
      </c>
      <c r="J181" s="743">
        <f t="shared" si="9"/>
        <v>0.98988956276538453</v>
      </c>
    </row>
    <row r="182" spans="1:10" ht="13.5" customHeight="1">
      <c r="A182" s="115" t="s">
        <v>67</v>
      </c>
      <c r="B182" s="158" t="s">
        <v>114</v>
      </c>
      <c r="C182" s="146"/>
      <c r="D182" s="146"/>
      <c r="E182" s="146"/>
      <c r="F182" s="428">
        <v>254185.84</v>
      </c>
      <c r="G182" s="1045"/>
      <c r="H182" s="212"/>
      <c r="I182" s="739">
        <v>251616</v>
      </c>
      <c r="J182" s="743">
        <f t="shared" si="9"/>
        <v>0.98988991676326266</v>
      </c>
    </row>
    <row r="183" spans="1:10" ht="13.2" customHeight="1">
      <c r="A183" s="115" t="s">
        <v>68</v>
      </c>
      <c r="B183" s="158" t="s">
        <v>112</v>
      </c>
      <c r="C183" s="146"/>
      <c r="D183" s="146"/>
      <c r="E183" s="146"/>
      <c r="F183" s="428">
        <v>41353.769999999997</v>
      </c>
      <c r="G183" s="1045"/>
      <c r="H183" s="212"/>
      <c r="I183" s="739">
        <v>40935</v>
      </c>
      <c r="J183" s="743">
        <f t="shared" si="9"/>
        <v>0.98987347465539421</v>
      </c>
    </row>
    <row r="184" spans="1:10" ht="13.5" customHeight="1">
      <c r="A184" s="115" t="s">
        <v>69</v>
      </c>
      <c r="B184" s="158" t="s">
        <v>84</v>
      </c>
      <c r="C184" s="146"/>
      <c r="D184" s="146"/>
      <c r="E184" s="146"/>
      <c r="F184" s="428">
        <v>240326.47</v>
      </c>
      <c r="G184" s="1045"/>
      <c r="H184" s="212"/>
      <c r="I184" s="739">
        <v>237896</v>
      </c>
      <c r="J184" s="743">
        <f t="shared" si="9"/>
        <v>0.98988679857029482</v>
      </c>
    </row>
    <row r="185" spans="1:10" ht="13.5" customHeight="1">
      <c r="A185" s="115" t="s">
        <v>70</v>
      </c>
      <c r="B185" s="158" t="s">
        <v>81</v>
      </c>
      <c r="C185" s="146"/>
      <c r="D185" s="146"/>
      <c r="E185" s="146"/>
      <c r="F185" s="428">
        <v>12312824.109999999</v>
      </c>
      <c r="G185" s="1045"/>
      <c r="H185" s="212"/>
      <c r="I185" s="739">
        <v>12188334</v>
      </c>
      <c r="J185" s="743">
        <f t="shared" si="9"/>
        <v>0.98988939426992273</v>
      </c>
    </row>
    <row r="186" spans="1:10" ht="13.5" customHeight="1">
      <c r="A186" s="115" t="s">
        <v>71</v>
      </c>
      <c r="B186" s="158" t="s">
        <v>82</v>
      </c>
      <c r="C186" s="146"/>
      <c r="D186" s="146"/>
      <c r="E186" s="146"/>
      <c r="F186" s="428">
        <v>1795908.53</v>
      </c>
      <c r="G186" s="1045"/>
      <c r="H186" s="212"/>
      <c r="I186" s="739">
        <v>1777751</v>
      </c>
      <c r="J186" s="743">
        <f t="shared" si="9"/>
        <v>0.98988950177768797</v>
      </c>
    </row>
    <row r="187" spans="1:10" ht="13.5" customHeight="1">
      <c r="A187" s="115" t="s">
        <v>72</v>
      </c>
      <c r="B187" s="158" t="s">
        <v>115</v>
      </c>
      <c r="C187" s="146"/>
      <c r="D187" s="146"/>
      <c r="E187" s="146"/>
      <c r="F187" s="428">
        <v>545758.34</v>
      </c>
      <c r="G187" s="1045"/>
      <c r="H187" s="212"/>
      <c r="I187" s="739">
        <v>540239</v>
      </c>
      <c r="J187" s="743">
        <f t="shared" si="9"/>
        <v>0.98988684259044035</v>
      </c>
    </row>
    <row r="188" spans="1:10" ht="13.5" customHeight="1">
      <c r="A188" s="115" t="s">
        <v>73</v>
      </c>
      <c r="B188" s="158" t="s">
        <v>110</v>
      </c>
      <c r="C188" s="146"/>
      <c r="D188" s="146"/>
      <c r="E188" s="146"/>
      <c r="F188" s="428">
        <v>4768711.29</v>
      </c>
      <c r="G188" s="1045"/>
      <c r="H188" s="212"/>
      <c r="I188" s="739">
        <v>4720497</v>
      </c>
      <c r="J188" s="743">
        <f t="shared" si="9"/>
        <v>0.98988945082477409</v>
      </c>
    </row>
    <row r="189" spans="1:10" ht="13.5" customHeight="1">
      <c r="A189" s="115" t="s">
        <v>74</v>
      </c>
      <c r="B189" s="158" t="s">
        <v>85</v>
      </c>
      <c r="C189" s="146"/>
      <c r="D189" s="146"/>
      <c r="E189" s="146"/>
      <c r="F189" s="428">
        <v>37891.89</v>
      </c>
      <c r="G189" s="1045"/>
      <c r="H189" s="211"/>
      <c r="I189" s="739">
        <v>37513</v>
      </c>
      <c r="J189" s="743">
        <f t="shared" si="9"/>
        <v>0.99000076269618642</v>
      </c>
    </row>
    <row r="190" spans="1:10" ht="13.5" customHeight="1">
      <c r="A190" s="115" t="s">
        <v>75</v>
      </c>
      <c r="B190" s="158" t="s">
        <v>116</v>
      </c>
      <c r="C190" s="146"/>
      <c r="D190" s="146"/>
      <c r="E190" s="146"/>
      <c r="F190" s="428">
        <v>2743950.68</v>
      </c>
      <c r="G190" s="1045"/>
      <c r="H190" s="211"/>
      <c r="I190" s="739">
        <v>2716206</v>
      </c>
      <c r="J190" s="743">
        <f t="shared" si="9"/>
        <v>0.98988878327798513</v>
      </c>
    </row>
    <row r="191" spans="1:10" ht="13.5" customHeight="1">
      <c r="A191" s="115" t="s">
        <v>76</v>
      </c>
      <c r="B191" s="158" t="s">
        <v>117</v>
      </c>
      <c r="C191" s="146"/>
      <c r="D191" s="146"/>
      <c r="E191" s="146"/>
      <c r="F191" s="428">
        <v>4994.18</v>
      </c>
      <c r="G191" s="1045"/>
      <c r="H191" s="211"/>
      <c r="I191" s="739">
        <v>4947</v>
      </c>
      <c r="J191" s="743">
        <f t="shared" si="9"/>
        <v>0.99055300369630239</v>
      </c>
    </row>
    <row r="192" spans="1:10">
      <c r="A192" s="115" t="s">
        <v>77</v>
      </c>
      <c r="B192" s="158" t="s">
        <v>83</v>
      </c>
      <c r="C192" s="146"/>
      <c r="D192" s="146"/>
      <c r="E192" s="146"/>
      <c r="F192" s="428">
        <v>1218794.8600000001</v>
      </c>
      <c r="G192" s="1045"/>
      <c r="H192" s="211"/>
      <c r="I192" s="739">
        <v>1206470</v>
      </c>
      <c r="J192" s="743">
        <f t="shared" si="9"/>
        <v>0.98988766657581728</v>
      </c>
    </row>
    <row r="193" spans="1:10" ht="13.8">
      <c r="A193" s="213" t="s">
        <v>86</v>
      </c>
      <c r="B193" s="214"/>
      <c r="C193" s="214"/>
      <c r="D193" s="215"/>
      <c r="E193" s="217"/>
      <c r="F193" s="484">
        <f>SUM(F179:F192)</f>
        <v>44230000</v>
      </c>
      <c r="G193" s="1046"/>
      <c r="H193" s="217"/>
      <c r="I193" s="740">
        <f>SUM(I179:I192)</f>
        <v>43782806</v>
      </c>
      <c r="J193" s="744">
        <f t="shared" si="9"/>
        <v>0.98988935111914989</v>
      </c>
    </row>
    <row r="194" spans="1:10">
      <c r="A194" s="156" t="s">
        <v>5673</v>
      </c>
      <c r="B194" s="10"/>
      <c r="C194" s="10"/>
      <c r="D194" s="10"/>
      <c r="E194" s="10"/>
      <c r="F194" s="10"/>
      <c r="G194" s="1037"/>
      <c r="H194" s="10"/>
      <c r="I194" s="10"/>
    </row>
    <row r="195" spans="1:10">
      <c r="A195" s="150"/>
      <c r="B195" s="406">
        <v>2157101</v>
      </c>
      <c r="C195" s="425" t="s">
        <v>5698</v>
      </c>
      <c r="D195" s="182"/>
      <c r="E195" s="182"/>
      <c r="F195" s="182"/>
      <c r="G195" s="1047">
        <v>40</v>
      </c>
      <c r="H195" s="182">
        <v>8.2799999999999994</v>
      </c>
      <c r="I195" s="182">
        <f>G195*H195</f>
        <v>331.2</v>
      </c>
      <c r="J195" s="182"/>
    </row>
    <row r="196" spans="1:10">
      <c r="A196" s="10"/>
      <c r="B196" s="425" t="s">
        <v>5667</v>
      </c>
      <c r="C196" s="1224" t="s">
        <v>5668</v>
      </c>
      <c r="D196" s="1224"/>
      <c r="E196" s="742"/>
      <c r="F196" s="742"/>
      <c r="G196" s="1048">
        <v>12</v>
      </c>
      <c r="H196" s="798">
        <v>1098.9000000000001</v>
      </c>
      <c r="I196" s="798">
        <f>G196*H196</f>
        <v>13186.800000000001</v>
      </c>
      <c r="J196" s="289"/>
    </row>
    <row r="197" spans="1:10">
      <c r="A197" s="10"/>
      <c r="B197" s="425" t="s">
        <v>5669</v>
      </c>
      <c r="C197" s="1224" t="s">
        <v>5670</v>
      </c>
      <c r="D197" s="1224"/>
      <c r="E197" s="742"/>
      <c r="F197" s="742"/>
      <c r="G197" s="1048">
        <v>17</v>
      </c>
      <c r="H197" s="798">
        <v>141.9</v>
      </c>
      <c r="I197" s="798">
        <f t="shared" ref="I197:I206" si="10">G197*H197</f>
        <v>2412.3000000000002</v>
      </c>
      <c r="J197" s="289"/>
    </row>
    <row r="198" spans="1:10">
      <c r="A198" s="10"/>
      <c r="B198" s="425" t="s">
        <v>5671</v>
      </c>
      <c r="C198" s="1224" t="s">
        <v>5672</v>
      </c>
      <c r="D198" s="1224"/>
      <c r="E198" s="742"/>
      <c r="F198" s="742"/>
      <c r="G198" s="1048">
        <v>19</v>
      </c>
      <c r="H198" s="798">
        <v>3564.22</v>
      </c>
      <c r="I198" s="798">
        <f t="shared" si="10"/>
        <v>67720.179999999993</v>
      </c>
      <c r="J198" s="289"/>
    </row>
    <row r="199" spans="1:10">
      <c r="A199" s="10"/>
      <c r="B199" s="425" t="s">
        <v>5671</v>
      </c>
      <c r="C199" s="1224" t="s">
        <v>5672</v>
      </c>
      <c r="D199" s="1224"/>
      <c r="E199" s="742"/>
      <c r="F199" s="742"/>
      <c r="G199" s="1048">
        <v>82</v>
      </c>
      <c r="H199" s="798">
        <v>6522.56</v>
      </c>
      <c r="I199" s="798">
        <f t="shared" si="10"/>
        <v>534849.92000000004</v>
      </c>
      <c r="J199" s="289"/>
    </row>
    <row r="200" spans="1:10" s="13" customFormat="1" ht="15.6">
      <c r="B200" s="799" t="s">
        <v>5655</v>
      </c>
      <c r="C200" s="1224" t="s">
        <v>5656</v>
      </c>
      <c r="D200" s="1224"/>
      <c r="E200" s="184"/>
      <c r="F200" s="184"/>
      <c r="G200" s="1048">
        <v>166</v>
      </c>
      <c r="H200" s="798">
        <v>14969.9</v>
      </c>
      <c r="I200" s="798">
        <f t="shared" si="10"/>
        <v>2485003.4</v>
      </c>
      <c r="J200" s="800"/>
    </row>
    <row r="201" spans="1:10">
      <c r="B201" s="425" t="s">
        <v>5662</v>
      </c>
      <c r="C201" s="1224" t="s">
        <v>5657</v>
      </c>
      <c r="D201" s="1224"/>
      <c r="E201" s="184"/>
      <c r="F201" s="184"/>
      <c r="G201" s="1048">
        <v>378</v>
      </c>
      <c r="H201" s="798">
        <v>2969.67</v>
      </c>
      <c r="I201" s="798">
        <f t="shared" si="10"/>
        <v>1122535.26</v>
      </c>
      <c r="J201" s="289"/>
    </row>
    <row r="202" spans="1:10">
      <c r="B202" s="425" t="s">
        <v>5663</v>
      </c>
      <c r="C202" s="1224" t="s">
        <v>5658</v>
      </c>
      <c r="D202" s="1224"/>
      <c r="E202" s="184"/>
      <c r="F202" s="184"/>
      <c r="G202" s="1048">
        <v>4</v>
      </c>
      <c r="H202" s="798">
        <v>1784.86</v>
      </c>
      <c r="I202" s="798">
        <f t="shared" si="10"/>
        <v>7139.44</v>
      </c>
      <c r="J202" s="289"/>
    </row>
    <row r="203" spans="1:10">
      <c r="B203" s="425" t="s">
        <v>5664</v>
      </c>
      <c r="C203" s="1224" t="s">
        <v>5659</v>
      </c>
      <c r="D203" s="1224"/>
      <c r="E203" s="184"/>
      <c r="F203" s="184"/>
      <c r="G203" s="1048">
        <v>63</v>
      </c>
      <c r="H203" s="798">
        <v>731.17</v>
      </c>
      <c r="I203" s="798">
        <f t="shared" si="10"/>
        <v>46063.71</v>
      </c>
      <c r="J203" s="289"/>
    </row>
    <row r="204" spans="1:10">
      <c r="B204" s="425" t="s">
        <v>5665</v>
      </c>
      <c r="C204" s="1224" t="s">
        <v>5660</v>
      </c>
      <c r="D204" s="1224"/>
      <c r="E204" s="184"/>
      <c r="F204" s="184"/>
      <c r="G204" s="1048">
        <v>3</v>
      </c>
      <c r="H204" s="798">
        <v>497.64</v>
      </c>
      <c r="I204" s="798">
        <f>G204*H204</f>
        <v>1492.92</v>
      </c>
      <c r="J204" s="289"/>
    </row>
    <row r="205" spans="1:10">
      <c r="B205" s="425" t="s">
        <v>5665</v>
      </c>
      <c r="C205" s="1224" t="s">
        <v>5660</v>
      </c>
      <c r="D205" s="1224"/>
      <c r="E205" s="184"/>
      <c r="F205" s="184"/>
      <c r="G205" s="1048">
        <v>3</v>
      </c>
      <c r="H205" s="798">
        <v>398.2</v>
      </c>
      <c r="I205" s="798">
        <f t="shared" si="10"/>
        <v>1194.5999999999999</v>
      </c>
      <c r="J205" s="289"/>
    </row>
    <row r="206" spans="1:10">
      <c r="B206" s="425" t="s">
        <v>5666</v>
      </c>
      <c r="C206" s="1224" t="s">
        <v>5661</v>
      </c>
      <c r="D206" s="1224"/>
      <c r="E206" s="184"/>
      <c r="F206" s="184"/>
      <c r="G206" s="1048">
        <v>29</v>
      </c>
      <c r="H206" s="798">
        <v>789.25</v>
      </c>
      <c r="I206" s="798">
        <f t="shared" si="10"/>
        <v>22888.25</v>
      </c>
      <c r="J206" s="289"/>
    </row>
    <row r="207" spans="1:10" ht="13.8">
      <c r="A207" s="213" t="s">
        <v>86</v>
      </c>
      <c r="B207" s="797"/>
      <c r="I207" s="801">
        <f>SUM(I195:I206)</f>
        <v>4304817.9799999995</v>
      </c>
      <c r="J207" s="289"/>
    </row>
    <row r="208" spans="1:10">
      <c r="B208" s="797"/>
    </row>
    <row r="209" spans="2:2">
      <c r="B209" s="797"/>
    </row>
    <row r="210" spans="2:2">
      <c r="B210" s="797"/>
    </row>
    <row r="211" spans="2:2">
      <c r="B211" s="797"/>
    </row>
    <row r="212" spans="2:2">
      <c r="B212" s="797"/>
    </row>
  </sheetData>
  <mergeCells count="17">
    <mergeCell ref="A5:A6"/>
    <mergeCell ref="B5:B6"/>
    <mergeCell ref="C5:C6"/>
    <mergeCell ref="C202:D202"/>
    <mergeCell ref="C203:D203"/>
    <mergeCell ref="C206:D206"/>
    <mergeCell ref="G2:I2"/>
    <mergeCell ref="G5:I5"/>
    <mergeCell ref="D5:F5"/>
    <mergeCell ref="C196:D196"/>
    <mergeCell ref="C197:D197"/>
    <mergeCell ref="C198:D198"/>
    <mergeCell ref="C199:D199"/>
    <mergeCell ref="C200:D200"/>
    <mergeCell ref="C205:D205"/>
    <mergeCell ref="C204:D204"/>
    <mergeCell ref="C201:D201"/>
  </mergeCells>
  <phoneticPr fontId="11" type="noConversion"/>
  <pageMargins left="0" right="0" top="0" bottom="0" header="0.31496062992126" footer="0.31496062992126"/>
  <pageSetup paperSize="9" scale="88" fitToHeight="4" orientation="landscape" horizontalDpi="1200" verticalDpi="1200" r:id="rId1"/>
  <headerFooter alignWithMargins="0">
    <oddFooter>&amp;R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dimension ref="A1:K159"/>
  <sheetViews>
    <sheetView view="pageBreakPreview" topLeftCell="A121" zoomScaleSheetLayoutView="100" workbookViewId="0">
      <selection activeCell="J135" sqref="J135:J148"/>
    </sheetView>
  </sheetViews>
  <sheetFormatPr defaultColWidth="9.109375" defaultRowHeight="10.199999999999999"/>
  <cols>
    <col min="1" max="1" width="9.44140625" style="12" customWidth="1"/>
    <col min="2" max="2" width="66.77734375" style="12" customWidth="1"/>
    <col min="3" max="3" width="5.88671875" style="12" customWidth="1"/>
    <col min="4" max="4" width="10.109375" style="12" customWidth="1"/>
    <col min="5" max="5" width="8.44140625" style="12" customWidth="1"/>
    <col min="6" max="6" width="7.5546875" style="12" customWidth="1"/>
    <col min="7" max="7" width="5.88671875" style="820" customWidth="1"/>
    <col min="8" max="8" width="10.33203125" style="820" customWidth="1"/>
    <col min="9" max="9" width="8.44140625" style="820" customWidth="1"/>
    <col min="10" max="10" width="8.6640625" style="820" customWidth="1"/>
    <col min="11" max="11" width="7.44140625" style="820" customWidth="1"/>
    <col min="12" max="16384" width="9.109375" style="12"/>
  </cols>
  <sheetData>
    <row r="1" spans="1:11" ht="11.4">
      <c r="A1" s="173"/>
      <c r="B1" s="174" t="s">
        <v>165</v>
      </c>
      <c r="C1" s="165" t="str">
        <f>Kadar.ode.!C1</f>
        <v>ОПШТА БОЛНИЦА СЕНТА</v>
      </c>
      <c r="D1" s="169"/>
      <c r="E1" s="169"/>
      <c r="F1" s="169"/>
      <c r="G1" s="1020"/>
      <c r="H1" s="769"/>
      <c r="I1" s="769"/>
      <c r="J1" s="769"/>
      <c r="K1" s="769"/>
    </row>
    <row r="2" spans="1:11" ht="11.4">
      <c r="A2" s="173"/>
      <c r="B2" s="174" t="s">
        <v>166</v>
      </c>
      <c r="C2" s="165" t="str">
        <f>Kadar.ode.!C2</f>
        <v>08923507</v>
      </c>
      <c r="D2" s="169"/>
      <c r="E2" s="169"/>
      <c r="F2" s="169"/>
      <c r="G2" s="1020"/>
      <c r="H2" s="769"/>
      <c r="I2" s="769"/>
      <c r="J2" s="769"/>
      <c r="K2" s="769"/>
    </row>
    <row r="3" spans="1:11" ht="13.8">
      <c r="A3" s="173"/>
      <c r="B3" s="174" t="s">
        <v>1803</v>
      </c>
      <c r="C3" s="166" t="s">
        <v>266</v>
      </c>
      <c r="D3" s="170"/>
      <c r="E3" s="170"/>
      <c r="F3" s="170"/>
      <c r="G3" s="1021"/>
      <c r="H3" s="769"/>
      <c r="I3" s="769"/>
      <c r="J3" s="769"/>
      <c r="K3" s="769"/>
    </row>
    <row r="4" spans="1:11" ht="11.25" customHeight="1">
      <c r="A4" s="1180" t="s">
        <v>51</v>
      </c>
      <c r="B4" s="1180" t="s">
        <v>291</v>
      </c>
      <c r="C4" s="1206" t="s">
        <v>1834</v>
      </c>
      <c r="D4" s="1227"/>
      <c r="E4" s="1227"/>
      <c r="F4" s="1207"/>
      <c r="G4" s="1206" t="s">
        <v>5786</v>
      </c>
      <c r="H4" s="1227"/>
      <c r="I4" s="1227"/>
      <c r="J4" s="1207"/>
      <c r="K4" s="770"/>
    </row>
    <row r="5" spans="1:11" ht="51">
      <c r="A5" s="1180"/>
      <c r="B5" s="1180"/>
      <c r="C5" s="125" t="s">
        <v>11</v>
      </c>
      <c r="D5" s="125" t="s">
        <v>48</v>
      </c>
      <c r="E5" s="125" t="s">
        <v>49</v>
      </c>
      <c r="F5" s="125" t="s">
        <v>1742</v>
      </c>
      <c r="G5" s="754" t="s">
        <v>11</v>
      </c>
      <c r="H5" s="175" t="s">
        <v>48</v>
      </c>
      <c r="I5" s="175" t="s">
        <v>49</v>
      </c>
      <c r="J5" s="175" t="s">
        <v>1743</v>
      </c>
      <c r="K5" s="771" t="s">
        <v>1891</v>
      </c>
    </row>
    <row r="6" spans="1:11" ht="13.2">
      <c r="A6" s="161" t="s">
        <v>297</v>
      </c>
      <c r="B6" s="160"/>
      <c r="C6" s="156"/>
      <c r="D6" s="156"/>
      <c r="E6" s="156"/>
      <c r="F6" s="156"/>
      <c r="G6" s="1043"/>
      <c r="H6" s="162"/>
      <c r="I6" s="162"/>
      <c r="J6" s="162"/>
      <c r="K6" s="770"/>
    </row>
    <row r="7" spans="1:11">
      <c r="A7" s="425" t="s">
        <v>4288</v>
      </c>
      <c r="B7" s="426" t="s">
        <v>4289</v>
      </c>
      <c r="C7" s="184"/>
      <c r="D7" s="427">
        <f t="shared" ref="D7:D15" si="0">C7*E7</f>
        <v>0</v>
      </c>
      <c r="E7" s="428">
        <v>20900</v>
      </c>
      <c r="F7" s="184"/>
      <c r="G7" s="802"/>
      <c r="H7" s="427">
        <f t="shared" ref="H7:H47" si="1">G7*I7</f>
        <v>0</v>
      </c>
      <c r="I7" s="427">
        <v>20900</v>
      </c>
      <c r="J7" s="184"/>
      <c r="K7" s="770"/>
    </row>
    <row r="8" spans="1:11">
      <c r="A8" s="425" t="s">
        <v>4288</v>
      </c>
      <c r="B8" s="426" t="s">
        <v>4289</v>
      </c>
      <c r="C8" s="184"/>
      <c r="D8" s="427">
        <f t="shared" si="0"/>
        <v>0</v>
      </c>
      <c r="E8" s="428">
        <v>34365.760000000002</v>
      </c>
      <c r="F8" s="184"/>
      <c r="G8" s="802"/>
      <c r="H8" s="427">
        <f t="shared" si="1"/>
        <v>0</v>
      </c>
      <c r="I8" s="427">
        <v>34365.760000000002</v>
      </c>
      <c r="J8" s="184"/>
      <c r="K8" s="770"/>
    </row>
    <row r="9" spans="1:11">
      <c r="A9" s="425" t="s">
        <v>4288</v>
      </c>
      <c r="B9" s="426" t="s">
        <v>4289</v>
      </c>
      <c r="C9" s="184"/>
      <c r="D9" s="427">
        <f t="shared" si="0"/>
        <v>0</v>
      </c>
      <c r="E9" s="428">
        <v>33691.9</v>
      </c>
      <c r="F9" s="184"/>
      <c r="G9" s="802"/>
      <c r="H9" s="427">
        <f t="shared" si="1"/>
        <v>0</v>
      </c>
      <c r="I9" s="427">
        <v>33691.9</v>
      </c>
      <c r="J9" s="802"/>
      <c r="K9" s="770"/>
    </row>
    <row r="10" spans="1:11">
      <c r="A10" s="425" t="s">
        <v>4290</v>
      </c>
      <c r="B10" s="426" t="s">
        <v>4291</v>
      </c>
      <c r="C10" s="184">
        <v>3</v>
      </c>
      <c r="D10" s="427">
        <f t="shared" si="0"/>
        <v>148500</v>
      </c>
      <c r="E10" s="428">
        <v>49500</v>
      </c>
      <c r="F10" s="184">
        <v>3</v>
      </c>
      <c r="G10" s="802">
        <v>3</v>
      </c>
      <c r="H10" s="427">
        <f t="shared" si="1"/>
        <v>148500</v>
      </c>
      <c r="I10" s="436">
        <v>49500</v>
      </c>
      <c r="J10" s="802">
        <v>3</v>
      </c>
      <c r="K10" s="772">
        <f>H10/D10</f>
        <v>1</v>
      </c>
    </row>
    <row r="11" spans="1:11">
      <c r="A11" s="425" t="s">
        <v>4290</v>
      </c>
      <c r="B11" s="426" t="s">
        <v>4291</v>
      </c>
      <c r="C11" s="184">
        <v>3</v>
      </c>
      <c r="D11" s="427">
        <f t="shared" si="0"/>
        <v>158400</v>
      </c>
      <c r="E11" s="428">
        <v>52800</v>
      </c>
      <c r="F11" s="184">
        <v>3</v>
      </c>
      <c r="G11" s="802">
        <v>5</v>
      </c>
      <c r="H11" s="427">
        <f t="shared" si="1"/>
        <v>264000</v>
      </c>
      <c r="I11" s="436">
        <v>52800</v>
      </c>
      <c r="J11" s="802">
        <v>5</v>
      </c>
      <c r="K11" s="772"/>
    </row>
    <row r="12" spans="1:11">
      <c r="A12" s="425" t="s">
        <v>4292</v>
      </c>
      <c r="B12" s="426" t="s">
        <v>4293</v>
      </c>
      <c r="C12" s="184">
        <v>15</v>
      </c>
      <c r="D12" s="427">
        <f t="shared" si="0"/>
        <v>16500</v>
      </c>
      <c r="E12" s="428">
        <v>1100</v>
      </c>
      <c r="F12" s="184">
        <v>15</v>
      </c>
      <c r="G12" s="802">
        <v>11</v>
      </c>
      <c r="H12" s="427">
        <f t="shared" si="1"/>
        <v>12100</v>
      </c>
      <c r="I12" s="427">
        <v>1100</v>
      </c>
      <c r="J12" s="802">
        <v>11</v>
      </c>
      <c r="K12" s="772">
        <f>H12/D12</f>
        <v>0.73333333333333328</v>
      </c>
    </row>
    <row r="13" spans="1:11">
      <c r="A13" s="425" t="s">
        <v>4292</v>
      </c>
      <c r="B13" s="426" t="s">
        <v>4293</v>
      </c>
      <c r="C13" s="184">
        <v>3</v>
      </c>
      <c r="D13" s="427">
        <f t="shared" si="0"/>
        <v>3465</v>
      </c>
      <c r="E13" s="428">
        <v>1155</v>
      </c>
      <c r="F13" s="184">
        <v>3</v>
      </c>
      <c r="G13" s="802">
        <v>1</v>
      </c>
      <c r="H13" s="427">
        <f t="shared" si="1"/>
        <v>1155</v>
      </c>
      <c r="I13" s="427">
        <v>1155</v>
      </c>
      <c r="J13" s="802">
        <v>1</v>
      </c>
      <c r="K13" s="772">
        <f>H13/D13</f>
        <v>0.33333333333333331</v>
      </c>
    </row>
    <row r="14" spans="1:11">
      <c r="A14" s="425" t="s">
        <v>4292</v>
      </c>
      <c r="B14" s="426" t="s">
        <v>4293</v>
      </c>
      <c r="C14" s="184">
        <v>38</v>
      </c>
      <c r="D14" s="427">
        <f t="shared" si="0"/>
        <v>45980</v>
      </c>
      <c r="E14" s="428">
        <v>1210</v>
      </c>
      <c r="F14" s="184">
        <v>38</v>
      </c>
      <c r="G14" s="802">
        <v>36</v>
      </c>
      <c r="H14" s="427">
        <f t="shared" si="1"/>
        <v>43560</v>
      </c>
      <c r="I14" s="427">
        <v>1210</v>
      </c>
      <c r="J14" s="802">
        <v>36</v>
      </c>
      <c r="K14" s="772"/>
    </row>
    <row r="15" spans="1:11">
      <c r="A15" s="425" t="s">
        <v>4292</v>
      </c>
      <c r="B15" s="426" t="s">
        <v>4293</v>
      </c>
      <c r="C15" s="184">
        <v>11</v>
      </c>
      <c r="D15" s="427">
        <f t="shared" si="0"/>
        <v>15730</v>
      </c>
      <c r="E15" s="428">
        <v>1430</v>
      </c>
      <c r="F15" s="184">
        <v>11</v>
      </c>
      <c r="G15" s="802">
        <v>6</v>
      </c>
      <c r="H15" s="427">
        <f t="shared" si="1"/>
        <v>8580</v>
      </c>
      <c r="I15" s="427">
        <v>1430</v>
      </c>
      <c r="J15" s="802">
        <v>6</v>
      </c>
      <c r="K15" s="772"/>
    </row>
    <row r="16" spans="1:11">
      <c r="A16" s="425" t="s">
        <v>4292</v>
      </c>
      <c r="B16" s="426" t="s">
        <v>4293</v>
      </c>
      <c r="C16" s="184">
        <v>9</v>
      </c>
      <c r="D16" s="427">
        <f t="shared" ref="D16:D29" si="2">C16*E16</f>
        <v>13365</v>
      </c>
      <c r="E16" s="428">
        <v>1485</v>
      </c>
      <c r="F16" s="184">
        <v>9</v>
      </c>
      <c r="G16" s="802">
        <v>5</v>
      </c>
      <c r="H16" s="427">
        <f t="shared" si="1"/>
        <v>7425</v>
      </c>
      <c r="I16" s="427">
        <v>1485</v>
      </c>
      <c r="J16" s="802">
        <v>5</v>
      </c>
      <c r="K16" s="772">
        <f>H16/D16</f>
        <v>0.55555555555555558</v>
      </c>
    </row>
    <row r="17" spans="1:11">
      <c r="A17" s="425" t="s">
        <v>4292</v>
      </c>
      <c r="B17" s="426" t="s">
        <v>4293</v>
      </c>
      <c r="C17" s="184">
        <v>40</v>
      </c>
      <c r="D17" s="427">
        <f t="shared" si="2"/>
        <v>61600</v>
      </c>
      <c r="E17" s="428">
        <v>1540</v>
      </c>
      <c r="F17" s="184">
        <v>40</v>
      </c>
      <c r="G17" s="802">
        <v>43</v>
      </c>
      <c r="H17" s="427">
        <f t="shared" si="1"/>
        <v>66220</v>
      </c>
      <c r="I17" s="427">
        <v>1540</v>
      </c>
      <c r="J17" s="802">
        <v>43</v>
      </c>
      <c r="K17" s="772"/>
    </row>
    <row r="18" spans="1:11">
      <c r="A18" s="425" t="s">
        <v>4292</v>
      </c>
      <c r="B18" s="426" t="s">
        <v>4293</v>
      </c>
      <c r="C18" s="184"/>
      <c r="D18" s="427">
        <f t="shared" si="2"/>
        <v>0</v>
      </c>
      <c r="E18" s="428">
        <v>1595</v>
      </c>
      <c r="F18" s="184"/>
      <c r="G18" s="802"/>
      <c r="H18" s="427">
        <f t="shared" si="1"/>
        <v>0</v>
      </c>
      <c r="I18" s="427">
        <v>1595</v>
      </c>
      <c r="J18" s="802"/>
      <c r="K18" s="772"/>
    </row>
    <row r="19" spans="1:11">
      <c r="A19" s="425" t="s">
        <v>4292</v>
      </c>
      <c r="B19" s="426" t="s">
        <v>4293</v>
      </c>
      <c r="C19" s="184"/>
      <c r="D19" s="427">
        <f t="shared" si="2"/>
        <v>0</v>
      </c>
      <c r="E19" s="428">
        <v>1650</v>
      </c>
      <c r="F19" s="184"/>
      <c r="G19" s="802"/>
      <c r="H19" s="427">
        <f t="shared" si="1"/>
        <v>0</v>
      </c>
      <c r="I19" s="427">
        <v>1650</v>
      </c>
      <c r="J19" s="802"/>
      <c r="K19" s="772"/>
    </row>
    <row r="20" spans="1:11">
      <c r="A20" s="425" t="s">
        <v>4292</v>
      </c>
      <c r="B20" s="426" t="s">
        <v>4293</v>
      </c>
      <c r="C20" s="184">
        <v>88</v>
      </c>
      <c r="D20" s="427">
        <f t="shared" si="2"/>
        <v>150040</v>
      </c>
      <c r="E20" s="428">
        <v>1705</v>
      </c>
      <c r="F20" s="184">
        <v>88</v>
      </c>
      <c r="G20" s="802">
        <v>114</v>
      </c>
      <c r="H20" s="427">
        <f t="shared" si="1"/>
        <v>194370</v>
      </c>
      <c r="I20" s="427">
        <v>1705</v>
      </c>
      <c r="J20" s="802">
        <v>114</v>
      </c>
      <c r="K20" s="772"/>
    </row>
    <row r="21" spans="1:11">
      <c r="A21" s="425" t="s">
        <v>4292</v>
      </c>
      <c r="B21" s="426" t="s">
        <v>4293</v>
      </c>
      <c r="C21" s="184">
        <v>40</v>
      </c>
      <c r="D21" s="427">
        <f t="shared" si="2"/>
        <v>77000</v>
      </c>
      <c r="E21" s="428">
        <v>1925</v>
      </c>
      <c r="F21" s="184">
        <v>40</v>
      </c>
      <c r="G21" s="802">
        <v>22</v>
      </c>
      <c r="H21" s="427">
        <f t="shared" si="1"/>
        <v>42350</v>
      </c>
      <c r="I21" s="427">
        <v>1925</v>
      </c>
      <c r="J21" s="802">
        <v>22</v>
      </c>
      <c r="K21" s="772">
        <f>H21/D21</f>
        <v>0.55000000000000004</v>
      </c>
    </row>
    <row r="22" spans="1:11">
      <c r="A22" s="425" t="s">
        <v>4292</v>
      </c>
      <c r="B22" s="426" t="s">
        <v>4293</v>
      </c>
      <c r="C22" s="184"/>
      <c r="D22" s="427">
        <f t="shared" si="2"/>
        <v>0</v>
      </c>
      <c r="E22" s="428">
        <v>1980</v>
      </c>
      <c r="F22" s="184"/>
      <c r="G22" s="802"/>
      <c r="H22" s="427">
        <f t="shared" si="1"/>
        <v>0</v>
      </c>
      <c r="I22" s="427">
        <v>1980</v>
      </c>
      <c r="J22" s="802"/>
      <c r="K22" s="772"/>
    </row>
    <row r="23" spans="1:11">
      <c r="A23" s="425" t="s">
        <v>4292</v>
      </c>
      <c r="B23" s="426" t="s">
        <v>4293</v>
      </c>
      <c r="C23" s="184">
        <v>47</v>
      </c>
      <c r="D23" s="427">
        <f t="shared" si="2"/>
        <v>95645</v>
      </c>
      <c r="E23" s="428">
        <v>2035</v>
      </c>
      <c r="F23" s="184">
        <v>47</v>
      </c>
      <c r="G23" s="802">
        <v>49</v>
      </c>
      <c r="H23" s="427">
        <f t="shared" si="1"/>
        <v>99715</v>
      </c>
      <c r="I23" s="427">
        <v>2035</v>
      </c>
      <c r="J23" s="802">
        <v>49</v>
      </c>
      <c r="K23" s="772"/>
    </row>
    <row r="24" spans="1:11">
      <c r="A24" s="425" t="s">
        <v>4292</v>
      </c>
      <c r="B24" s="426" t="s">
        <v>4293</v>
      </c>
      <c r="C24" s="184">
        <v>2</v>
      </c>
      <c r="D24" s="427">
        <f t="shared" si="2"/>
        <v>6380</v>
      </c>
      <c r="E24" s="428">
        <v>3190</v>
      </c>
      <c r="F24" s="184">
        <v>2</v>
      </c>
      <c r="G24" s="802">
        <v>1</v>
      </c>
      <c r="H24" s="427">
        <f t="shared" si="1"/>
        <v>3190</v>
      </c>
      <c r="I24" s="427">
        <v>3190</v>
      </c>
      <c r="J24" s="802">
        <v>1</v>
      </c>
      <c r="K24" s="772">
        <f t="shared" ref="K24:K31" si="3">H24/D24</f>
        <v>0.5</v>
      </c>
    </row>
    <row r="25" spans="1:11">
      <c r="A25" s="425" t="s">
        <v>4292</v>
      </c>
      <c r="B25" s="426" t="s">
        <v>4293</v>
      </c>
      <c r="C25" s="184">
        <v>3</v>
      </c>
      <c r="D25" s="427">
        <f t="shared" si="2"/>
        <v>9735</v>
      </c>
      <c r="E25" s="428">
        <v>3245</v>
      </c>
      <c r="F25" s="184">
        <v>3</v>
      </c>
      <c r="G25" s="802">
        <v>2</v>
      </c>
      <c r="H25" s="427">
        <f t="shared" si="1"/>
        <v>6490</v>
      </c>
      <c r="I25" s="427">
        <v>3245</v>
      </c>
      <c r="J25" s="802">
        <v>2</v>
      </c>
      <c r="K25" s="772">
        <f t="shared" si="3"/>
        <v>0.66666666666666663</v>
      </c>
    </row>
    <row r="26" spans="1:11">
      <c r="A26" s="425" t="s">
        <v>4292</v>
      </c>
      <c r="B26" s="426" t="s">
        <v>4293</v>
      </c>
      <c r="C26" s="184">
        <v>5</v>
      </c>
      <c r="D26" s="427">
        <f t="shared" si="2"/>
        <v>19250</v>
      </c>
      <c r="E26" s="428">
        <v>3850</v>
      </c>
      <c r="F26" s="184">
        <v>5</v>
      </c>
      <c r="G26" s="802">
        <v>6</v>
      </c>
      <c r="H26" s="427">
        <f>G26*I26</f>
        <v>23100</v>
      </c>
      <c r="I26" s="427">
        <v>3850</v>
      </c>
      <c r="J26" s="802">
        <v>6</v>
      </c>
      <c r="K26" s="772">
        <f t="shared" si="3"/>
        <v>1.2</v>
      </c>
    </row>
    <row r="27" spans="1:11">
      <c r="A27" s="425" t="s">
        <v>4292</v>
      </c>
      <c r="B27" s="426" t="s">
        <v>4293</v>
      </c>
      <c r="C27" s="184">
        <v>5</v>
      </c>
      <c r="D27" s="427">
        <f t="shared" si="2"/>
        <v>43560</v>
      </c>
      <c r="E27" s="428">
        <v>8712</v>
      </c>
      <c r="F27" s="184">
        <v>5</v>
      </c>
      <c r="G27" s="802">
        <v>3</v>
      </c>
      <c r="H27" s="427">
        <f t="shared" si="1"/>
        <v>26136</v>
      </c>
      <c r="I27" s="427">
        <v>8712</v>
      </c>
      <c r="J27" s="802">
        <v>3</v>
      </c>
      <c r="K27" s="772">
        <f t="shared" si="3"/>
        <v>0.6</v>
      </c>
    </row>
    <row r="28" spans="1:11">
      <c r="A28" s="425" t="s">
        <v>4294</v>
      </c>
      <c r="B28" s="426" t="s">
        <v>4291</v>
      </c>
      <c r="C28" s="184">
        <v>20</v>
      </c>
      <c r="D28" s="427">
        <f t="shared" si="2"/>
        <v>224400</v>
      </c>
      <c r="E28" s="428">
        <v>11220</v>
      </c>
      <c r="F28" s="184">
        <v>20</v>
      </c>
      <c r="G28" s="802">
        <v>12</v>
      </c>
      <c r="H28" s="427">
        <f t="shared" si="1"/>
        <v>134640</v>
      </c>
      <c r="I28" s="427">
        <v>11220</v>
      </c>
      <c r="J28" s="802">
        <v>12</v>
      </c>
      <c r="K28" s="772">
        <f t="shared" si="3"/>
        <v>0.6</v>
      </c>
    </row>
    <row r="29" spans="1:11">
      <c r="A29" s="425" t="s">
        <v>4294</v>
      </c>
      <c r="B29" s="426" t="s">
        <v>4291</v>
      </c>
      <c r="C29" s="184">
        <v>20</v>
      </c>
      <c r="D29" s="427">
        <f t="shared" si="2"/>
        <v>232320</v>
      </c>
      <c r="E29" s="428">
        <v>11616</v>
      </c>
      <c r="F29" s="184">
        <v>20</v>
      </c>
      <c r="G29" s="802">
        <v>19</v>
      </c>
      <c r="H29" s="427">
        <f t="shared" si="1"/>
        <v>220704</v>
      </c>
      <c r="I29" s="427">
        <v>11616</v>
      </c>
      <c r="J29" s="802">
        <v>19</v>
      </c>
      <c r="K29" s="772">
        <f t="shared" si="3"/>
        <v>0.95</v>
      </c>
    </row>
    <row r="30" spans="1:11">
      <c r="A30" s="425" t="s">
        <v>4294</v>
      </c>
      <c r="B30" s="426" t="s">
        <v>4291</v>
      </c>
      <c r="C30" s="184">
        <v>2</v>
      </c>
      <c r="D30" s="427">
        <f>C30*E30</f>
        <v>41800</v>
      </c>
      <c r="E30" s="428">
        <v>20900</v>
      </c>
      <c r="F30" s="184">
        <v>2</v>
      </c>
      <c r="G30" s="802">
        <v>1</v>
      </c>
      <c r="H30" s="427">
        <f t="shared" si="1"/>
        <v>20900</v>
      </c>
      <c r="I30" s="427">
        <v>20900</v>
      </c>
      <c r="J30" s="802">
        <v>1</v>
      </c>
      <c r="K30" s="772">
        <f t="shared" si="3"/>
        <v>0.5</v>
      </c>
    </row>
    <row r="31" spans="1:11">
      <c r="A31" s="425" t="s">
        <v>4294</v>
      </c>
      <c r="B31" s="426" t="s">
        <v>4291</v>
      </c>
      <c r="C31" s="184">
        <v>2</v>
      </c>
      <c r="D31" s="427">
        <f>C31*E31</f>
        <v>42497.8</v>
      </c>
      <c r="E31" s="428">
        <v>21248.9</v>
      </c>
      <c r="F31" s="184">
        <v>2</v>
      </c>
      <c r="G31" s="802">
        <v>1</v>
      </c>
      <c r="H31" s="427">
        <f t="shared" si="1"/>
        <v>21248.9</v>
      </c>
      <c r="I31" s="427">
        <v>21248.9</v>
      </c>
      <c r="J31" s="802">
        <v>1</v>
      </c>
      <c r="K31" s="772">
        <f t="shared" si="3"/>
        <v>0.5</v>
      </c>
    </row>
    <row r="32" spans="1:11">
      <c r="A32" s="995" t="s">
        <v>4294</v>
      </c>
      <c r="B32" s="426" t="s">
        <v>4291</v>
      </c>
      <c r="C32" s="1065"/>
      <c r="D32" s="1066"/>
      <c r="E32" s="1067"/>
      <c r="F32" s="1065"/>
      <c r="G32" s="1068">
        <v>8</v>
      </c>
      <c r="H32" s="1066">
        <f t="shared" si="1"/>
        <v>181060</v>
      </c>
      <c r="I32" s="1066">
        <v>22632.5</v>
      </c>
      <c r="J32" s="1068">
        <v>8</v>
      </c>
      <c r="K32" s="1069"/>
    </row>
    <row r="33" spans="1:11">
      <c r="A33" s="425" t="s">
        <v>4294</v>
      </c>
      <c r="B33" s="426" t="s">
        <v>4291</v>
      </c>
      <c r="C33" s="184">
        <v>2</v>
      </c>
      <c r="D33" s="427">
        <f>C33*E33</f>
        <v>68731.520000000004</v>
      </c>
      <c r="E33" s="428">
        <v>34365.760000000002</v>
      </c>
      <c r="F33" s="184">
        <v>2</v>
      </c>
      <c r="G33" s="802">
        <v>4</v>
      </c>
      <c r="H33" s="427">
        <f t="shared" si="1"/>
        <v>137463.04000000001</v>
      </c>
      <c r="I33" s="427">
        <v>34365.760000000002</v>
      </c>
      <c r="J33" s="802">
        <v>4</v>
      </c>
      <c r="K33" s="772">
        <f>H33/D33</f>
        <v>2</v>
      </c>
    </row>
    <row r="34" spans="1:11">
      <c r="A34" s="995" t="s">
        <v>4294</v>
      </c>
      <c r="B34" s="426" t="s">
        <v>4291</v>
      </c>
      <c r="C34" s="1065"/>
      <c r="D34" s="1066"/>
      <c r="E34" s="1067"/>
      <c r="F34" s="1065"/>
      <c r="G34" s="1068">
        <v>2</v>
      </c>
      <c r="H34" s="1066">
        <f t="shared" si="1"/>
        <v>73258.240000000005</v>
      </c>
      <c r="I34" s="1066">
        <v>36629.120000000003</v>
      </c>
      <c r="J34" s="1068">
        <v>2</v>
      </c>
      <c r="K34" s="1069"/>
    </row>
    <row r="35" spans="1:11">
      <c r="A35" s="425" t="s">
        <v>4295</v>
      </c>
      <c r="B35" s="426" t="s">
        <v>4296</v>
      </c>
      <c r="C35" s="184"/>
      <c r="D35" s="427">
        <f>C35*E35</f>
        <v>0</v>
      </c>
      <c r="E35" s="428">
        <v>1192.8399999999999</v>
      </c>
      <c r="F35" s="184"/>
      <c r="G35" s="802"/>
      <c r="H35" s="427">
        <f t="shared" si="1"/>
        <v>0</v>
      </c>
      <c r="I35" s="427">
        <v>1192.8399999999999</v>
      </c>
      <c r="J35" s="802"/>
      <c r="K35" s="772"/>
    </row>
    <row r="36" spans="1:11">
      <c r="A36" s="425" t="s">
        <v>4297</v>
      </c>
      <c r="B36" s="426" t="s">
        <v>4296</v>
      </c>
      <c r="C36" s="184">
        <v>11</v>
      </c>
      <c r="D36" s="427">
        <f>C36*E36</f>
        <v>444.18</v>
      </c>
      <c r="E36" s="428">
        <v>40.380000000000003</v>
      </c>
      <c r="F36" s="184">
        <v>1</v>
      </c>
      <c r="G36" s="802">
        <v>8</v>
      </c>
      <c r="H36" s="427">
        <f t="shared" si="1"/>
        <v>323.04000000000002</v>
      </c>
      <c r="I36" s="427">
        <v>40.380000000000003</v>
      </c>
      <c r="J36" s="802">
        <v>1</v>
      </c>
      <c r="K36" s="772"/>
    </row>
    <row r="37" spans="1:11">
      <c r="A37" s="425" t="s">
        <v>5678</v>
      </c>
      <c r="B37" s="426" t="s">
        <v>4296</v>
      </c>
      <c r="C37" s="184">
        <v>40</v>
      </c>
      <c r="D37" s="427">
        <f>C37*E37</f>
        <v>14960</v>
      </c>
      <c r="E37" s="428">
        <v>374</v>
      </c>
      <c r="F37" s="184">
        <v>10</v>
      </c>
      <c r="G37" s="802">
        <v>215</v>
      </c>
      <c r="H37" s="427">
        <f t="shared" si="1"/>
        <v>80410</v>
      </c>
      <c r="I37" s="427">
        <v>374</v>
      </c>
      <c r="J37" s="802">
        <v>43</v>
      </c>
      <c r="K37" s="772"/>
    </row>
    <row r="38" spans="1:11">
      <c r="A38" s="425" t="s">
        <v>4298</v>
      </c>
      <c r="B38" s="426" t="s">
        <v>4296</v>
      </c>
      <c r="C38" s="184">
        <v>790</v>
      </c>
      <c r="D38" s="427">
        <f>C38*E38</f>
        <v>39105</v>
      </c>
      <c r="E38" s="428">
        <v>49.5</v>
      </c>
      <c r="F38" s="184">
        <v>65</v>
      </c>
      <c r="G38" s="802">
        <v>437</v>
      </c>
      <c r="H38" s="427">
        <f t="shared" si="1"/>
        <v>21631.5</v>
      </c>
      <c r="I38" s="427">
        <v>49.5</v>
      </c>
      <c r="J38" s="802">
        <v>36</v>
      </c>
      <c r="K38" s="772">
        <f>H38/D38</f>
        <v>0.55316455696202527</v>
      </c>
    </row>
    <row r="39" spans="1:11">
      <c r="A39" s="995" t="s">
        <v>4298</v>
      </c>
      <c r="B39" s="426" t="s">
        <v>4296</v>
      </c>
      <c r="C39" s="1065"/>
      <c r="D39" s="1066"/>
      <c r="E39" s="1067"/>
      <c r="F39" s="1065"/>
      <c r="G39" s="1068">
        <v>126</v>
      </c>
      <c r="H39" s="1066">
        <f t="shared" si="1"/>
        <v>6699.42</v>
      </c>
      <c r="I39" s="1066">
        <v>53.17</v>
      </c>
      <c r="J39" s="1068">
        <v>10</v>
      </c>
      <c r="K39" s="1069"/>
    </row>
    <row r="40" spans="1:11">
      <c r="A40" s="425" t="s">
        <v>4298</v>
      </c>
      <c r="B40" s="426" t="s">
        <v>4296</v>
      </c>
      <c r="C40" s="184">
        <v>1453</v>
      </c>
      <c r="D40" s="427">
        <f>C40*E40</f>
        <v>79915</v>
      </c>
      <c r="E40" s="428">
        <v>55</v>
      </c>
      <c r="F40" s="184">
        <v>120</v>
      </c>
      <c r="G40" s="802">
        <v>1454</v>
      </c>
      <c r="H40" s="427">
        <f t="shared" si="1"/>
        <v>79970</v>
      </c>
      <c r="I40" s="427">
        <v>55</v>
      </c>
      <c r="J40" s="802">
        <v>121</v>
      </c>
      <c r="K40" s="772">
        <f>H40/D40</f>
        <v>1.0006882312456986</v>
      </c>
    </row>
    <row r="41" spans="1:11">
      <c r="A41" s="995" t="s">
        <v>4298</v>
      </c>
      <c r="B41" s="426" t="s">
        <v>4296</v>
      </c>
      <c r="C41" s="1065"/>
      <c r="D41" s="1066"/>
      <c r="E41" s="1067"/>
      <c r="F41" s="1065"/>
      <c r="G41" s="1068">
        <v>9</v>
      </c>
      <c r="H41" s="1066">
        <f t="shared" si="1"/>
        <v>528.03</v>
      </c>
      <c r="I41" s="1066">
        <v>58.67</v>
      </c>
      <c r="J41" s="1068">
        <v>1</v>
      </c>
      <c r="K41" s="1069"/>
    </row>
    <row r="42" spans="1:11">
      <c r="A42" s="995" t="s">
        <v>4298</v>
      </c>
      <c r="B42" s="426" t="s">
        <v>4296</v>
      </c>
      <c r="C42" s="1065"/>
      <c r="D42" s="1066"/>
      <c r="E42" s="1067"/>
      <c r="F42" s="1065"/>
      <c r="G42" s="1068">
        <v>13</v>
      </c>
      <c r="H42" s="1066"/>
      <c r="I42" s="1066"/>
      <c r="J42" s="1068">
        <v>2</v>
      </c>
      <c r="K42" s="1069"/>
    </row>
    <row r="43" spans="1:11">
      <c r="A43" s="995" t="s">
        <v>5801</v>
      </c>
      <c r="B43" s="1064" t="s">
        <v>5800</v>
      </c>
      <c r="C43" s="1065"/>
      <c r="D43" s="1066"/>
      <c r="E43" s="1067"/>
      <c r="F43" s="1065"/>
      <c r="G43" s="1068">
        <v>1</v>
      </c>
      <c r="H43" s="1066">
        <f t="shared" si="1"/>
        <v>22550</v>
      </c>
      <c r="I43" s="1066">
        <v>22550</v>
      </c>
      <c r="J43" s="1068">
        <v>1</v>
      </c>
      <c r="K43" s="1069"/>
    </row>
    <row r="44" spans="1:11">
      <c r="A44" s="425" t="s">
        <v>4421</v>
      </c>
      <c r="B44" s="426" t="s">
        <v>4291</v>
      </c>
      <c r="C44" s="184">
        <v>14</v>
      </c>
      <c r="D44" s="427">
        <f>C44*E44</f>
        <v>307615</v>
      </c>
      <c r="E44" s="428">
        <v>21972.5</v>
      </c>
      <c r="F44" s="184">
        <v>14</v>
      </c>
      <c r="G44" s="802">
        <v>8</v>
      </c>
      <c r="H44" s="427">
        <f t="shared" si="1"/>
        <v>175780</v>
      </c>
      <c r="I44" s="427">
        <v>21972.5</v>
      </c>
      <c r="J44" s="802">
        <v>8</v>
      </c>
      <c r="K44" s="772">
        <f>H44/D44</f>
        <v>0.5714285714285714</v>
      </c>
    </row>
    <row r="45" spans="1:11">
      <c r="A45" s="425" t="s">
        <v>4422</v>
      </c>
      <c r="B45" s="426" t="s">
        <v>4296</v>
      </c>
      <c r="C45" s="184">
        <v>20</v>
      </c>
      <c r="D45" s="427">
        <f>C45*E45</f>
        <v>35870.400000000001</v>
      </c>
      <c r="E45" s="428">
        <v>1793.52</v>
      </c>
      <c r="F45" s="184">
        <v>20</v>
      </c>
      <c r="G45" s="802">
        <v>39</v>
      </c>
      <c r="H45" s="427">
        <f t="shared" si="1"/>
        <v>69947.28</v>
      </c>
      <c r="I45" s="427">
        <v>1793.52</v>
      </c>
      <c r="J45" s="802">
        <v>20</v>
      </c>
      <c r="K45" s="772">
        <f>H45/D45</f>
        <v>1.95</v>
      </c>
    </row>
    <row r="46" spans="1:11">
      <c r="A46" s="425" t="s">
        <v>5676</v>
      </c>
      <c r="B46" s="426" t="s">
        <v>4291</v>
      </c>
      <c r="C46" s="184">
        <v>10</v>
      </c>
      <c r="D46" s="427">
        <f>C46*E46</f>
        <v>226325</v>
      </c>
      <c r="E46" s="428">
        <v>22632.5</v>
      </c>
      <c r="F46" s="184">
        <v>10</v>
      </c>
      <c r="G46" s="802">
        <v>12</v>
      </c>
      <c r="H46" s="427">
        <f t="shared" si="1"/>
        <v>271590</v>
      </c>
      <c r="I46" s="427">
        <v>22632.5</v>
      </c>
      <c r="J46" s="802">
        <v>12</v>
      </c>
      <c r="K46" s="772">
        <f>H46/D46</f>
        <v>1.2</v>
      </c>
    </row>
    <row r="47" spans="1:11">
      <c r="A47" s="425" t="s">
        <v>5677</v>
      </c>
      <c r="B47" s="426" t="s">
        <v>4291</v>
      </c>
      <c r="C47" s="184">
        <v>22</v>
      </c>
      <c r="D47" s="427">
        <f>C47*E47</f>
        <v>497915</v>
      </c>
      <c r="E47" s="428">
        <v>22632.5</v>
      </c>
      <c r="F47" s="184">
        <v>22</v>
      </c>
      <c r="G47" s="802">
        <v>21</v>
      </c>
      <c r="H47" s="427">
        <f t="shared" si="1"/>
        <v>475282.5</v>
      </c>
      <c r="I47" s="427">
        <v>22632.5</v>
      </c>
      <c r="J47" s="802">
        <v>21</v>
      </c>
      <c r="K47" s="772">
        <f>H47/D47</f>
        <v>0.95454545454545459</v>
      </c>
    </row>
    <row r="48" spans="1:11" ht="13.2">
      <c r="A48" s="161"/>
      <c r="B48" s="160"/>
      <c r="C48" s="182">
        <f>SUM(C7:C47)</f>
        <v>2718</v>
      </c>
      <c r="D48" s="745">
        <f>SUM(D7:D47)</f>
        <v>2677048.9</v>
      </c>
      <c r="E48" s="428"/>
      <c r="F48" s="182">
        <f>SUM(F7:F47)</f>
        <v>620</v>
      </c>
      <c r="G48" s="802">
        <f>SUM(G7:G47)</f>
        <v>2697</v>
      </c>
      <c r="H48" s="773">
        <f>SUM(H7:H47)</f>
        <v>2940876.9499999997</v>
      </c>
      <c r="I48" s="427"/>
      <c r="J48" s="752">
        <f>SUM(J7:J47)</f>
        <v>630</v>
      </c>
      <c r="K48" s="774">
        <f>H48/D48</f>
        <v>1.0985518232408829</v>
      </c>
    </row>
    <row r="49" spans="1:11" ht="10.8" customHeight="1">
      <c r="A49" s="161" t="s">
        <v>298</v>
      </c>
      <c r="B49" s="160"/>
      <c r="C49" s="156"/>
      <c r="D49" s="821"/>
      <c r="E49" s="821"/>
      <c r="F49" s="156"/>
      <c r="G49" s="1043"/>
      <c r="H49" s="822"/>
      <c r="I49" s="162"/>
      <c r="J49" s="162"/>
      <c r="K49" s="772"/>
    </row>
    <row r="50" spans="1:11" ht="10.8" customHeight="1">
      <c r="A50" s="161"/>
      <c r="B50" s="160"/>
      <c r="C50" s="156"/>
      <c r="D50" s="821"/>
      <c r="E50" s="821"/>
      <c r="F50" s="156"/>
      <c r="G50" s="1043"/>
      <c r="H50" s="822"/>
      <c r="I50" s="162"/>
      <c r="J50" s="162"/>
      <c r="K50" s="772"/>
    </row>
    <row r="51" spans="1:11" ht="10.8" customHeight="1">
      <c r="A51" s="161" t="s">
        <v>299</v>
      </c>
      <c r="B51" s="160"/>
      <c r="C51" s="156"/>
      <c r="D51" s="821"/>
      <c r="E51" s="821"/>
      <c r="F51" s="156"/>
      <c r="G51" s="1043"/>
      <c r="H51" s="822"/>
      <c r="I51" s="162"/>
      <c r="J51" s="162"/>
      <c r="K51" s="772"/>
    </row>
    <row r="52" spans="1:11" ht="10.8" customHeight="1">
      <c r="A52" s="161"/>
      <c r="B52" s="160"/>
      <c r="C52" s="156"/>
      <c r="D52" s="821"/>
      <c r="E52" s="821"/>
      <c r="F52" s="156"/>
      <c r="G52" s="1043"/>
      <c r="H52" s="822"/>
      <c r="I52" s="162"/>
      <c r="J52" s="162"/>
      <c r="K52" s="772"/>
    </row>
    <row r="53" spans="1:11" ht="10.8" customHeight="1">
      <c r="A53" s="161" t="s">
        <v>300</v>
      </c>
      <c r="B53" s="160"/>
      <c r="C53" s="156"/>
      <c r="D53" s="821"/>
      <c r="E53" s="821"/>
      <c r="F53" s="156"/>
      <c r="G53" s="1043"/>
      <c r="H53" s="822"/>
      <c r="I53" s="162"/>
      <c r="J53" s="162"/>
      <c r="K53" s="772"/>
    </row>
    <row r="54" spans="1:11" ht="10.8" customHeight="1">
      <c r="A54" s="161"/>
      <c r="B54" s="160"/>
      <c r="C54" s="156"/>
      <c r="D54" s="821"/>
      <c r="E54" s="821"/>
      <c r="F54" s="156"/>
      <c r="G54" s="1043"/>
      <c r="H54" s="822"/>
      <c r="I54" s="162"/>
      <c r="J54" s="162"/>
      <c r="K54" s="772"/>
    </row>
    <row r="55" spans="1:11" ht="10.8" customHeight="1">
      <c r="A55" s="161" t="s">
        <v>301</v>
      </c>
      <c r="B55" s="160"/>
      <c r="C55" s="156"/>
      <c r="D55" s="821"/>
      <c r="E55" s="821"/>
      <c r="F55" s="156"/>
      <c r="G55" s="1043"/>
      <c r="H55" s="822"/>
      <c r="I55" s="162"/>
      <c r="J55" s="162"/>
      <c r="K55" s="772"/>
    </row>
    <row r="56" spans="1:11" ht="10.8" customHeight="1">
      <c r="A56" s="161"/>
      <c r="B56" s="160"/>
      <c r="C56" s="156"/>
      <c r="D56" s="821"/>
      <c r="E56" s="821"/>
      <c r="F56" s="156"/>
      <c r="G56" s="1043"/>
      <c r="H56" s="822"/>
      <c r="I56" s="162"/>
      <c r="J56" s="162"/>
      <c r="K56" s="772"/>
    </row>
    <row r="57" spans="1:11" ht="10.8" customHeight="1">
      <c r="A57" s="220" t="s">
        <v>302</v>
      </c>
      <c r="B57" s="161"/>
      <c r="C57" s="156"/>
      <c r="D57" s="821"/>
      <c r="E57" s="821"/>
      <c r="F57" s="156"/>
      <c r="G57" s="1043"/>
      <c r="H57" s="822"/>
      <c r="I57" s="162"/>
      <c r="J57" s="162"/>
      <c r="K57" s="772"/>
    </row>
    <row r="58" spans="1:11" ht="10.8" customHeight="1">
      <c r="A58" s="220"/>
      <c r="B58" s="161"/>
      <c r="C58" s="156"/>
      <c r="D58" s="821"/>
      <c r="E58" s="821"/>
      <c r="F58" s="156"/>
      <c r="G58" s="1043"/>
      <c r="H58" s="822"/>
      <c r="I58" s="162"/>
      <c r="J58" s="162"/>
      <c r="K58" s="772"/>
    </row>
    <row r="59" spans="1:11" ht="12" customHeight="1">
      <c r="A59" s="161"/>
      <c r="B59" s="161"/>
      <c r="C59" s="156"/>
      <c r="D59" s="821"/>
      <c r="E59" s="821"/>
      <c r="F59" s="156"/>
      <c r="G59" s="1043"/>
      <c r="H59" s="822"/>
      <c r="I59" s="162"/>
      <c r="J59" s="162"/>
      <c r="K59" s="772"/>
    </row>
    <row r="60" spans="1:11" ht="12" customHeight="1">
      <c r="A60" s="220" t="s">
        <v>303</v>
      </c>
      <c r="B60" s="161"/>
      <c r="C60" s="162"/>
      <c r="D60" s="822"/>
      <c r="E60" s="822"/>
      <c r="F60" s="162"/>
      <c r="G60" s="1043"/>
      <c r="H60" s="822"/>
      <c r="I60" s="162"/>
      <c r="J60" s="162"/>
      <c r="K60" s="772"/>
    </row>
    <row r="61" spans="1:11" ht="10.199999999999999" customHeight="1">
      <c r="A61" s="429" t="s">
        <v>4299</v>
      </c>
      <c r="B61" s="429" t="s">
        <v>4300</v>
      </c>
      <c r="C61" s="184">
        <v>80</v>
      </c>
      <c r="D61" s="427">
        <f t="shared" ref="D61:D70" si="4">C61*E61</f>
        <v>17600</v>
      </c>
      <c r="E61" s="427">
        <v>220</v>
      </c>
      <c r="F61" s="184">
        <v>80</v>
      </c>
      <c r="G61" s="802"/>
      <c r="H61" s="427">
        <f t="shared" ref="H61:H132" si="5">G61*I61</f>
        <v>0</v>
      </c>
      <c r="I61" s="427">
        <v>220</v>
      </c>
      <c r="J61" s="802"/>
      <c r="K61" s="772">
        <f>H61/D61</f>
        <v>0</v>
      </c>
    </row>
    <row r="62" spans="1:11" ht="10.199999999999999" customHeight="1">
      <c r="A62" s="429" t="s">
        <v>4301</v>
      </c>
      <c r="B62" s="429" t="s">
        <v>4302</v>
      </c>
      <c r="C62" s="184">
        <v>3</v>
      </c>
      <c r="D62" s="427">
        <f t="shared" si="4"/>
        <v>82500</v>
      </c>
      <c r="E62" s="427">
        <v>27500</v>
      </c>
      <c r="F62" s="184">
        <v>3</v>
      </c>
      <c r="G62" s="802"/>
      <c r="H62" s="427">
        <f t="shared" si="5"/>
        <v>0</v>
      </c>
      <c r="I62" s="427"/>
      <c r="J62" s="802"/>
      <c r="K62" s="772">
        <f>H62/D62</f>
        <v>0</v>
      </c>
    </row>
    <row r="63" spans="1:11" ht="10.199999999999999" customHeight="1">
      <c r="A63" s="429" t="s">
        <v>4303</v>
      </c>
      <c r="B63" s="429" t="s">
        <v>4304</v>
      </c>
      <c r="C63" s="184">
        <v>5</v>
      </c>
      <c r="D63" s="427">
        <f t="shared" si="4"/>
        <v>24750</v>
      </c>
      <c r="E63" s="427">
        <v>4950</v>
      </c>
      <c r="F63" s="184">
        <v>5</v>
      </c>
      <c r="G63" s="802"/>
      <c r="H63" s="427">
        <f t="shared" si="5"/>
        <v>0</v>
      </c>
      <c r="I63" s="427"/>
      <c r="J63" s="802"/>
      <c r="K63" s="772">
        <f>H63/D63</f>
        <v>0</v>
      </c>
    </row>
    <row r="64" spans="1:11" ht="10.199999999999999" customHeight="1">
      <c r="A64" s="429" t="s">
        <v>4303</v>
      </c>
      <c r="B64" s="429" t="s">
        <v>4304</v>
      </c>
      <c r="C64" s="184">
        <v>12</v>
      </c>
      <c r="D64" s="427">
        <f t="shared" si="4"/>
        <v>46200</v>
      </c>
      <c r="E64" s="427">
        <v>3850</v>
      </c>
      <c r="F64" s="184">
        <v>12</v>
      </c>
      <c r="G64" s="802"/>
      <c r="H64" s="427">
        <f t="shared" si="5"/>
        <v>0</v>
      </c>
      <c r="I64" s="427">
        <v>3850</v>
      </c>
      <c r="J64" s="802"/>
      <c r="K64" s="772">
        <f>H64/D64</f>
        <v>0</v>
      </c>
    </row>
    <row r="65" spans="1:11" ht="10.199999999999999" customHeight="1">
      <c r="A65" s="429" t="s">
        <v>4305</v>
      </c>
      <c r="B65" s="429" t="s">
        <v>4306</v>
      </c>
      <c r="C65" s="184">
        <v>7</v>
      </c>
      <c r="D65" s="427">
        <f t="shared" si="4"/>
        <v>8085</v>
      </c>
      <c r="E65" s="427">
        <v>1155</v>
      </c>
      <c r="F65" s="184">
        <v>7</v>
      </c>
      <c r="G65" s="802"/>
      <c r="H65" s="427">
        <f t="shared" si="5"/>
        <v>0</v>
      </c>
      <c r="I65" s="427">
        <v>1155</v>
      </c>
      <c r="J65" s="802"/>
      <c r="K65" s="772">
        <f>H65/D65</f>
        <v>0</v>
      </c>
    </row>
    <row r="66" spans="1:11" ht="10.199999999999999" customHeight="1">
      <c r="A66" s="429" t="s">
        <v>4305</v>
      </c>
      <c r="B66" s="429" t="s">
        <v>4306</v>
      </c>
      <c r="C66" s="184"/>
      <c r="D66" s="427">
        <f t="shared" si="4"/>
        <v>0</v>
      </c>
      <c r="E66" s="427">
        <v>220</v>
      </c>
      <c r="F66" s="184"/>
      <c r="G66" s="802"/>
      <c r="H66" s="427">
        <f t="shared" si="5"/>
        <v>0</v>
      </c>
      <c r="I66" s="427"/>
      <c r="J66" s="802"/>
      <c r="K66" s="772"/>
    </row>
    <row r="67" spans="1:11" ht="10.199999999999999" customHeight="1">
      <c r="A67" s="429" t="s">
        <v>4307</v>
      </c>
      <c r="B67" s="429" t="s">
        <v>4308</v>
      </c>
      <c r="C67" s="184">
        <v>170</v>
      </c>
      <c r="D67" s="427">
        <f t="shared" si="4"/>
        <v>84150</v>
      </c>
      <c r="E67" s="427">
        <v>495</v>
      </c>
      <c r="F67" s="184">
        <v>170</v>
      </c>
      <c r="G67" s="802"/>
      <c r="H67" s="427">
        <f t="shared" si="5"/>
        <v>0</v>
      </c>
      <c r="I67" s="427">
        <v>495</v>
      </c>
      <c r="J67" s="802"/>
      <c r="K67" s="772">
        <f>H67/D67</f>
        <v>0</v>
      </c>
    </row>
    <row r="68" spans="1:11" ht="10.199999999999999" customHeight="1">
      <c r="A68" s="429" t="s">
        <v>4307</v>
      </c>
      <c r="B68" s="429" t="s">
        <v>4308</v>
      </c>
      <c r="C68" s="184"/>
      <c r="D68" s="427">
        <f t="shared" si="4"/>
        <v>0</v>
      </c>
      <c r="E68" s="427">
        <v>484</v>
      </c>
      <c r="F68" s="184"/>
      <c r="G68" s="802"/>
      <c r="H68" s="427">
        <f t="shared" si="5"/>
        <v>0</v>
      </c>
      <c r="I68" s="427"/>
      <c r="J68" s="802"/>
      <c r="K68" s="772"/>
    </row>
    <row r="69" spans="1:11" ht="10.199999999999999" customHeight="1">
      <c r="A69" s="429" t="s">
        <v>4307</v>
      </c>
      <c r="B69" s="429" t="s">
        <v>4308</v>
      </c>
      <c r="C69" s="184">
        <v>11</v>
      </c>
      <c r="D69" s="427">
        <f t="shared" si="4"/>
        <v>59290</v>
      </c>
      <c r="E69" s="427">
        <v>5390</v>
      </c>
      <c r="F69" s="184">
        <v>11</v>
      </c>
      <c r="G69" s="802"/>
      <c r="H69" s="427">
        <f t="shared" si="5"/>
        <v>0</v>
      </c>
      <c r="I69" s="427"/>
      <c r="J69" s="802"/>
      <c r="K69" s="772">
        <f>H69/D69</f>
        <v>0</v>
      </c>
    </row>
    <row r="70" spans="1:11" ht="10.199999999999999" customHeight="1">
      <c r="A70" s="429" t="s">
        <v>4309</v>
      </c>
      <c r="B70" s="429" t="s">
        <v>4310</v>
      </c>
      <c r="C70" s="184">
        <v>3</v>
      </c>
      <c r="D70" s="427">
        <f t="shared" si="4"/>
        <v>3630</v>
      </c>
      <c r="E70" s="427">
        <v>1210</v>
      </c>
      <c r="F70" s="184">
        <v>3</v>
      </c>
      <c r="G70" s="802"/>
      <c r="H70" s="427">
        <f t="shared" si="5"/>
        <v>0</v>
      </c>
      <c r="I70" s="427"/>
      <c r="J70" s="802"/>
      <c r="K70" s="772">
        <f>H70/D70</f>
        <v>0</v>
      </c>
    </row>
    <row r="71" spans="1:11" ht="10.199999999999999" customHeight="1">
      <c r="A71" s="429" t="s">
        <v>4423</v>
      </c>
      <c r="B71" s="429" t="s">
        <v>4300</v>
      </c>
      <c r="C71" s="184"/>
      <c r="D71" s="427"/>
      <c r="E71" s="427"/>
      <c r="F71" s="184"/>
      <c r="G71" s="802">
        <v>27</v>
      </c>
      <c r="H71" s="427">
        <f t="shared" si="5"/>
        <v>8910</v>
      </c>
      <c r="I71" s="427">
        <v>330</v>
      </c>
      <c r="J71" s="802">
        <v>27</v>
      </c>
      <c r="K71" s="772"/>
    </row>
    <row r="72" spans="1:11" ht="10.199999999999999" customHeight="1">
      <c r="A72" s="429" t="s">
        <v>4423</v>
      </c>
      <c r="B72" s="429" t="s">
        <v>4300</v>
      </c>
      <c r="C72" s="184"/>
      <c r="D72" s="427"/>
      <c r="E72" s="427"/>
      <c r="F72" s="184"/>
      <c r="G72" s="802">
        <v>34</v>
      </c>
      <c r="H72" s="427">
        <f t="shared" si="5"/>
        <v>7480</v>
      </c>
      <c r="I72" s="427">
        <v>220</v>
      </c>
      <c r="J72" s="802">
        <v>34</v>
      </c>
      <c r="K72" s="772"/>
    </row>
    <row r="73" spans="1:11" ht="10.199999999999999" customHeight="1">
      <c r="A73" s="429" t="s">
        <v>4311</v>
      </c>
      <c r="B73" s="429" t="s">
        <v>4312</v>
      </c>
      <c r="C73" s="1065"/>
      <c r="D73" s="1066"/>
      <c r="E73" s="1066"/>
      <c r="F73" s="1065"/>
      <c r="G73" s="1068">
        <v>1</v>
      </c>
      <c r="H73" s="427">
        <f t="shared" si="5"/>
        <v>4290</v>
      </c>
      <c r="I73" s="1066">
        <v>4290</v>
      </c>
      <c r="J73" s="1068">
        <v>1</v>
      </c>
      <c r="K73" s="1069"/>
    </row>
    <row r="74" spans="1:11" ht="10.199999999999999" customHeight="1">
      <c r="A74" s="429" t="s">
        <v>4311</v>
      </c>
      <c r="B74" s="429" t="s">
        <v>4312</v>
      </c>
      <c r="C74" s="184"/>
      <c r="D74" s="427"/>
      <c r="E74" s="427"/>
      <c r="F74" s="184"/>
      <c r="G74" s="802">
        <v>1</v>
      </c>
      <c r="H74" s="427">
        <f>G74*I74</f>
        <v>4950</v>
      </c>
      <c r="I74" s="427">
        <v>4950</v>
      </c>
      <c r="J74" s="802">
        <v>1</v>
      </c>
      <c r="K74" s="772"/>
    </row>
    <row r="75" spans="1:11" ht="10.199999999999999" customHeight="1">
      <c r="A75" s="429" t="s">
        <v>4311</v>
      </c>
      <c r="B75" s="429" t="s">
        <v>4312</v>
      </c>
      <c r="C75" s="184"/>
      <c r="D75" s="427"/>
      <c r="E75" s="427"/>
      <c r="F75" s="184"/>
      <c r="G75" s="802">
        <v>3</v>
      </c>
      <c r="H75" s="427">
        <f t="shared" si="5"/>
        <v>16500</v>
      </c>
      <c r="I75" s="427">
        <v>5500</v>
      </c>
      <c r="J75" s="802">
        <v>3</v>
      </c>
      <c r="K75" s="772"/>
    </row>
    <row r="76" spans="1:11" ht="10.199999999999999" customHeight="1">
      <c r="A76" s="429" t="s">
        <v>4311</v>
      </c>
      <c r="B76" s="429" t="s">
        <v>4312</v>
      </c>
      <c r="C76" s="184"/>
      <c r="D76" s="427"/>
      <c r="E76" s="427"/>
      <c r="F76" s="184"/>
      <c r="G76" s="802">
        <v>1</v>
      </c>
      <c r="H76" s="427">
        <f t="shared" si="5"/>
        <v>27500</v>
      </c>
      <c r="I76" s="427">
        <v>27500</v>
      </c>
      <c r="J76" s="802">
        <v>1</v>
      </c>
      <c r="K76" s="772"/>
    </row>
    <row r="77" spans="1:11" ht="10.199999999999999" customHeight="1">
      <c r="A77" s="429" t="s">
        <v>4311</v>
      </c>
      <c r="B77" s="429" t="s">
        <v>4312</v>
      </c>
      <c r="C77" s="184"/>
      <c r="D77" s="427"/>
      <c r="E77" s="427"/>
      <c r="F77" s="184"/>
      <c r="G77" s="802">
        <v>2</v>
      </c>
      <c r="H77" s="427">
        <f t="shared" si="5"/>
        <v>59400</v>
      </c>
      <c r="I77" s="427">
        <v>29700</v>
      </c>
      <c r="J77" s="802">
        <v>2</v>
      </c>
      <c r="K77" s="772"/>
    </row>
    <row r="78" spans="1:11" ht="10.199999999999999" customHeight="1">
      <c r="A78" s="429" t="s">
        <v>4311</v>
      </c>
      <c r="B78" s="429" t="s">
        <v>4312</v>
      </c>
      <c r="C78" s="184"/>
      <c r="D78" s="427"/>
      <c r="E78" s="427"/>
      <c r="F78" s="184"/>
      <c r="G78" s="802">
        <v>8</v>
      </c>
      <c r="H78" s="427">
        <f>G78*I78</f>
        <v>30800</v>
      </c>
      <c r="I78" s="427">
        <v>3850</v>
      </c>
      <c r="J78" s="802">
        <v>8</v>
      </c>
      <c r="K78" s="772"/>
    </row>
    <row r="79" spans="1:11" ht="10.199999999999999" customHeight="1">
      <c r="A79" s="439" t="s">
        <v>4313</v>
      </c>
      <c r="B79" s="440" t="s">
        <v>4314</v>
      </c>
      <c r="C79" s="182"/>
      <c r="D79" s="428"/>
      <c r="E79" s="428"/>
      <c r="F79" s="182"/>
      <c r="G79" s="802">
        <v>6</v>
      </c>
      <c r="H79" s="427">
        <f t="shared" si="5"/>
        <v>165000</v>
      </c>
      <c r="I79" s="427">
        <v>27500</v>
      </c>
      <c r="J79" s="802">
        <v>6</v>
      </c>
      <c r="K79" s="772"/>
    </row>
    <row r="80" spans="1:11" ht="10.199999999999999" customHeight="1">
      <c r="A80" s="429" t="s">
        <v>4315</v>
      </c>
      <c r="B80" s="441" t="s">
        <v>4316</v>
      </c>
      <c r="C80" s="182"/>
      <c r="D80" s="428"/>
      <c r="E80" s="428"/>
      <c r="F80" s="182"/>
      <c r="G80" s="802">
        <v>3</v>
      </c>
      <c r="H80" s="427">
        <f t="shared" si="5"/>
        <v>4950</v>
      </c>
      <c r="I80" s="427">
        <v>1650</v>
      </c>
      <c r="J80" s="802">
        <v>3</v>
      </c>
      <c r="K80" s="772"/>
    </row>
    <row r="81" spans="1:11" ht="10.199999999999999" customHeight="1">
      <c r="A81" s="429" t="s">
        <v>4317</v>
      </c>
      <c r="B81" s="429" t="s">
        <v>4318</v>
      </c>
      <c r="C81" s="184"/>
      <c r="D81" s="427"/>
      <c r="E81" s="427"/>
      <c r="F81" s="184"/>
      <c r="G81" s="802">
        <v>1.3</v>
      </c>
      <c r="H81" s="427">
        <f t="shared" si="5"/>
        <v>1501.5</v>
      </c>
      <c r="I81" s="427">
        <v>1155</v>
      </c>
      <c r="J81" s="802">
        <v>1.3</v>
      </c>
      <c r="K81" s="772"/>
    </row>
    <row r="82" spans="1:11" ht="10.199999999999999" customHeight="1">
      <c r="A82" s="429" t="s">
        <v>4317</v>
      </c>
      <c r="B82" s="429" t="s">
        <v>4318</v>
      </c>
      <c r="C82" s="1065"/>
      <c r="D82" s="1066"/>
      <c r="E82" s="1066"/>
      <c r="F82" s="1065"/>
      <c r="G82" s="1068">
        <v>1.7</v>
      </c>
      <c r="H82" s="1066">
        <f t="shared" si="5"/>
        <v>336.59999999999997</v>
      </c>
      <c r="I82" s="1066">
        <v>198</v>
      </c>
      <c r="J82" s="1068">
        <v>1.7</v>
      </c>
      <c r="K82" s="1069"/>
    </row>
    <row r="83" spans="1:11" ht="10.199999999999999" customHeight="1">
      <c r="A83" s="429" t="s">
        <v>4319</v>
      </c>
      <c r="B83" s="429" t="s">
        <v>4320</v>
      </c>
      <c r="C83" s="184"/>
      <c r="D83" s="427"/>
      <c r="E83" s="427"/>
      <c r="F83" s="184"/>
      <c r="G83" s="802">
        <v>2</v>
      </c>
      <c r="H83" s="427">
        <f t="shared" si="5"/>
        <v>10780</v>
      </c>
      <c r="I83" s="427">
        <v>5390</v>
      </c>
      <c r="J83" s="802">
        <v>2</v>
      </c>
      <c r="K83" s="772"/>
    </row>
    <row r="84" spans="1:11" ht="10.199999999999999" customHeight="1">
      <c r="A84" s="429" t="s">
        <v>4321</v>
      </c>
      <c r="B84" s="429" t="s">
        <v>4310</v>
      </c>
      <c r="C84" s="184"/>
      <c r="D84" s="427"/>
      <c r="E84" s="427"/>
      <c r="F84" s="184"/>
      <c r="G84" s="802">
        <v>6</v>
      </c>
      <c r="H84" s="427">
        <f t="shared" si="5"/>
        <v>7260</v>
      </c>
      <c r="I84" s="427">
        <v>1210</v>
      </c>
      <c r="J84" s="802">
        <v>6</v>
      </c>
      <c r="K84" s="772"/>
    </row>
    <row r="85" spans="1:11" ht="10.199999999999999" customHeight="1">
      <c r="A85" s="429" t="s">
        <v>4322</v>
      </c>
      <c r="B85" s="429" t="s">
        <v>4323</v>
      </c>
      <c r="C85" s="184"/>
      <c r="D85" s="427"/>
      <c r="E85" s="427"/>
      <c r="F85" s="184"/>
      <c r="G85" s="802">
        <v>162</v>
      </c>
      <c r="H85" s="427">
        <f t="shared" si="5"/>
        <v>80190</v>
      </c>
      <c r="I85" s="427">
        <v>495</v>
      </c>
      <c r="J85" s="802">
        <v>27</v>
      </c>
      <c r="K85" s="772"/>
    </row>
    <row r="86" spans="1:11" ht="10.199999999999999" customHeight="1">
      <c r="A86" s="429" t="s">
        <v>4324</v>
      </c>
      <c r="B86" s="429" t="s">
        <v>4325</v>
      </c>
      <c r="C86" s="184">
        <v>21</v>
      </c>
      <c r="D86" s="427">
        <f t="shared" ref="D86:D112" si="6">C86*E86</f>
        <v>1339800</v>
      </c>
      <c r="E86" s="427">
        <v>63800</v>
      </c>
      <c r="F86" s="184">
        <v>21</v>
      </c>
      <c r="G86" s="802"/>
      <c r="H86" s="427">
        <f t="shared" si="5"/>
        <v>0</v>
      </c>
      <c r="I86" s="427">
        <v>63800</v>
      </c>
      <c r="J86" s="802"/>
      <c r="K86" s="772">
        <f t="shared" ref="K86:K92" si="7">H86/D86</f>
        <v>0</v>
      </c>
    </row>
    <row r="87" spans="1:11" ht="10.199999999999999" customHeight="1">
      <c r="A87" s="429" t="s">
        <v>4326</v>
      </c>
      <c r="B87" s="429" t="s">
        <v>4327</v>
      </c>
      <c r="C87" s="184">
        <v>20</v>
      </c>
      <c r="D87" s="427">
        <f t="shared" si="6"/>
        <v>88000</v>
      </c>
      <c r="E87" s="427">
        <v>4400</v>
      </c>
      <c r="F87" s="184">
        <v>20</v>
      </c>
      <c r="G87" s="802"/>
      <c r="H87" s="427">
        <f t="shared" si="5"/>
        <v>0</v>
      </c>
      <c r="I87" s="427"/>
      <c r="J87" s="802"/>
      <c r="K87" s="772">
        <f t="shared" si="7"/>
        <v>0</v>
      </c>
    </row>
    <row r="88" spans="1:11" ht="10.199999999999999" customHeight="1">
      <c r="A88" s="429" t="s">
        <v>4328</v>
      </c>
      <c r="B88" s="429" t="s">
        <v>4329</v>
      </c>
      <c r="C88" s="184">
        <v>18</v>
      </c>
      <c r="D88" s="427">
        <f t="shared" si="6"/>
        <v>495000</v>
      </c>
      <c r="E88" s="427">
        <v>27500</v>
      </c>
      <c r="F88" s="184">
        <v>18</v>
      </c>
      <c r="G88" s="802"/>
      <c r="H88" s="427">
        <f t="shared" si="5"/>
        <v>0</v>
      </c>
      <c r="I88" s="427"/>
      <c r="J88" s="802"/>
      <c r="K88" s="772">
        <f t="shared" si="7"/>
        <v>0</v>
      </c>
    </row>
    <row r="89" spans="1:11" ht="10.199999999999999" customHeight="1">
      <c r="A89" s="429" t="s">
        <v>4330</v>
      </c>
      <c r="B89" s="429" t="s">
        <v>4331</v>
      </c>
      <c r="C89" s="184">
        <v>18</v>
      </c>
      <c r="D89" s="427">
        <f t="shared" si="6"/>
        <v>79200</v>
      </c>
      <c r="E89" s="427">
        <v>4400</v>
      </c>
      <c r="F89" s="184">
        <v>18</v>
      </c>
      <c r="G89" s="802"/>
      <c r="H89" s="427">
        <f t="shared" si="5"/>
        <v>0</v>
      </c>
      <c r="I89" s="427"/>
      <c r="J89" s="802"/>
      <c r="K89" s="772">
        <f t="shared" si="7"/>
        <v>0</v>
      </c>
    </row>
    <row r="90" spans="1:11" ht="10.199999999999999" customHeight="1">
      <c r="A90" s="429" t="s">
        <v>4332</v>
      </c>
      <c r="B90" s="429" t="s">
        <v>4333</v>
      </c>
      <c r="C90" s="184">
        <v>4</v>
      </c>
      <c r="D90" s="427">
        <f t="shared" si="6"/>
        <v>246400</v>
      </c>
      <c r="E90" s="427">
        <v>61600</v>
      </c>
      <c r="F90" s="184">
        <v>4</v>
      </c>
      <c r="G90" s="802"/>
      <c r="H90" s="427">
        <f t="shared" si="5"/>
        <v>0</v>
      </c>
      <c r="I90" s="427"/>
      <c r="J90" s="802"/>
      <c r="K90" s="772">
        <f t="shared" si="7"/>
        <v>0</v>
      </c>
    </row>
    <row r="91" spans="1:11" ht="10.199999999999999" customHeight="1">
      <c r="A91" s="429" t="s">
        <v>4334</v>
      </c>
      <c r="B91" s="429" t="s">
        <v>4327</v>
      </c>
      <c r="C91" s="184">
        <v>4</v>
      </c>
      <c r="D91" s="427">
        <f t="shared" si="6"/>
        <v>17600</v>
      </c>
      <c r="E91" s="427">
        <v>4400</v>
      </c>
      <c r="F91" s="184">
        <v>4</v>
      </c>
      <c r="G91" s="802"/>
      <c r="H91" s="427">
        <f t="shared" si="5"/>
        <v>0</v>
      </c>
      <c r="I91" s="427"/>
      <c r="J91" s="802"/>
      <c r="K91" s="772">
        <f t="shared" si="7"/>
        <v>0</v>
      </c>
    </row>
    <row r="92" spans="1:11" ht="10.199999999999999" customHeight="1">
      <c r="A92" s="429" t="s">
        <v>4335</v>
      </c>
      <c r="B92" s="429" t="s">
        <v>4331</v>
      </c>
      <c r="C92" s="184">
        <v>7</v>
      </c>
      <c r="D92" s="427">
        <f t="shared" si="6"/>
        <v>30800</v>
      </c>
      <c r="E92" s="427">
        <v>4400</v>
      </c>
      <c r="F92" s="184">
        <v>7</v>
      </c>
      <c r="G92" s="802"/>
      <c r="H92" s="427">
        <f t="shared" si="5"/>
        <v>0</v>
      </c>
      <c r="I92" s="427"/>
      <c r="J92" s="802"/>
      <c r="K92" s="772">
        <f t="shared" si="7"/>
        <v>0</v>
      </c>
    </row>
    <row r="93" spans="1:11" ht="10.199999999999999" customHeight="1">
      <c r="A93" s="429" t="s">
        <v>4336</v>
      </c>
      <c r="B93" s="429" t="s">
        <v>4337</v>
      </c>
      <c r="C93" s="184"/>
      <c r="D93" s="427">
        <f t="shared" si="6"/>
        <v>0</v>
      </c>
      <c r="E93" s="427">
        <v>61600</v>
      </c>
      <c r="F93" s="184"/>
      <c r="G93" s="802"/>
      <c r="H93" s="427">
        <f t="shared" si="5"/>
        <v>0</v>
      </c>
      <c r="I93" s="427"/>
      <c r="J93" s="802"/>
      <c r="K93" s="772"/>
    </row>
    <row r="94" spans="1:11" ht="10.199999999999999" customHeight="1">
      <c r="A94" s="429" t="s">
        <v>4338</v>
      </c>
      <c r="B94" s="429" t="s">
        <v>4339</v>
      </c>
      <c r="C94" s="184">
        <v>12</v>
      </c>
      <c r="D94" s="427">
        <f t="shared" si="6"/>
        <v>52800</v>
      </c>
      <c r="E94" s="427">
        <v>4400</v>
      </c>
      <c r="F94" s="184">
        <v>12</v>
      </c>
      <c r="G94" s="802"/>
      <c r="H94" s="427">
        <f t="shared" si="5"/>
        <v>0</v>
      </c>
      <c r="I94" s="427"/>
      <c r="J94" s="802"/>
      <c r="K94" s="772">
        <f t="shared" ref="K94:K112" si="8">H94/D94</f>
        <v>0</v>
      </c>
    </row>
    <row r="95" spans="1:11" ht="10.199999999999999" customHeight="1">
      <c r="A95" s="429" t="s">
        <v>4340</v>
      </c>
      <c r="B95" s="429" t="s">
        <v>4341</v>
      </c>
      <c r="C95" s="184">
        <v>12</v>
      </c>
      <c r="D95" s="427">
        <f t="shared" si="6"/>
        <v>26400</v>
      </c>
      <c r="E95" s="427">
        <v>2200</v>
      </c>
      <c r="F95" s="184">
        <v>12</v>
      </c>
      <c r="G95" s="802"/>
      <c r="H95" s="427">
        <f t="shared" si="5"/>
        <v>0</v>
      </c>
      <c r="I95" s="427"/>
      <c r="J95" s="802"/>
      <c r="K95" s="772">
        <f t="shared" si="8"/>
        <v>0</v>
      </c>
    </row>
    <row r="96" spans="1:11" ht="10.199999999999999" customHeight="1">
      <c r="A96" s="430" t="s">
        <v>4342</v>
      </c>
      <c r="B96" s="431" t="s">
        <v>4343</v>
      </c>
      <c r="C96" s="184">
        <v>3</v>
      </c>
      <c r="D96" s="427">
        <f t="shared" si="6"/>
        <v>13200</v>
      </c>
      <c r="E96" s="427">
        <v>4400</v>
      </c>
      <c r="F96" s="184">
        <v>3</v>
      </c>
      <c r="G96" s="802"/>
      <c r="H96" s="427">
        <f t="shared" si="5"/>
        <v>0</v>
      </c>
      <c r="I96" s="427">
        <v>4400</v>
      </c>
      <c r="J96" s="802"/>
      <c r="K96" s="772">
        <f t="shared" si="8"/>
        <v>0</v>
      </c>
    </row>
    <row r="97" spans="1:11" ht="10.199999999999999" customHeight="1">
      <c r="A97" s="429" t="s">
        <v>4344</v>
      </c>
      <c r="B97" s="429" t="s">
        <v>4345</v>
      </c>
      <c r="C97" s="184">
        <v>8</v>
      </c>
      <c r="D97" s="427">
        <f t="shared" si="6"/>
        <v>17600</v>
      </c>
      <c r="E97" s="427">
        <v>2200</v>
      </c>
      <c r="F97" s="184">
        <v>8</v>
      </c>
      <c r="G97" s="802"/>
      <c r="H97" s="427">
        <f t="shared" si="5"/>
        <v>0</v>
      </c>
      <c r="I97" s="427"/>
      <c r="J97" s="802"/>
      <c r="K97" s="772">
        <f t="shared" si="8"/>
        <v>0</v>
      </c>
    </row>
    <row r="98" spans="1:11" ht="10.199999999999999" customHeight="1">
      <c r="A98" s="425" t="s">
        <v>4346</v>
      </c>
      <c r="B98" s="432" t="s">
        <v>4347</v>
      </c>
      <c r="C98" s="184">
        <v>2</v>
      </c>
      <c r="D98" s="427">
        <f t="shared" si="6"/>
        <v>123200</v>
      </c>
      <c r="E98" s="427">
        <v>61600</v>
      </c>
      <c r="F98" s="184">
        <v>2</v>
      </c>
      <c r="G98" s="802"/>
      <c r="H98" s="427">
        <f t="shared" si="5"/>
        <v>0</v>
      </c>
      <c r="I98" s="427"/>
      <c r="J98" s="802"/>
      <c r="K98" s="772">
        <f t="shared" si="8"/>
        <v>0</v>
      </c>
    </row>
    <row r="99" spans="1:11" ht="10.199999999999999" customHeight="1">
      <c r="A99" s="425" t="s">
        <v>4348</v>
      </c>
      <c r="B99" s="425" t="s">
        <v>4349</v>
      </c>
      <c r="C99" s="184">
        <v>1</v>
      </c>
      <c r="D99" s="427">
        <f t="shared" si="6"/>
        <v>61600</v>
      </c>
      <c r="E99" s="427">
        <v>61600</v>
      </c>
      <c r="F99" s="184">
        <v>1</v>
      </c>
      <c r="G99" s="802"/>
      <c r="H99" s="427">
        <f t="shared" si="5"/>
        <v>0</v>
      </c>
      <c r="I99" s="427">
        <v>61600</v>
      </c>
      <c r="J99" s="802"/>
      <c r="K99" s="772">
        <f t="shared" si="8"/>
        <v>0</v>
      </c>
    </row>
    <row r="100" spans="1:11" ht="10.199999999999999" customHeight="1">
      <c r="A100" s="425" t="s">
        <v>4350</v>
      </c>
      <c r="B100" s="432" t="s">
        <v>4351</v>
      </c>
      <c r="C100" s="184">
        <v>13</v>
      </c>
      <c r="D100" s="427">
        <f t="shared" si="6"/>
        <v>443300</v>
      </c>
      <c r="E100" s="427">
        <v>34100</v>
      </c>
      <c r="F100" s="184">
        <v>13</v>
      </c>
      <c r="G100" s="802"/>
      <c r="H100" s="427">
        <f t="shared" si="5"/>
        <v>0</v>
      </c>
      <c r="I100" s="427"/>
      <c r="J100" s="802"/>
      <c r="K100" s="772">
        <f t="shared" si="8"/>
        <v>0</v>
      </c>
    </row>
    <row r="101" spans="1:11" ht="10.199999999999999" customHeight="1">
      <c r="A101" s="425" t="s">
        <v>4352</v>
      </c>
      <c r="B101" s="432" t="s">
        <v>4353</v>
      </c>
      <c r="C101" s="184">
        <v>24</v>
      </c>
      <c r="D101" s="427">
        <f t="shared" si="6"/>
        <v>171600</v>
      </c>
      <c r="E101" s="427">
        <v>7150</v>
      </c>
      <c r="F101" s="184">
        <v>24</v>
      </c>
      <c r="G101" s="802"/>
      <c r="H101" s="427">
        <f t="shared" si="5"/>
        <v>0</v>
      </c>
      <c r="I101" s="427"/>
      <c r="J101" s="802"/>
      <c r="K101" s="772">
        <f t="shared" si="8"/>
        <v>0</v>
      </c>
    </row>
    <row r="102" spans="1:11" ht="10.199999999999999" customHeight="1">
      <c r="A102" s="425" t="s">
        <v>4354</v>
      </c>
      <c r="B102" s="433" t="s">
        <v>4355</v>
      </c>
      <c r="C102" s="184">
        <v>1</v>
      </c>
      <c r="D102" s="427">
        <f t="shared" si="6"/>
        <v>34100</v>
      </c>
      <c r="E102" s="427">
        <v>34100</v>
      </c>
      <c r="F102" s="184">
        <v>1</v>
      </c>
      <c r="G102" s="802"/>
      <c r="H102" s="427">
        <f t="shared" si="5"/>
        <v>0</v>
      </c>
      <c r="I102" s="427"/>
      <c r="J102" s="802"/>
      <c r="K102" s="772">
        <f t="shared" si="8"/>
        <v>0</v>
      </c>
    </row>
    <row r="103" spans="1:11" ht="10.199999999999999" customHeight="1">
      <c r="A103" s="425" t="s">
        <v>4356</v>
      </c>
      <c r="B103" s="432" t="s">
        <v>4357</v>
      </c>
      <c r="C103" s="184">
        <v>4</v>
      </c>
      <c r="D103" s="427">
        <f t="shared" si="6"/>
        <v>136400</v>
      </c>
      <c r="E103" s="427">
        <v>34100</v>
      </c>
      <c r="F103" s="184">
        <v>4</v>
      </c>
      <c r="G103" s="802"/>
      <c r="H103" s="427">
        <f t="shared" si="5"/>
        <v>0</v>
      </c>
      <c r="I103" s="427"/>
      <c r="J103" s="802"/>
      <c r="K103" s="772">
        <f t="shared" si="8"/>
        <v>0</v>
      </c>
    </row>
    <row r="104" spans="1:11" ht="10.199999999999999" customHeight="1">
      <c r="A104" s="425" t="s">
        <v>4358</v>
      </c>
      <c r="B104" s="432" t="s">
        <v>4359</v>
      </c>
      <c r="C104" s="184">
        <v>5</v>
      </c>
      <c r="D104" s="427">
        <f t="shared" si="6"/>
        <v>66000</v>
      </c>
      <c r="E104" s="427">
        <v>13200</v>
      </c>
      <c r="F104" s="184">
        <v>5</v>
      </c>
      <c r="G104" s="802"/>
      <c r="H104" s="427">
        <f t="shared" si="5"/>
        <v>0</v>
      </c>
      <c r="I104" s="427"/>
      <c r="J104" s="802"/>
      <c r="K104" s="772">
        <f t="shared" si="8"/>
        <v>0</v>
      </c>
    </row>
    <row r="105" spans="1:11" ht="10.199999999999999" customHeight="1">
      <c r="A105" s="425" t="s">
        <v>4360</v>
      </c>
      <c r="B105" s="425" t="s">
        <v>4361</v>
      </c>
      <c r="C105" s="184">
        <v>3</v>
      </c>
      <c r="D105" s="427">
        <f t="shared" si="6"/>
        <v>3300</v>
      </c>
      <c r="E105" s="427">
        <v>1100</v>
      </c>
      <c r="F105" s="184">
        <v>3</v>
      </c>
      <c r="G105" s="802"/>
      <c r="H105" s="427">
        <f t="shared" si="5"/>
        <v>0</v>
      </c>
      <c r="I105" s="427"/>
      <c r="J105" s="802"/>
      <c r="K105" s="772">
        <f t="shared" si="8"/>
        <v>0</v>
      </c>
    </row>
    <row r="106" spans="1:11" ht="10.199999999999999" customHeight="1">
      <c r="A106" s="425" t="s">
        <v>4362</v>
      </c>
      <c r="B106" s="432" t="s">
        <v>4363</v>
      </c>
      <c r="C106" s="184">
        <v>35</v>
      </c>
      <c r="D106" s="427">
        <f t="shared" si="6"/>
        <v>12089</v>
      </c>
      <c r="E106" s="427">
        <v>345.4</v>
      </c>
      <c r="F106" s="184">
        <v>35</v>
      </c>
      <c r="G106" s="802"/>
      <c r="H106" s="427">
        <f t="shared" si="5"/>
        <v>0</v>
      </c>
      <c r="I106" s="427"/>
      <c r="J106" s="802"/>
      <c r="K106" s="772">
        <f t="shared" si="8"/>
        <v>0</v>
      </c>
    </row>
    <row r="107" spans="1:11" ht="10.199999999999999" customHeight="1">
      <c r="A107" s="425" t="s">
        <v>4364</v>
      </c>
      <c r="B107" s="432" t="s">
        <v>4365</v>
      </c>
      <c r="C107" s="184">
        <v>2</v>
      </c>
      <c r="D107" s="427">
        <f t="shared" si="6"/>
        <v>127600</v>
      </c>
      <c r="E107" s="427">
        <v>63800</v>
      </c>
      <c r="F107" s="184">
        <v>2</v>
      </c>
      <c r="G107" s="802">
        <v>34</v>
      </c>
      <c r="H107" s="427">
        <f t="shared" si="5"/>
        <v>2169200</v>
      </c>
      <c r="I107" s="427">
        <v>63800</v>
      </c>
      <c r="J107" s="802">
        <v>34</v>
      </c>
      <c r="K107" s="772">
        <f t="shared" si="8"/>
        <v>17</v>
      </c>
    </row>
    <row r="108" spans="1:11" ht="10.199999999999999" customHeight="1">
      <c r="A108" s="995" t="s">
        <v>4364</v>
      </c>
      <c r="B108" s="432" t="s">
        <v>4365</v>
      </c>
      <c r="C108" s="1065"/>
      <c r="D108" s="1066"/>
      <c r="E108" s="1066"/>
      <c r="F108" s="1065"/>
      <c r="G108" s="1068">
        <v>3</v>
      </c>
      <c r="H108" s="427">
        <f t="shared" si="5"/>
        <v>207900</v>
      </c>
      <c r="I108" s="1066">
        <v>69300</v>
      </c>
      <c r="J108" s="1068">
        <v>3</v>
      </c>
      <c r="K108" s="1069"/>
    </row>
    <row r="109" spans="1:11" ht="10.199999999999999" customHeight="1">
      <c r="A109" s="425" t="s">
        <v>4366</v>
      </c>
      <c r="B109" s="432" t="s">
        <v>4367</v>
      </c>
      <c r="C109" s="184">
        <v>2</v>
      </c>
      <c r="D109" s="427">
        <f t="shared" si="6"/>
        <v>8800</v>
      </c>
      <c r="E109" s="427">
        <v>4400</v>
      </c>
      <c r="F109" s="184">
        <v>2</v>
      </c>
      <c r="G109" s="802">
        <v>36</v>
      </c>
      <c r="H109" s="427">
        <f t="shared" si="5"/>
        <v>158400</v>
      </c>
      <c r="I109" s="427">
        <v>4400</v>
      </c>
      <c r="J109" s="802">
        <v>36</v>
      </c>
      <c r="K109" s="772">
        <f t="shared" si="8"/>
        <v>18</v>
      </c>
    </row>
    <row r="110" spans="1:11" ht="10.199999999999999" customHeight="1">
      <c r="A110" s="425" t="s">
        <v>4368</v>
      </c>
      <c r="B110" s="432" t="s">
        <v>4369</v>
      </c>
      <c r="C110" s="184">
        <v>3</v>
      </c>
      <c r="D110" s="427">
        <f t="shared" si="6"/>
        <v>82500</v>
      </c>
      <c r="E110" s="427">
        <v>27500</v>
      </c>
      <c r="F110" s="184">
        <v>3</v>
      </c>
      <c r="G110" s="802">
        <v>32</v>
      </c>
      <c r="H110" s="427">
        <f t="shared" si="5"/>
        <v>880000</v>
      </c>
      <c r="I110" s="427">
        <v>27500</v>
      </c>
      <c r="J110" s="802">
        <v>32</v>
      </c>
      <c r="K110" s="772">
        <f t="shared" si="8"/>
        <v>10.666666666666666</v>
      </c>
    </row>
    <row r="111" spans="1:11" ht="10.199999999999999" customHeight="1">
      <c r="A111" s="995" t="s">
        <v>4368</v>
      </c>
      <c r="B111" s="432" t="s">
        <v>4369</v>
      </c>
      <c r="C111" s="1065"/>
      <c r="D111" s="1066"/>
      <c r="E111" s="1066"/>
      <c r="F111" s="1065"/>
      <c r="G111" s="1068">
        <v>3</v>
      </c>
      <c r="H111" s="1066">
        <f t="shared" si="5"/>
        <v>89100</v>
      </c>
      <c r="I111" s="1066">
        <v>29700</v>
      </c>
      <c r="J111" s="1068">
        <v>3</v>
      </c>
      <c r="K111" s="1069"/>
    </row>
    <row r="112" spans="1:11" ht="10.199999999999999" customHeight="1">
      <c r="A112" s="425" t="s">
        <v>4370</v>
      </c>
      <c r="B112" s="432" t="s">
        <v>4371</v>
      </c>
      <c r="C112" s="184">
        <v>5</v>
      </c>
      <c r="D112" s="427">
        <f t="shared" si="6"/>
        <v>22000</v>
      </c>
      <c r="E112" s="427">
        <v>4400</v>
      </c>
      <c r="F112" s="184">
        <v>5</v>
      </c>
      <c r="G112" s="802">
        <v>37</v>
      </c>
      <c r="H112" s="427">
        <f t="shared" si="5"/>
        <v>162800</v>
      </c>
      <c r="I112" s="427">
        <v>4400</v>
      </c>
      <c r="J112" s="802">
        <v>37</v>
      </c>
      <c r="K112" s="772">
        <f t="shared" si="8"/>
        <v>7.4</v>
      </c>
    </row>
    <row r="113" spans="1:11" ht="10.199999999999999" customHeight="1">
      <c r="A113" s="429" t="s">
        <v>4372</v>
      </c>
      <c r="B113" s="429" t="s">
        <v>4373</v>
      </c>
      <c r="C113" s="184"/>
      <c r="D113" s="427"/>
      <c r="E113" s="427"/>
      <c r="F113" s="184"/>
      <c r="G113" s="802">
        <v>2</v>
      </c>
      <c r="H113" s="427">
        <f t="shared" si="5"/>
        <v>123200</v>
      </c>
      <c r="I113" s="427">
        <v>61600</v>
      </c>
      <c r="J113" s="802">
        <v>2</v>
      </c>
      <c r="K113" s="772"/>
    </row>
    <row r="114" spans="1:11" ht="10.199999999999999" customHeight="1">
      <c r="A114" s="429" t="s">
        <v>4374</v>
      </c>
      <c r="B114" s="429" t="s">
        <v>4375</v>
      </c>
      <c r="C114" s="184"/>
      <c r="D114" s="427"/>
      <c r="E114" s="427"/>
      <c r="F114" s="184"/>
      <c r="G114" s="802">
        <v>2</v>
      </c>
      <c r="H114" s="427">
        <f t="shared" si="5"/>
        <v>8800</v>
      </c>
      <c r="I114" s="427">
        <v>4400</v>
      </c>
      <c r="J114" s="802">
        <v>2</v>
      </c>
      <c r="K114" s="772"/>
    </row>
    <row r="115" spans="1:11" ht="10.199999999999999" customHeight="1">
      <c r="A115" s="429" t="s">
        <v>4376</v>
      </c>
      <c r="B115" s="429" t="s">
        <v>4377</v>
      </c>
      <c r="C115" s="184"/>
      <c r="D115" s="427"/>
      <c r="E115" s="427"/>
      <c r="F115" s="184"/>
      <c r="G115" s="802">
        <v>4</v>
      </c>
      <c r="H115" s="427">
        <f t="shared" si="5"/>
        <v>26400</v>
      </c>
      <c r="I115" s="427">
        <v>6600</v>
      </c>
      <c r="J115" s="802">
        <v>4</v>
      </c>
      <c r="K115" s="772"/>
    </row>
    <row r="116" spans="1:11" ht="10.199999999999999" customHeight="1">
      <c r="A116" s="429" t="s">
        <v>5648</v>
      </c>
      <c r="B116" s="429" t="s">
        <v>4377</v>
      </c>
      <c r="C116" s="184"/>
      <c r="D116" s="427"/>
      <c r="E116" s="427"/>
      <c r="F116" s="184"/>
      <c r="G116" s="802">
        <v>5</v>
      </c>
      <c r="H116" s="427">
        <f t="shared" si="5"/>
        <v>22000</v>
      </c>
      <c r="I116" s="427">
        <v>4400</v>
      </c>
      <c r="J116" s="802">
        <v>5</v>
      </c>
      <c r="K116" s="772"/>
    </row>
    <row r="117" spans="1:11" ht="10.199999999999999" customHeight="1">
      <c r="A117" s="425" t="s">
        <v>4378</v>
      </c>
      <c r="B117" s="432" t="s">
        <v>4379</v>
      </c>
      <c r="C117" s="184"/>
      <c r="D117" s="427"/>
      <c r="E117" s="427"/>
      <c r="F117" s="184"/>
      <c r="G117" s="802">
        <v>1</v>
      </c>
      <c r="H117" s="427">
        <f t="shared" si="5"/>
        <v>4400</v>
      </c>
      <c r="I117" s="427">
        <v>4400</v>
      </c>
      <c r="J117" s="802">
        <v>1</v>
      </c>
      <c r="K117" s="772"/>
    </row>
    <row r="118" spans="1:11" ht="10.199999999999999" customHeight="1">
      <c r="A118" s="425" t="s">
        <v>4424</v>
      </c>
      <c r="B118" s="432" t="s">
        <v>4425</v>
      </c>
      <c r="C118" s="184"/>
      <c r="D118" s="427"/>
      <c r="E118" s="427"/>
      <c r="F118" s="184"/>
      <c r="G118" s="802">
        <v>2</v>
      </c>
      <c r="H118" s="427">
        <f t="shared" si="5"/>
        <v>4400</v>
      </c>
      <c r="I118" s="427">
        <v>2200</v>
      </c>
      <c r="J118" s="802">
        <v>2</v>
      </c>
      <c r="K118" s="772"/>
    </row>
    <row r="119" spans="1:11" ht="10.199999999999999" customHeight="1">
      <c r="A119" s="425" t="s">
        <v>4380</v>
      </c>
      <c r="B119" s="432" t="s">
        <v>4381</v>
      </c>
      <c r="C119" s="184"/>
      <c r="D119" s="427"/>
      <c r="E119" s="427"/>
      <c r="F119" s="184"/>
      <c r="G119" s="802"/>
      <c r="H119" s="427">
        <f t="shared" si="5"/>
        <v>0</v>
      </c>
      <c r="I119" s="427">
        <v>4400</v>
      </c>
      <c r="J119" s="802"/>
      <c r="K119" s="772"/>
    </row>
    <row r="120" spans="1:11" ht="10.199999999999999" customHeight="1">
      <c r="A120" s="425" t="s">
        <v>4382</v>
      </c>
      <c r="B120" s="432" t="s">
        <v>4347</v>
      </c>
      <c r="C120" s="184"/>
      <c r="D120" s="427"/>
      <c r="E120" s="427"/>
      <c r="F120" s="184"/>
      <c r="G120" s="802">
        <v>4</v>
      </c>
      <c r="H120" s="427">
        <f t="shared" si="5"/>
        <v>246400</v>
      </c>
      <c r="I120" s="427">
        <v>61600</v>
      </c>
      <c r="J120" s="802">
        <v>4</v>
      </c>
      <c r="K120" s="772"/>
    </row>
    <row r="121" spans="1:11" ht="10.199999999999999" customHeight="1">
      <c r="A121" s="425" t="s">
        <v>4383</v>
      </c>
      <c r="B121" s="432" t="s">
        <v>4384</v>
      </c>
      <c r="C121" s="288"/>
      <c r="D121" s="823"/>
      <c r="E121" s="823"/>
      <c r="F121" s="288"/>
      <c r="G121" s="802"/>
      <c r="H121" s="427">
        <f t="shared" si="5"/>
        <v>0</v>
      </c>
      <c r="I121" s="427"/>
      <c r="J121" s="802"/>
      <c r="K121" s="772">
        <f>H121/D122</f>
        <v>0</v>
      </c>
    </row>
    <row r="122" spans="1:11" ht="10.199999999999999" customHeight="1">
      <c r="A122" s="425" t="s">
        <v>4385</v>
      </c>
      <c r="B122" s="432" t="s">
        <v>4353</v>
      </c>
      <c r="C122" s="184">
        <v>1</v>
      </c>
      <c r="D122" s="427">
        <f>C122*E122</f>
        <v>34100</v>
      </c>
      <c r="E122" s="427">
        <v>34100</v>
      </c>
      <c r="F122" s="184">
        <v>1</v>
      </c>
      <c r="G122" s="802"/>
      <c r="H122" s="427">
        <f t="shared" si="5"/>
        <v>0</v>
      </c>
      <c r="I122" s="427"/>
      <c r="J122" s="802"/>
      <c r="K122" s="772">
        <f>H122/D123</f>
        <v>0</v>
      </c>
    </row>
    <row r="123" spans="1:11" ht="10.199999999999999" customHeight="1">
      <c r="A123" s="425" t="s">
        <v>4386</v>
      </c>
      <c r="B123" s="432" t="s">
        <v>4387</v>
      </c>
      <c r="C123" s="184">
        <v>1</v>
      </c>
      <c r="D123" s="427">
        <f>C123*E123</f>
        <v>7150</v>
      </c>
      <c r="E123" s="427">
        <v>7150</v>
      </c>
      <c r="F123" s="184">
        <v>1</v>
      </c>
      <c r="G123" s="802">
        <v>12</v>
      </c>
      <c r="H123" s="427">
        <f t="shared" si="5"/>
        <v>409200</v>
      </c>
      <c r="I123" s="427">
        <v>34100</v>
      </c>
      <c r="J123" s="802">
        <v>12</v>
      </c>
      <c r="K123" s="772">
        <f>H123/D124</f>
        <v>12</v>
      </c>
    </row>
    <row r="124" spans="1:11" ht="10.199999999999999" customHeight="1">
      <c r="A124" s="425" t="s">
        <v>4388</v>
      </c>
      <c r="B124" s="432" t="s">
        <v>4389</v>
      </c>
      <c r="C124" s="184">
        <v>1</v>
      </c>
      <c r="D124" s="427">
        <f>C124*E124</f>
        <v>34100</v>
      </c>
      <c r="E124" s="427">
        <v>34100</v>
      </c>
      <c r="F124" s="184">
        <v>1</v>
      </c>
      <c r="G124" s="802">
        <v>1</v>
      </c>
      <c r="H124" s="427">
        <f t="shared" si="5"/>
        <v>34100</v>
      </c>
      <c r="I124" s="427">
        <v>34100</v>
      </c>
      <c r="J124" s="802">
        <v>1</v>
      </c>
      <c r="K124" s="772"/>
    </row>
    <row r="125" spans="1:11" ht="10.199999999999999" customHeight="1">
      <c r="A125" s="425" t="s">
        <v>4390</v>
      </c>
      <c r="B125" s="432" t="s">
        <v>4391</v>
      </c>
      <c r="C125" s="184"/>
      <c r="D125" s="427"/>
      <c r="E125" s="427"/>
      <c r="F125" s="184"/>
      <c r="G125" s="802">
        <v>13</v>
      </c>
      <c r="H125" s="427">
        <f t="shared" si="5"/>
        <v>171600</v>
      </c>
      <c r="I125" s="427">
        <v>13200</v>
      </c>
      <c r="J125" s="802">
        <v>13</v>
      </c>
      <c r="K125" s="772">
        <f>H125/D126</f>
        <v>13</v>
      </c>
    </row>
    <row r="126" spans="1:11" ht="10.199999999999999" customHeight="1">
      <c r="A126" s="429" t="s">
        <v>4392</v>
      </c>
      <c r="B126" s="429" t="s">
        <v>4393</v>
      </c>
      <c r="C126" s="184">
        <v>1</v>
      </c>
      <c r="D126" s="427">
        <f>C126*E126</f>
        <v>13200</v>
      </c>
      <c r="E126" s="427">
        <v>13200</v>
      </c>
      <c r="F126" s="184">
        <v>1</v>
      </c>
      <c r="G126" s="802">
        <v>13</v>
      </c>
      <c r="H126" s="427">
        <f t="shared" si="5"/>
        <v>14300</v>
      </c>
      <c r="I126" s="427">
        <v>1100</v>
      </c>
      <c r="J126" s="802">
        <v>13</v>
      </c>
      <c r="K126" s="772"/>
    </row>
    <row r="127" spans="1:11" ht="10.199999999999999" customHeight="1">
      <c r="A127" s="425" t="s">
        <v>4394</v>
      </c>
      <c r="B127" s="432" t="s">
        <v>4395</v>
      </c>
      <c r="C127" s="184"/>
      <c r="D127" s="427"/>
      <c r="E127" s="427"/>
      <c r="F127" s="184"/>
      <c r="G127" s="802">
        <v>53</v>
      </c>
      <c r="H127" s="427">
        <f t="shared" si="5"/>
        <v>18306.199999999997</v>
      </c>
      <c r="I127" s="427">
        <v>345.4</v>
      </c>
      <c r="J127" s="802">
        <v>10</v>
      </c>
      <c r="K127" s="772">
        <f>H127/D128</f>
        <v>1.8275862068965516</v>
      </c>
    </row>
    <row r="128" spans="1:11" ht="10.199999999999999" customHeight="1">
      <c r="A128" s="425" t="s">
        <v>4396</v>
      </c>
      <c r="B128" s="432" t="s">
        <v>4397</v>
      </c>
      <c r="C128" s="184">
        <v>29</v>
      </c>
      <c r="D128" s="427">
        <f>C128*E128</f>
        <v>10016.599999999999</v>
      </c>
      <c r="E128" s="427">
        <v>345.4</v>
      </c>
      <c r="F128" s="184">
        <v>29</v>
      </c>
      <c r="G128" s="802"/>
      <c r="H128" s="427">
        <f t="shared" si="5"/>
        <v>0</v>
      </c>
      <c r="I128" s="427">
        <v>86900</v>
      </c>
      <c r="J128" s="802"/>
      <c r="K128" s="772"/>
    </row>
    <row r="129" spans="1:11" ht="10.199999999999999" customHeight="1">
      <c r="A129" s="425" t="s">
        <v>4398</v>
      </c>
      <c r="B129" s="432" t="s">
        <v>4399</v>
      </c>
      <c r="C129" s="288"/>
      <c r="D129" s="823"/>
      <c r="E129" s="823"/>
      <c r="F129" s="288"/>
      <c r="G129" s="802"/>
      <c r="H129" s="427">
        <f t="shared" si="5"/>
        <v>0</v>
      </c>
      <c r="I129" s="427"/>
      <c r="J129" s="802"/>
      <c r="K129" s="772">
        <f>H129/D130</f>
        <v>0</v>
      </c>
    </row>
    <row r="130" spans="1:11" ht="10.199999999999999" customHeight="1">
      <c r="A130" s="425" t="s">
        <v>4400</v>
      </c>
      <c r="B130" s="432" t="s">
        <v>4401</v>
      </c>
      <c r="C130" s="184">
        <v>1</v>
      </c>
      <c r="D130" s="427">
        <f>C130*E130</f>
        <v>86900</v>
      </c>
      <c r="E130" s="427">
        <v>86900</v>
      </c>
      <c r="F130" s="184">
        <v>1</v>
      </c>
      <c r="G130" s="802"/>
      <c r="H130" s="427">
        <f t="shared" si="5"/>
        <v>0</v>
      </c>
      <c r="I130" s="427">
        <v>86900</v>
      </c>
      <c r="J130" s="802"/>
      <c r="K130" s="772"/>
    </row>
    <row r="131" spans="1:11" ht="10.199999999999999" customHeight="1">
      <c r="A131" s="425" t="s">
        <v>5680</v>
      </c>
      <c r="B131" s="432" t="s">
        <v>5679</v>
      </c>
      <c r="C131" s="184"/>
      <c r="D131" s="427"/>
      <c r="E131" s="427"/>
      <c r="F131" s="184"/>
      <c r="G131" s="802">
        <v>23</v>
      </c>
      <c r="H131" s="427">
        <f t="shared" si="5"/>
        <v>101200</v>
      </c>
      <c r="I131" s="427">
        <v>4400</v>
      </c>
      <c r="J131" s="802">
        <v>23</v>
      </c>
      <c r="K131" s="772"/>
    </row>
    <row r="132" spans="1:11" ht="10.199999999999999" customHeight="1">
      <c r="A132" s="434" t="s">
        <v>4403</v>
      </c>
      <c r="B132" s="434" t="s">
        <v>4402</v>
      </c>
      <c r="C132" s="184">
        <v>28</v>
      </c>
      <c r="D132" s="427">
        <f>C132*E132</f>
        <v>492800</v>
      </c>
      <c r="E132" s="427">
        <v>17600</v>
      </c>
      <c r="F132" s="184">
        <v>28</v>
      </c>
      <c r="G132" s="802">
        <v>22</v>
      </c>
      <c r="H132" s="427">
        <f t="shared" si="5"/>
        <v>387200</v>
      </c>
      <c r="I132" s="427">
        <v>17600</v>
      </c>
      <c r="J132" s="184">
        <v>22</v>
      </c>
      <c r="K132" s="772">
        <f>H132/D132</f>
        <v>0.7857142857142857</v>
      </c>
    </row>
    <row r="133" spans="1:11" ht="10.199999999999999" customHeight="1">
      <c r="A133" s="434" t="s">
        <v>4404</v>
      </c>
      <c r="B133" s="434" t="s">
        <v>4405</v>
      </c>
      <c r="C133" s="184">
        <v>173</v>
      </c>
      <c r="D133" s="427">
        <f>E133*C133</f>
        <v>581280</v>
      </c>
      <c r="E133" s="824">
        <v>3360</v>
      </c>
      <c r="F133" s="184"/>
      <c r="G133" s="802">
        <v>138</v>
      </c>
      <c r="H133" s="427">
        <f>G133*I133</f>
        <v>463680</v>
      </c>
      <c r="I133" s="427">
        <v>3360</v>
      </c>
      <c r="J133" s="184"/>
      <c r="K133" s="772">
        <f>H133/D133</f>
        <v>0.79768786127167635</v>
      </c>
    </row>
    <row r="134" spans="1:11" ht="10.199999999999999" customHeight="1">
      <c r="A134" s="434" t="s">
        <v>4404</v>
      </c>
      <c r="B134" s="434" t="s">
        <v>4405</v>
      </c>
      <c r="C134" s="1065"/>
      <c r="D134" s="1066"/>
      <c r="E134" s="1070"/>
      <c r="F134" s="1065"/>
      <c r="G134" s="1068">
        <v>52</v>
      </c>
      <c r="H134" s="1066">
        <f>G134*I134</f>
        <v>196248</v>
      </c>
      <c r="I134" s="1066">
        <v>3774</v>
      </c>
      <c r="J134" s="1065"/>
      <c r="K134" s="1069"/>
    </row>
    <row r="135" spans="1:11" ht="10.199999999999999" customHeight="1">
      <c r="A135" s="434" t="s">
        <v>4406</v>
      </c>
      <c r="B135" s="434" t="s">
        <v>4407</v>
      </c>
      <c r="C135" s="184">
        <v>43</v>
      </c>
      <c r="D135" s="427">
        <f t="shared" ref="D135:D151" si="9">E135*C135</f>
        <v>1087900</v>
      </c>
      <c r="E135" s="824">
        <v>25300</v>
      </c>
      <c r="F135" s="184">
        <v>43</v>
      </c>
      <c r="G135" s="802">
        <v>43</v>
      </c>
      <c r="H135" s="427">
        <f>G135*I135</f>
        <v>1087900</v>
      </c>
      <c r="I135" s="427">
        <v>25300</v>
      </c>
      <c r="J135" s="184">
        <v>43</v>
      </c>
      <c r="K135" s="772">
        <f>H135/D135</f>
        <v>1</v>
      </c>
    </row>
    <row r="136" spans="1:11" ht="10.199999999999999" customHeight="1">
      <c r="A136" s="434" t="s">
        <v>4408</v>
      </c>
      <c r="B136" s="434" t="s">
        <v>4409</v>
      </c>
      <c r="C136" s="184">
        <v>43</v>
      </c>
      <c r="D136" s="427">
        <f t="shared" si="9"/>
        <v>520300</v>
      </c>
      <c r="E136" s="824">
        <v>12100</v>
      </c>
      <c r="F136" s="184"/>
      <c r="G136" s="802">
        <v>43</v>
      </c>
      <c r="H136" s="427">
        <f>G136*I136</f>
        <v>520300</v>
      </c>
      <c r="I136" s="427">
        <v>12100</v>
      </c>
      <c r="J136" s="184"/>
      <c r="K136" s="772">
        <f>H136/D136</f>
        <v>1</v>
      </c>
    </row>
    <row r="137" spans="1:11" ht="10.199999999999999" customHeight="1">
      <c r="A137" s="434" t="s">
        <v>4410</v>
      </c>
      <c r="B137" s="434" t="s">
        <v>5686</v>
      </c>
      <c r="C137" s="184">
        <v>43</v>
      </c>
      <c r="D137" s="427">
        <f t="shared" si="9"/>
        <v>1598740</v>
      </c>
      <c r="E137" s="824">
        <v>37180</v>
      </c>
      <c r="F137" s="184"/>
      <c r="G137" s="802">
        <v>43</v>
      </c>
      <c r="H137" s="427">
        <f>G137*I137</f>
        <v>1598740</v>
      </c>
      <c r="I137" s="427">
        <v>37180</v>
      </c>
      <c r="J137" s="184"/>
      <c r="K137" s="772">
        <f t="shared" ref="K137:K145" si="10">H137/D137</f>
        <v>1</v>
      </c>
    </row>
    <row r="138" spans="1:11" ht="10.199999999999999" customHeight="1">
      <c r="A138" s="434" t="s">
        <v>5687</v>
      </c>
      <c r="B138" s="434" t="s">
        <v>4407</v>
      </c>
      <c r="C138" s="288">
        <v>32</v>
      </c>
      <c r="D138" s="428">
        <f t="shared" si="9"/>
        <v>950400</v>
      </c>
      <c r="E138" s="428">
        <v>29700</v>
      </c>
      <c r="F138" s="184">
        <v>32</v>
      </c>
      <c r="G138" s="802">
        <v>40</v>
      </c>
      <c r="H138" s="427">
        <f>I138*G138</f>
        <v>1188000</v>
      </c>
      <c r="I138" s="824">
        <v>29700</v>
      </c>
      <c r="J138" s="184">
        <v>40</v>
      </c>
      <c r="K138" s="772">
        <f t="shared" si="10"/>
        <v>1.25</v>
      </c>
    </row>
    <row r="139" spans="1:11" ht="10.199999999999999" customHeight="1">
      <c r="A139" s="434" t="s">
        <v>5688</v>
      </c>
      <c r="B139" s="434" t="s">
        <v>5686</v>
      </c>
      <c r="C139" s="288">
        <v>32</v>
      </c>
      <c r="D139" s="428">
        <f t="shared" si="9"/>
        <v>1217216</v>
      </c>
      <c r="E139" s="428">
        <v>38038</v>
      </c>
      <c r="F139" s="184"/>
      <c r="G139" s="802">
        <v>42</v>
      </c>
      <c r="H139" s="427">
        <f>I139*G139</f>
        <v>1597596</v>
      </c>
      <c r="I139" s="824">
        <v>38038</v>
      </c>
      <c r="J139" s="184"/>
      <c r="K139" s="772">
        <f t="shared" si="10"/>
        <v>1.3125</v>
      </c>
    </row>
    <row r="140" spans="1:11" ht="10.199999999999999" customHeight="1">
      <c r="A140" s="434" t="s">
        <v>5689</v>
      </c>
      <c r="B140" s="434" t="s">
        <v>4409</v>
      </c>
      <c r="C140" s="288">
        <v>32</v>
      </c>
      <c r="D140" s="428">
        <f t="shared" si="9"/>
        <v>457600</v>
      </c>
      <c r="E140" s="428">
        <v>14300</v>
      </c>
      <c r="F140" s="184"/>
      <c r="G140" s="802">
        <v>42</v>
      </c>
      <c r="H140" s="427">
        <f>I140*G140</f>
        <v>600600</v>
      </c>
      <c r="I140" s="824">
        <v>14300</v>
      </c>
      <c r="J140" s="184"/>
      <c r="K140" s="772">
        <f t="shared" si="10"/>
        <v>1.3125</v>
      </c>
    </row>
    <row r="141" spans="1:11" ht="10.199999999999999" customHeight="1">
      <c r="A141" s="435" t="s">
        <v>4411</v>
      </c>
      <c r="B141" s="435" t="s">
        <v>4412</v>
      </c>
      <c r="C141" s="184">
        <v>13</v>
      </c>
      <c r="D141" s="427">
        <f t="shared" si="9"/>
        <v>507650</v>
      </c>
      <c r="E141" s="824">
        <v>39050</v>
      </c>
      <c r="F141" s="184">
        <v>13</v>
      </c>
      <c r="G141" s="802">
        <v>13</v>
      </c>
      <c r="H141" s="427">
        <f t="shared" ref="H141:H151" si="11">I141*G141</f>
        <v>507650</v>
      </c>
      <c r="I141" s="824">
        <v>39050</v>
      </c>
      <c r="J141" s="184">
        <v>13</v>
      </c>
      <c r="K141" s="772">
        <f t="shared" si="10"/>
        <v>1</v>
      </c>
    </row>
    <row r="142" spans="1:11" ht="10.199999999999999" customHeight="1">
      <c r="A142" s="435" t="s">
        <v>4413</v>
      </c>
      <c r="B142" s="435" t="s">
        <v>4414</v>
      </c>
      <c r="C142" s="184">
        <v>13</v>
      </c>
      <c r="D142" s="427">
        <f t="shared" si="9"/>
        <v>1001000</v>
      </c>
      <c r="E142" s="824">
        <v>77000</v>
      </c>
      <c r="F142" s="184"/>
      <c r="G142" s="802">
        <v>13</v>
      </c>
      <c r="H142" s="427">
        <f t="shared" si="11"/>
        <v>1001000</v>
      </c>
      <c r="I142" s="824">
        <v>77000</v>
      </c>
      <c r="J142" s="184"/>
      <c r="K142" s="772">
        <f t="shared" si="10"/>
        <v>1</v>
      </c>
    </row>
    <row r="143" spans="1:11" ht="10.199999999999999" customHeight="1">
      <c r="A143" s="435" t="s">
        <v>4415</v>
      </c>
      <c r="B143" s="435" t="s">
        <v>4416</v>
      </c>
      <c r="C143" s="184">
        <v>13</v>
      </c>
      <c r="D143" s="427">
        <f t="shared" si="9"/>
        <v>228800</v>
      </c>
      <c r="E143" s="824">
        <v>17600</v>
      </c>
      <c r="F143" s="184"/>
      <c r="G143" s="802">
        <v>13</v>
      </c>
      <c r="H143" s="427">
        <f t="shared" si="11"/>
        <v>228800</v>
      </c>
      <c r="I143" s="824">
        <v>17600</v>
      </c>
      <c r="J143" s="184"/>
      <c r="K143" s="772">
        <f t="shared" si="10"/>
        <v>1</v>
      </c>
    </row>
    <row r="144" spans="1:11" ht="10.199999999999999" customHeight="1">
      <c r="A144" s="435" t="s">
        <v>4417</v>
      </c>
      <c r="B144" s="435" t="s">
        <v>4418</v>
      </c>
      <c r="C144" s="184">
        <v>13</v>
      </c>
      <c r="D144" s="427">
        <f t="shared" si="9"/>
        <v>307450</v>
      </c>
      <c r="E144" s="824">
        <v>23650</v>
      </c>
      <c r="F144" s="184"/>
      <c r="G144" s="802">
        <v>13</v>
      </c>
      <c r="H144" s="427">
        <f t="shared" si="11"/>
        <v>307450</v>
      </c>
      <c r="I144" s="824">
        <v>23650</v>
      </c>
      <c r="J144" s="184"/>
      <c r="K144" s="772">
        <f t="shared" si="10"/>
        <v>1</v>
      </c>
    </row>
    <row r="145" spans="1:11" ht="10.199999999999999" customHeight="1">
      <c r="A145" s="435" t="s">
        <v>4419</v>
      </c>
      <c r="B145" s="435" t="s">
        <v>4420</v>
      </c>
      <c r="C145" s="184">
        <v>13</v>
      </c>
      <c r="D145" s="427">
        <f t="shared" si="9"/>
        <v>14300</v>
      </c>
      <c r="E145" s="824">
        <v>1100</v>
      </c>
      <c r="F145" s="184"/>
      <c r="G145" s="802">
        <v>3</v>
      </c>
      <c r="H145" s="427">
        <f t="shared" si="11"/>
        <v>3300</v>
      </c>
      <c r="I145" s="824">
        <v>1100</v>
      </c>
      <c r="J145" s="184"/>
      <c r="K145" s="772">
        <f t="shared" si="10"/>
        <v>0.23076923076923078</v>
      </c>
    </row>
    <row r="146" spans="1:11" ht="10.199999999999999" customHeight="1">
      <c r="A146" s="435" t="s">
        <v>5650</v>
      </c>
      <c r="B146" s="435" t="s">
        <v>4420</v>
      </c>
      <c r="C146" s="184"/>
      <c r="D146" s="427">
        <f t="shared" si="9"/>
        <v>0</v>
      </c>
      <c r="E146" s="824">
        <v>1485</v>
      </c>
      <c r="F146" s="184"/>
      <c r="G146" s="802"/>
      <c r="H146" s="427"/>
      <c r="I146" s="824"/>
      <c r="J146" s="184"/>
      <c r="K146" s="772"/>
    </row>
    <row r="147" spans="1:11" ht="10.199999999999999" customHeight="1">
      <c r="A147" s="435" t="s">
        <v>5681</v>
      </c>
      <c r="B147" s="435" t="s">
        <v>4414</v>
      </c>
      <c r="C147" s="184">
        <v>38</v>
      </c>
      <c r="D147" s="427">
        <f t="shared" si="9"/>
        <v>3950100</v>
      </c>
      <c r="E147" s="824">
        <v>103950</v>
      </c>
      <c r="F147" s="184">
        <v>38</v>
      </c>
      <c r="G147" s="802">
        <v>36</v>
      </c>
      <c r="H147" s="427">
        <f t="shared" si="11"/>
        <v>3742200</v>
      </c>
      <c r="I147" s="824">
        <v>103950</v>
      </c>
      <c r="J147" s="184">
        <v>36</v>
      </c>
      <c r="K147" s="772"/>
    </row>
    <row r="148" spans="1:11" ht="10.199999999999999" customHeight="1">
      <c r="A148" s="435" t="s">
        <v>5682</v>
      </c>
      <c r="B148" s="435" t="s">
        <v>4412</v>
      </c>
      <c r="C148" s="184">
        <v>38</v>
      </c>
      <c r="D148" s="427">
        <f>E148*C148</f>
        <v>2003265</v>
      </c>
      <c r="E148" s="824">
        <v>52717.5</v>
      </c>
      <c r="F148" s="184"/>
      <c r="G148" s="802">
        <v>39</v>
      </c>
      <c r="H148" s="427">
        <f t="shared" si="11"/>
        <v>2055982.5</v>
      </c>
      <c r="I148" s="824">
        <v>52717.5</v>
      </c>
      <c r="J148" s="184"/>
      <c r="K148" s="772"/>
    </row>
    <row r="149" spans="1:11" ht="10.199999999999999" customHeight="1">
      <c r="A149" s="435" t="s">
        <v>5683</v>
      </c>
      <c r="B149" s="435" t="s">
        <v>4416</v>
      </c>
      <c r="C149" s="184">
        <v>38</v>
      </c>
      <c r="D149" s="427">
        <f t="shared" si="9"/>
        <v>902880</v>
      </c>
      <c r="E149" s="824">
        <v>23760</v>
      </c>
      <c r="F149" s="184"/>
      <c r="G149" s="802">
        <v>36</v>
      </c>
      <c r="H149" s="427">
        <f t="shared" si="11"/>
        <v>855360</v>
      </c>
      <c r="I149" s="824">
        <v>23760</v>
      </c>
      <c r="J149" s="184"/>
      <c r="K149" s="772"/>
    </row>
    <row r="150" spans="1:11" ht="10.199999999999999" customHeight="1">
      <c r="A150" s="435" t="s">
        <v>5684</v>
      </c>
      <c r="B150" s="435" t="s">
        <v>4416</v>
      </c>
      <c r="C150" s="184">
        <v>38</v>
      </c>
      <c r="D150" s="427">
        <f t="shared" si="9"/>
        <v>1213245</v>
      </c>
      <c r="E150" s="824">
        <v>31927.5</v>
      </c>
      <c r="F150" s="184"/>
      <c r="G150" s="802">
        <v>38</v>
      </c>
      <c r="H150" s="427">
        <f t="shared" si="11"/>
        <v>1213245</v>
      </c>
      <c r="I150" s="824">
        <v>31927.5</v>
      </c>
      <c r="J150" s="184"/>
      <c r="K150" s="772"/>
    </row>
    <row r="151" spans="1:11" ht="10.199999999999999" customHeight="1">
      <c r="A151" s="435" t="s">
        <v>5685</v>
      </c>
      <c r="B151" s="435" t="s">
        <v>4420</v>
      </c>
      <c r="C151" s="184">
        <v>38</v>
      </c>
      <c r="D151" s="427">
        <f t="shared" si="9"/>
        <v>56430</v>
      </c>
      <c r="E151" s="824">
        <v>1485</v>
      </c>
      <c r="F151" s="184"/>
      <c r="G151" s="802">
        <v>12</v>
      </c>
      <c r="H151" s="427">
        <f t="shared" si="11"/>
        <v>17820</v>
      </c>
      <c r="I151" s="824">
        <v>1485</v>
      </c>
      <c r="J151" s="184"/>
      <c r="K151" s="772"/>
    </row>
    <row r="152" spans="1:11" s="13" customFormat="1" ht="12" customHeight="1">
      <c r="A152" s="161"/>
      <c r="B152" s="161"/>
      <c r="C152" s="182">
        <v>1233</v>
      </c>
      <c r="D152" s="745">
        <f>SUM(D61:D151)</f>
        <v>21302316.600000001</v>
      </c>
      <c r="E152" s="182"/>
      <c r="F152" s="182">
        <f>SUM(F61:F151)</f>
        <v>706</v>
      </c>
      <c r="G152" s="815">
        <f>SUM(G71:G151)</f>
        <v>1220</v>
      </c>
      <c r="H152" s="775">
        <f>SUM(H61:H151)</f>
        <v>22854625.800000001</v>
      </c>
      <c r="I152" s="776"/>
      <c r="J152" s="752">
        <f>SUM(J72:J150)</f>
        <v>488</v>
      </c>
      <c r="K152" s="774">
        <f>H152/D152</f>
        <v>1.0728704407669916</v>
      </c>
    </row>
    <row r="153" spans="1:11" ht="12" customHeight="1">
      <c r="A153" s="220" t="s">
        <v>304</v>
      </c>
      <c r="B153" s="161"/>
      <c r="C153" s="156"/>
      <c r="D153" s="156"/>
      <c r="E153" s="156"/>
      <c r="F153" s="156"/>
      <c r="G153" s="1043"/>
      <c r="H153" s="162"/>
      <c r="I153" s="162"/>
      <c r="J153" s="162"/>
      <c r="K153" s="770"/>
    </row>
    <row r="154" spans="1:11" ht="12" customHeight="1">
      <c r="A154" s="161"/>
      <c r="B154" s="161"/>
      <c r="C154" s="156"/>
      <c r="D154" s="156"/>
      <c r="E154" s="156"/>
      <c r="F154" s="156"/>
      <c r="G154" s="1043"/>
      <c r="H154" s="162"/>
      <c r="I154" s="162"/>
      <c r="J154" s="162"/>
      <c r="K154" s="770"/>
    </row>
    <row r="155" spans="1:11" ht="12" customHeight="1">
      <c r="A155" s="287" t="s">
        <v>1731</v>
      </c>
      <c r="B155" s="286"/>
      <c r="C155" s="156"/>
      <c r="D155" s="156"/>
      <c r="E155" s="156"/>
      <c r="F155" s="156"/>
      <c r="G155" s="1043"/>
      <c r="H155" s="162"/>
      <c r="I155" s="162"/>
      <c r="J155" s="162"/>
      <c r="K155" s="770"/>
    </row>
    <row r="156" spans="1:11" ht="12" customHeight="1">
      <c r="A156" s="161"/>
      <c r="B156" s="161"/>
      <c r="C156" s="156"/>
      <c r="D156" s="156"/>
      <c r="E156" s="156"/>
      <c r="F156" s="156"/>
      <c r="G156" s="1043"/>
      <c r="H156" s="162"/>
      <c r="I156" s="162"/>
      <c r="J156" s="162"/>
      <c r="K156" s="770"/>
    </row>
    <row r="157" spans="1:11" ht="12" customHeight="1">
      <c r="A157" s="220" t="s">
        <v>305</v>
      </c>
      <c r="B157" s="161"/>
      <c r="C157" s="156"/>
      <c r="D157" s="156"/>
      <c r="E157" s="156"/>
      <c r="F157" s="156"/>
      <c r="G157" s="1043"/>
      <c r="H157" s="162"/>
      <c r="I157" s="162"/>
      <c r="J157" s="162"/>
      <c r="K157" s="770"/>
    </row>
    <row r="158" spans="1:11" ht="13.2">
      <c r="A158" s="161"/>
      <c r="B158" s="161"/>
      <c r="C158" s="156"/>
      <c r="D158" s="156"/>
      <c r="E158" s="156"/>
      <c r="F158" s="156"/>
      <c r="G158" s="1043"/>
      <c r="H158" s="162"/>
      <c r="I158" s="162"/>
      <c r="J158" s="162"/>
      <c r="K158" s="770"/>
    </row>
    <row r="159" spans="1:11" ht="13.2">
      <c r="A159" s="185" t="s">
        <v>86</v>
      </c>
      <c r="B159" s="185"/>
      <c r="C159" s="185"/>
      <c r="D159" s="185"/>
      <c r="E159" s="185"/>
      <c r="F159" s="185"/>
      <c r="G159" s="1043"/>
      <c r="H159" s="162"/>
      <c r="I159" s="162"/>
      <c r="J159" s="162"/>
      <c r="K159" s="770"/>
    </row>
  </sheetData>
  <mergeCells count="4">
    <mergeCell ref="A4:A5"/>
    <mergeCell ref="B4:B5"/>
    <mergeCell ref="G4:J4"/>
    <mergeCell ref="C4:F4"/>
  </mergeCells>
  <phoneticPr fontId="11" type="noConversion"/>
  <pageMargins left="0" right="0" top="0" bottom="0" header="0.31496062992126" footer="0.31496062992126"/>
  <pageSetup paperSize="9" scale="97" fitToHeight="0" orientation="landscape" horizontalDpi="1200" verticalDpi="12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dimension ref="A1:G17"/>
  <sheetViews>
    <sheetView zoomScaleSheetLayoutView="100" workbookViewId="0">
      <selection activeCell="D15" sqref="D15"/>
    </sheetView>
  </sheetViews>
  <sheetFormatPr defaultColWidth="9.109375" defaultRowHeight="10.199999999999999"/>
  <cols>
    <col min="1" max="1" width="5.44140625" style="12" customWidth="1"/>
    <col min="2" max="2" width="40" style="12" customWidth="1"/>
    <col min="3" max="3" width="12.6640625" style="12" customWidth="1"/>
    <col min="4" max="4" width="12.5546875" style="12" customWidth="1"/>
    <col min="5" max="16384" width="9.109375" style="12"/>
  </cols>
  <sheetData>
    <row r="1" spans="1:7" s="13" customFormat="1" ht="15.6">
      <c r="A1" s="173"/>
      <c r="B1" s="174" t="s">
        <v>165</v>
      </c>
      <c r="C1" s="165" t="str">
        <f>Kadar.ode.!C1</f>
        <v>ОПШТА БОЛНИЦА СЕНТА</v>
      </c>
      <c r="D1" s="169"/>
      <c r="E1" s="169"/>
      <c r="F1" s="169"/>
      <c r="G1" s="171"/>
    </row>
    <row r="2" spans="1:7" s="13" customFormat="1" ht="15.6">
      <c r="A2" s="173"/>
      <c r="B2" s="174" t="s">
        <v>166</v>
      </c>
      <c r="C2" s="165" t="str">
        <f>Kadar.ode.!C2</f>
        <v>08923507</v>
      </c>
      <c r="D2" s="169"/>
      <c r="E2" s="169"/>
      <c r="F2" s="169"/>
      <c r="G2" s="171"/>
    </row>
    <row r="3" spans="1:7" s="13" customFormat="1" ht="15.6">
      <c r="A3" s="173"/>
      <c r="B3" s="174"/>
      <c r="C3" s="165"/>
      <c r="D3" s="169"/>
      <c r="E3" s="169"/>
      <c r="F3" s="169"/>
      <c r="G3" s="171"/>
    </row>
    <row r="4" spans="1:7" ht="13.8">
      <c r="A4" s="173"/>
      <c r="B4" s="174" t="s">
        <v>1804</v>
      </c>
      <c r="C4" s="166" t="s">
        <v>267</v>
      </c>
      <c r="D4" s="170"/>
      <c r="E4" s="170"/>
      <c r="F4" s="170"/>
      <c r="G4" s="172"/>
    </row>
    <row r="5" spans="1:7" ht="15.6">
      <c r="A5" s="56"/>
      <c r="B5" s="159"/>
      <c r="C5" s="71"/>
      <c r="D5" s="54"/>
    </row>
    <row r="6" spans="1:7" ht="13.2">
      <c r="A6" s="1197" t="s">
        <v>6</v>
      </c>
      <c r="B6" s="1181" t="s">
        <v>14</v>
      </c>
      <c r="C6" s="1181" t="s">
        <v>13</v>
      </c>
      <c r="D6" s="1181"/>
      <c r="E6" s="288"/>
    </row>
    <row r="7" spans="1:7" ht="10.8" thickBot="1">
      <c r="A7" s="1197"/>
      <c r="B7" s="1181"/>
      <c r="C7" s="175" t="s">
        <v>1834</v>
      </c>
      <c r="D7" s="332" t="s">
        <v>5786</v>
      </c>
      <c r="E7" s="424" t="s">
        <v>1891</v>
      </c>
    </row>
    <row r="8" spans="1:7" ht="10.8" thickTop="1">
      <c r="A8" s="182" t="s">
        <v>88</v>
      </c>
      <c r="B8" s="181" t="s">
        <v>99</v>
      </c>
      <c r="C8" s="421">
        <v>2184683</v>
      </c>
      <c r="D8" s="421">
        <v>1926381</v>
      </c>
      <c r="E8" s="423">
        <f>D8/C8</f>
        <v>0.88176682841400789</v>
      </c>
    </row>
    <row r="9" spans="1:7">
      <c r="A9" s="221" t="s">
        <v>89</v>
      </c>
      <c r="B9" s="181" t="s">
        <v>100</v>
      </c>
      <c r="C9" s="421">
        <v>6144627</v>
      </c>
      <c r="D9" s="421">
        <v>5418130</v>
      </c>
      <c r="E9" s="423">
        <f t="shared" ref="E9:E15" si="0">D9/C9</f>
        <v>0.8817671113315747</v>
      </c>
    </row>
    <row r="10" spans="1:7">
      <c r="A10" s="182" t="s">
        <v>90</v>
      </c>
      <c r="B10" s="181" t="s">
        <v>101</v>
      </c>
      <c r="C10" s="421">
        <v>23370196</v>
      </c>
      <c r="D10" s="421">
        <v>25912938</v>
      </c>
      <c r="E10" s="423">
        <f t="shared" si="0"/>
        <v>1.1088027674222329</v>
      </c>
    </row>
    <row r="11" spans="1:7">
      <c r="A11" s="182" t="s">
        <v>91</v>
      </c>
      <c r="B11" s="183" t="s">
        <v>102</v>
      </c>
      <c r="C11" s="421">
        <v>20901474</v>
      </c>
      <c r="D11" s="421">
        <v>23386138</v>
      </c>
      <c r="E11" s="423">
        <f t="shared" si="0"/>
        <v>1.1188750611559739</v>
      </c>
    </row>
    <row r="12" spans="1:7" s="13" customFormat="1" ht="15.6">
      <c r="A12" s="182" t="s">
        <v>92</v>
      </c>
      <c r="B12" s="181" t="s">
        <v>104</v>
      </c>
      <c r="C12" s="421">
        <v>2468722</v>
      </c>
      <c r="D12" s="421">
        <v>2526800</v>
      </c>
      <c r="E12" s="423">
        <f t="shared" si="0"/>
        <v>1.0235255326440158</v>
      </c>
    </row>
    <row r="13" spans="1:7" s="13" customFormat="1" ht="21.6">
      <c r="A13" s="222" t="s">
        <v>93</v>
      </c>
      <c r="B13" s="181" t="s">
        <v>103</v>
      </c>
      <c r="C13" s="422">
        <v>13927019</v>
      </c>
      <c r="D13" s="422">
        <v>15422643</v>
      </c>
      <c r="E13" s="423">
        <f t="shared" si="0"/>
        <v>1.1073901026486717</v>
      </c>
    </row>
    <row r="14" spans="1:7" s="13" customFormat="1" ht="21.6">
      <c r="A14" s="182" t="s">
        <v>94</v>
      </c>
      <c r="B14" s="181" t="s">
        <v>105</v>
      </c>
      <c r="C14" s="421">
        <v>1348475</v>
      </c>
      <c r="D14" s="421">
        <v>1189041</v>
      </c>
      <c r="E14" s="423">
        <f t="shared" si="0"/>
        <v>0.8817671814457072</v>
      </c>
    </row>
    <row r="15" spans="1:7" ht="20.399999999999999">
      <c r="A15" s="182" t="s">
        <v>87</v>
      </c>
      <c r="B15" s="181" t="s">
        <v>106</v>
      </c>
      <c r="C15" s="421">
        <v>46975000</v>
      </c>
      <c r="D15" s="421">
        <f>D8+D9+D10+D13+D14</f>
        <v>49869133</v>
      </c>
      <c r="E15" s="423">
        <f t="shared" si="0"/>
        <v>1.0616100691857371</v>
      </c>
    </row>
    <row r="17" spans="1:5" ht="21" customHeight="1">
      <c r="A17" s="1228" t="s">
        <v>5690</v>
      </c>
      <c r="B17" s="1228"/>
      <c r="C17" s="1228"/>
      <c r="D17" s="1228"/>
      <c r="E17" s="1228"/>
    </row>
  </sheetData>
  <mergeCells count="4">
    <mergeCell ref="A6:A7"/>
    <mergeCell ref="B6:B7"/>
    <mergeCell ref="C6:D6"/>
    <mergeCell ref="A17:E17"/>
  </mergeCells>
  <phoneticPr fontId="11" type="noConversion"/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dimension ref="A1:I30"/>
  <sheetViews>
    <sheetView topLeftCell="A16" zoomScaleSheetLayoutView="100" workbookViewId="0">
      <selection activeCell="H28" sqref="H28"/>
    </sheetView>
  </sheetViews>
  <sheetFormatPr defaultColWidth="9.109375" defaultRowHeight="13.2"/>
  <cols>
    <col min="1" max="1" width="8.88671875" style="36" customWidth="1"/>
    <col min="2" max="2" width="53" style="36" customWidth="1"/>
    <col min="3" max="3" width="11.44140625" style="37" customWidth="1"/>
    <col min="4" max="4" width="11.5546875" style="37" customWidth="1"/>
    <col min="5" max="6" width="11.6640625" style="37" customWidth="1"/>
    <col min="7" max="7" width="11.44140625" style="37" customWidth="1"/>
    <col min="8" max="8" width="12.5546875" style="35" customWidth="1"/>
    <col min="9" max="16384" width="9.109375" style="35"/>
  </cols>
  <sheetData>
    <row r="1" spans="1:8" ht="15.6">
      <c r="A1" s="173"/>
      <c r="B1" s="174" t="s">
        <v>165</v>
      </c>
      <c r="C1" s="165" t="str">
        <f>Kadar.ode.!C1</f>
        <v>ОПШТА БОЛНИЦА СЕНТА</v>
      </c>
      <c r="D1" s="169"/>
      <c r="E1" s="169"/>
      <c r="F1" s="171"/>
      <c r="G1" s="13"/>
    </row>
    <row r="2" spans="1:8" ht="15.6">
      <c r="A2" s="173"/>
      <c r="B2" s="174" t="s">
        <v>166</v>
      </c>
      <c r="C2" s="165" t="str">
        <f>Kadar.ode.!C2</f>
        <v>08923507</v>
      </c>
      <c r="D2" s="169"/>
      <c r="E2" s="169"/>
      <c r="F2" s="171"/>
      <c r="G2" s="13"/>
    </row>
    <row r="3" spans="1:8" ht="15.6">
      <c r="A3" s="173"/>
      <c r="B3" s="174"/>
      <c r="C3" s="165"/>
      <c r="D3" s="169"/>
      <c r="E3" s="169"/>
      <c r="F3" s="171"/>
      <c r="G3" s="13"/>
    </row>
    <row r="4" spans="1:8" ht="15.6">
      <c r="A4" s="173"/>
      <c r="B4" s="174" t="s">
        <v>1805</v>
      </c>
      <c r="C4" s="166" t="s">
        <v>268</v>
      </c>
      <c r="D4" s="170"/>
      <c r="E4" s="170"/>
      <c r="F4" s="172"/>
      <c r="G4" s="6"/>
    </row>
    <row r="5" spans="1:8" ht="15.6">
      <c r="A5" s="13"/>
      <c r="B5" s="9"/>
      <c r="C5" s="9"/>
      <c r="D5" s="9"/>
      <c r="F5" s="34"/>
      <c r="G5" s="34"/>
    </row>
    <row r="6" spans="1:8" s="4" customFormat="1" ht="89.4" customHeight="1">
      <c r="A6" s="141" t="s">
        <v>118</v>
      </c>
      <c r="B6" s="141" t="s">
        <v>292</v>
      </c>
      <c r="C6" s="175" t="s">
        <v>1836</v>
      </c>
      <c r="D6" s="994" t="s">
        <v>5802</v>
      </c>
      <c r="E6" s="175" t="s">
        <v>1837</v>
      </c>
      <c r="F6" s="175" t="s">
        <v>5674</v>
      </c>
      <c r="G6" s="175" t="s">
        <v>1838</v>
      </c>
      <c r="H6" s="175" t="s">
        <v>5675</v>
      </c>
    </row>
    <row r="7" spans="1:8">
      <c r="A7" s="89" t="s">
        <v>270</v>
      </c>
      <c r="B7" s="89"/>
      <c r="C7" s="186"/>
      <c r="D7" s="186"/>
      <c r="E7" s="186"/>
      <c r="F7" s="187"/>
      <c r="G7" s="187"/>
      <c r="H7" s="187"/>
    </row>
    <row r="8" spans="1:8">
      <c r="A8" s="187"/>
      <c r="B8" s="141"/>
      <c r="C8" s="186"/>
      <c r="D8" s="186"/>
      <c r="E8" s="186"/>
      <c r="F8" s="187"/>
      <c r="G8" s="187"/>
      <c r="H8" s="187"/>
    </row>
    <row r="9" spans="1:8">
      <c r="A9" s="89" t="s">
        <v>271</v>
      </c>
      <c r="B9" s="89"/>
      <c r="C9" s="186"/>
      <c r="D9" s="186"/>
      <c r="E9" s="186"/>
      <c r="F9" s="187"/>
      <c r="G9" s="187"/>
      <c r="H9" s="187"/>
    </row>
    <row r="10" spans="1:8">
      <c r="A10" s="187"/>
      <c r="B10" s="141"/>
      <c r="C10" s="186"/>
      <c r="D10" s="186"/>
      <c r="E10" s="186"/>
      <c r="F10" s="187"/>
      <c r="G10" s="187"/>
      <c r="H10" s="187"/>
    </row>
    <row r="11" spans="1:8">
      <c r="A11" s="89" t="s">
        <v>272</v>
      </c>
      <c r="B11" s="89"/>
      <c r="C11" s="186"/>
      <c r="D11" s="186"/>
      <c r="E11" s="186"/>
      <c r="F11" s="187"/>
      <c r="G11" s="187"/>
      <c r="H11" s="187"/>
    </row>
    <row r="12" spans="1:8">
      <c r="A12" s="187"/>
      <c r="B12" s="141"/>
      <c r="C12" s="186"/>
      <c r="D12" s="186"/>
      <c r="E12" s="186"/>
      <c r="F12" s="187"/>
      <c r="G12" s="187"/>
      <c r="H12" s="187"/>
    </row>
    <row r="13" spans="1:8">
      <c r="A13" s="89" t="s">
        <v>273</v>
      </c>
      <c r="B13" s="89"/>
      <c r="C13" s="186"/>
      <c r="D13" s="186"/>
      <c r="E13" s="186"/>
      <c r="F13" s="187"/>
      <c r="G13" s="187"/>
      <c r="H13" s="187"/>
    </row>
    <row r="14" spans="1:8">
      <c r="A14" s="190" t="s">
        <v>274</v>
      </c>
      <c r="B14" s="141"/>
      <c r="C14" s="186"/>
      <c r="D14" s="186"/>
      <c r="E14" s="186"/>
      <c r="F14" s="187"/>
      <c r="G14" s="187"/>
      <c r="H14" s="187"/>
    </row>
    <row r="15" spans="1:8">
      <c r="A15" s="190"/>
      <c r="B15" s="141"/>
      <c r="C15" s="186"/>
      <c r="D15" s="186"/>
      <c r="E15" s="186"/>
      <c r="F15" s="187"/>
      <c r="G15" s="187"/>
      <c r="H15" s="187"/>
    </row>
    <row r="16" spans="1:8">
      <c r="A16" s="190" t="s">
        <v>275</v>
      </c>
      <c r="B16" s="141"/>
      <c r="C16" s="186"/>
      <c r="D16" s="186"/>
      <c r="E16" s="186"/>
      <c r="F16" s="187"/>
      <c r="G16" s="187"/>
      <c r="H16" s="187"/>
    </row>
    <row r="17" spans="1:9">
      <c r="A17" s="190"/>
      <c r="B17" s="141"/>
      <c r="C17" s="186"/>
      <c r="D17" s="186"/>
      <c r="E17" s="186"/>
      <c r="F17" s="187"/>
      <c r="G17" s="187"/>
      <c r="H17" s="187"/>
    </row>
    <row r="18" spans="1:9">
      <c r="A18" s="89" t="s">
        <v>276</v>
      </c>
      <c r="B18" s="89"/>
      <c r="C18" s="186"/>
      <c r="D18" s="186"/>
      <c r="E18" s="186"/>
      <c r="F18" s="187"/>
      <c r="G18" s="187"/>
      <c r="H18" s="187"/>
    </row>
    <row r="19" spans="1:9">
      <c r="A19" s="187"/>
      <c r="B19" s="141"/>
      <c r="C19" s="186"/>
      <c r="D19" s="186"/>
      <c r="E19" s="186"/>
      <c r="F19" s="187"/>
      <c r="G19" s="187"/>
      <c r="H19" s="187"/>
    </row>
    <row r="20" spans="1:9">
      <c r="A20" s="89" t="s">
        <v>277</v>
      </c>
      <c r="B20" s="89"/>
      <c r="C20" s="186"/>
      <c r="D20" s="186"/>
      <c r="E20" s="186"/>
      <c r="F20" s="187"/>
      <c r="G20" s="187"/>
      <c r="H20" s="187"/>
    </row>
    <row r="21" spans="1:9">
      <c r="A21" s="187"/>
      <c r="B21" s="141"/>
      <c r="C21" s="186"/>
      <c r="D21" s="186"/>
      <c r="E21" s="186"/>
      <c r="F21" s="187"/>
      <c r="G21" s="187"/>
      <c r="H21" s="187"/>
    </row>
    <row r="22" spans="1:9">
      <c r="A22" s="89" t="s">
        <v>278</v>
      </c>
      <c r="B22" s="89"/>
      <c r="C22" s="186"/>
      <c r="D22" s="186"/>
      <c r="E22" s="186"/>
      <c r="F22" s="187"/>
      <c r="G22" s="187"/>
      <c r="H22" s="187"/>
    </row>
    <row r="23" spans="1:9">
      <c r="A23" s="187"/>
      <c r="B23" s="141"/>
      <c r="C23" s="186"/>
      <c r="D23" s="186"/>
      <c r="E23" s="186"/>
      <c r="F23" s="187"/>
      <c r="G23" s="187"/>
      <c r="H23" s="187"/>
    </row>
    <row r="24" spans="1:9" s="50" customFormat="1">
      <c r="A24" s="89" t="s">
        <v>279</v>
      </c>
      <c r="B24" s="89"/>
      <c r="C24" s="186"/>
      <c r="D24" s="186"/>
      <c r="E24" s="186"/>
      <c r="F24" s="189"/>
      <c r="G24" s="189"/>
      <c r="H24" s="189"/>
    </row>
    <row r="25" spans="1:9">
      <c r="A25" s="187"/>
      <c r="B25" s="141"/>
      <c r="C25" s="186"/>
      <c r="D25" s="186"/>
      <c r="E25" s="186"/>
      <c r="F25" s="187"/>
      <c r="G25" s="187"/>
      <c r="H25" s="187"/>
    </row>
    <row r="26" spans="1:9">
      <c r="A26" s="187"/>
      <c r="B26" s="141"/>
      <c r="C26" s="186"/>
      <c r="D26" s="186"/>
      <c r="E26" s="186"/>
      <c r="F26" s="187"/>
      <c r="G26" s="187"/>
      <c r="H26" s="187"/>
    </row>
    <row r="27" spans="1:9">
      <c r="A27" s="89" t="s">
        <v>280</v>
      </c>
      <c r="B27" s="89"/>
      <c r="C27" s="141">
        <v>17</v>
      </c>
      <c r="D27" s="141">
        <v>22</v>
      </c>
      <c r="E27" s="141">
        <v>126</v>
      </c>
      <c r="F27" s="187">
        <v>132</v>
      </c>
      <c r="G27" s="187">
        <v>126</v>
      </c>
      <c r="H27" s="187">
        <v>132</v>
      </c>
    </row>
    <row r="28" spans="1:9">
      <c r="A28" s="187"/>
      <c r="B28" s="141"/>
      <c r="C28" s="186"/>
      <c r="D28" s="186"/>
      <c r="E28" s="186"/>
      <c r="F28" s="187"/>
      <c r="G28" s="187"/>
      <c r="H28" s="187"/>
    </row>
    <row r="29" spans="1:9">
      <c r="A29" s="1229" t="s">
        <v>86</v>
      </c>
      <c r="B29" s="1229"/>
      <c r="C29" s="188"/>
      <c r="D29" s="188"/>
      <c r="E29" s="188"/>
      <c r="F29" s="187"/>
      <c r="G29" s="187"/>
      <c r="H29" s="187"/>
      <c r="I29" s="420"/>
    </row>
    <row r="30" spans="1:9" ht="29.4" customHeight="1">
      <c r="A30" s="1230" t="s">
        <v>4287</v>
      </c>
      <c r="B30" s="1230"/>
      <c r="C30" s="1230"/>
      <c r="D30" s="1230"/>
      <c r="E30" s="1230"/>
      <c r="F30" s="1230"/>
      <c r="G30" s="1230"/>
      <c r="H30" s="1230"/>
      <c r="I30" s="419"/>
    </row>
  </sheetData>
  <mergeCells count="2">
    <mergeCell ref="A29:B29"/>
    <mergeCell ref="A30:H30"/>
  </mergeCells>
  <phoneticPr fontId="11" type="noConversion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>
    <oddFooter>&amp;R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dimension ref="A1:H1283"/>
  <sheetViews>
    <sheetView view="pageBreakPreview" topLeftCell="A1227" zoomScaleSheetLayoutView="100" workbookViewId="0">
      <selection activeCell="J1288" sqref="J1288"/>
    </sheetView>
  </sheetViews>
  <sheetFormatPr defaultRowHeight="13.2"/>
  <cols>
    <col min="1" max="1" width="12.6640625" customWidth="1"/>
    <col min="2" max="2" width="48.33203125" customWidth="1"/>
    <col min="3" max="8" width="6.6640625" customWidth="1"/>
  </cols>
  <sheetData>
    <row r="1" spans="1:8">
      <c r="A1" s="173"/>
      <c r="B1" s="174" t="s">
        <v>165</v>
      </c>
      <c r="C1" s="165" t="str">
        <f>Kadar.ode.!C1</f>
        <v>ОПШТА БОЛНИЦА СЕНТА</v>
      </c>
      <c r="D1" s="169"/>
      <c r="E1" s="169"/>
      <c r="F1" s="169"/>
      <c r="G1" s="171"/>
      <c r="H1" s="73"/>
    </row>
    <row r="2" spans="1:8">
      <c r="A2" s="173"/>
      <c r="B2" s="174" t="s">
        <v>166</v>
      </c>
      <c r="C2" s="165" t="str">
        <f>Kadar.ode.!C2</f>
        <v>08923507</v>
      </c>
      <c r="D2" s="169"/>
      <c r="E2" s="169"/>
      <c r="F2" s="169"/>
      <c r="G2" s="171"/>
      <c r="H2" s="73"/>
    </row>
    <row r="3" spans="1:8">
      <c r="A3" s="173"/>
      <c r="B3" s="174"/>
      <c r="C3" s="165"/>
      <c r="D3" s="169"/>
      <c r="E3" s="169"/>
      <c r="F3" s="169"/>
      <c r="G3" s="171"/>
      <c r="H3" s="73"/>
    </row>
    <row r="4" spans="1:8" ht="48.75" customHeight="1">
      <c r="A4" s="173"/>
      <c r="B4" s="174" t="s">
        <v>1826</v>
      </c>
      <c r="C4" s="1233" t="s">
        <v>1825</v>
      </c>
      <c r="D4" s="1234"/>
      <c r="E4" s="1234"/>
      <c r="F4" s="1234"/>
      <c r="G4" s="1234"/>
      <c r="H4" s="1234"/>
    </row>
    <row r="5" spans="1:8" ht="13.8">
      <c r="A5" s="173"/>
      <c r="B5" s="174" t="s">
        <v>207</v>
      </c>
      <c r="C5" s="166"/>
      <c r="D5" s="170"/>
      <c r="E5" s="170"/>
      <c r="F5" s="170"/>
      <c r="G5" s="172"/>
      <c r="H5" s="73"/>
    </row>
    <row r="6" spans="1:8" ht="16.2" thickBot="1">
      <c r="A6" s="135"/>
      <c r="B6" s="135"/>
      <c r="C6" s="135"/>
      <c r="D6" s="135"/>
      <c r="E6" s="135"/>
      <c r="F6" s="135"/>
      <c r="G6" s="71"/>
      <c r="H6" s="71"/>
    </row>
    <row r="7" spans="1:8" ht="36" customHeight="1" thickTop="1">
      <c r="A7" s="330" t="s">
        <v>118</v>
      </c>
      <c r="B7" s="1235" t="s">
        <v>209</v>
      </c>
      <c r="C7" s="1236"/>
      <c r="D7" s="1236"/>
      <c r="E7" s="1236"/>
      <c r="F7" s="1236"/>
      <c r="G7" s="1236"/>
      <c r="H7" s="1236"/>
    </row>
    <row r="8" spans="1:8" ht="10.199999999999999" customHeight="1">
      <c r="A8" s="397" t="s">
        <v>1857</v>
      </c>
      <c r="B8" s="398" t="s">
        <v>1896</v>
      </c>
      <c r="C8" s="398"/>
      <c r="D8" s="398"/>
      <c r="E8" s="398"/>
      <c r="F8" s="398"/>
      <c r="G8" s="398"/>
      <c r="H8" s="398"/>
    </row>
    <row r="9" spans="1:8" ht="10.199999999999999" customHeight="1">
      <c r="A9" s="397" t="s">
        <v>1859</v>
      </c>
      <c r="B9" s="398" t="s">
        <v>1897</v>
      </c>
      <c r="C9" s="398"/>
      <c r="D9" s="398"/>
      <c r="E9" s="398"/>
      <c r="F9" s="398"/>
      <c r="G9" s="398"/>
      <c r="H9" s="398"/>
    </row>
    <row r="10" spans="1:8" ht="10.199999999999999" customHeight="1">
      <c r="A10" s="397" t="s">
        <v>1898</v>
      </c>
      <c r="B10" s="398" t="s">
        <v>1899</v>
      </c>
      <c r="C10" s="398"/>
      <c r="D10" s="398"/>
      <c r="E10" s="398"/>
      <c r="F10" s="398"/>
      <c r="G10" s="398"/>
      <c r="H10" s="398"/>
    </row>
    <row r="11" spans="1:8" ht="10.199999999999999" customHeight="1">
      <c r="A11" s="397" t="s">
        <v>1900</v>
      </c>
      <c r="B11" s="398" t="s">
        <v>1901</v>
      </c>
      <c r="C11" s="398"/>
      <c r="D11" s="398"/>
      <c r="E11" s="398"/>
      <c r="F11" s="398"/>
      <c r="G11" s="398"/>
      <c r="H11" s="398"/>
    </row>
    <row r="12" spans="1:8" ht="10.199999999999999" customHeight="1">
      <c r="A12" s="397" t="s">
        <v>1902</v>
      </c>
      <c r="B12" s="398" t="s">
        <v>1903</v>
      </c>
      <c r="C12" s="398"/>
      <c r="D12" s="398"/>
      <c r="E12" s="398"/>
      <c r="F12" s="398"/>
      <c r="G12" s="398"/>
      <c r="H12" s="398"/>
    </row>
    <row r="13" spans="1:8" ht="10.199999999999999" customHeight="1">
      <c r="A13" s="397" t="s">
        <v>1904</v>
      </c>
      <c r="B13" s="398" t="s">
        <v>1905</v>
      </c>
      <c r="C13" s="398"/>
      <c r="D13" s="398"/>
      <c r="E13" s="398"/>
      <c r="F13" s="398"/>
      <c r="G13" s="398"/>
      <c r="H13" s="398"/>
    </row>
    <row r="14" spans="1:8" ht="10.199999999999999" customHeight="1">
      <c r="A14" s="397" t="s">
        <v>1906</v>
      </c>
      <c r="B14" s="398" t="s">
        <v>1907</v>
      </c>
      <c r="C14" s="398"/>
      <c r="D14" s="398"/>
      <c r="E14" s="398"/>
      <c r="F14" s="398"/>
      <c r="G14" s="398"/>
      <c r="H14" s="398"/>
    </row>
    <row r="15" spans="1:8" ht="10.199999999999999" customHeight="1">
      <c r="A15" s="397" t="s">
        <v>1908</v>
      </c>
      <c r="B15" s="398" t="s">
        <v>1909</v>
      </c>
      <c r="C15" s="398"/>
      <c r="D15" s="398"/>
      <c r="E15" s="398"/>
      <c r="F15" s="398"/>
      <c r="G15" s="398"/>
      <c r="H15" s="398"/>
    </row>
    <row r="16" spans="1:8" ht="10.199999999999999" customHeight="1">
      <c r="A16" s="397" t="s">
        <v>1910</v>
      </c>
      <c r="B16" s="398" t="s">
        <v>1911</v>
      </c>
      <c r="C16" s="398"/>
      <c r="D16" s="398"/>
      <c r="E16" s="398"/>
      <c r="F16" s="398"/>
      <c r="G16" s="398"/>
      <c r="H16" s="398"/>
    </row>
    <row r="17" spans="1:8" ht="10.199999999999999" customHeight="1">
      <c r="A17" s="397" t="s">
        <v>1912</v>
      </c>
      <c r="B17" s="398" t="s">
        <v>1913</v>
      </c>
      <c r="C17" s="398"/>
      <c r="D17" s="398"/>
      <c r="E17" s="398"/>
      <c r="F17" s="398"/>
      <c r="G17" s="398"/>
      <c r="H17" s="398"/>
    </row>
    <row r="18" spans="1:8" ht="10.199999999999999" customHeight="1">
      <c r="A18" s="397" t="s">
        <v>1914</v>
      </c>
      <c r="B18" s="398" t="s">
        <v>1915</v>
      </c>
      <c r="C18" s="398"/>
      <c r="D18" s="398"/>
      <c r="E18" s="398"/>
      <c r="F18" s="398"/>
      <c r="G18" s="398"/>
      <c r="H18" s="398"/>
    </row>
    <row r="19" spans="1:8" ht="10.199999999999999" customHeight="1">
      <c r="A19" s="397" t="s">
        <v>1916</v>
      </c>
      <c r="B19" s="398" t="s">
        <v>1917</v>
      </c>
      <c r="C19" s="398"/>
      <c r="D19" s="398"/>
      <c r="E19" s="398"/>
      <c r="F19" s="398"/>
      <c r="G19" s="398"/>
      <c r="H19" s="398"/>
    </row>
    <row r="20" spans="1:8" ht="10.199999999999999" customHeight="1">
      <c r="A20" s="397" t="s">
        <v>1918</v>
      </c>
      <c r="B20" s="398" t="s">
        <v>1919</v>
      </c>
      <c r="C20" s="398"/>
      <c r="D20" s="398"/>
      <c r="E20" s="398"/>
      <c r="F20" s="398"/>
      <c r="G20" s="398"/>
      <c r="H20" s="398"/>
    </row>
    <row r="21" spans="1:8" ht="10.199999999999999" customHeight="1">
      <c r="A21" s="397" t="s">
        <v>1920</v>
      </c>
      <c r="B21" s="398" t="s">
        <v>1921</v>
      </c>
      <c r="C21" s="398"/>
      <c r="D21" s="398"/>
      <c r="E21" s="398"/>
      <c r="F21" s="398"/>
      <c r="G21" s="398"/>
      <c r="H21" s="398"/>
    </row>
    <row r="22" spans="1:8" ht="10.199999999999999" customHeight="1">
      <c r="A22" s="397" t="s">
        <v>1922</v>
      </c>
      <c r="B22" s="398" t="s">
        <v>1923</v>
      </c>
      <c r="C22" s="398"/>
      <c r="D22" s="398"/>
      <c r="E22" s="398"/>
      <c r="F22" s="398"/>
      <c r="G22" s="398"/>
      <c r="H22" s="398"/>
    </row>
    <row r="23" spans="1:8" ht="10.199999999999999" customHeight="1">
      <c r="A23" s="397" t="s">
        <v>1924</v>
      </c>
      <c r="B23" s="398" t="s">
        <v>1925</v>
      </c>
      <c r="C23" s="398"/>
      <c r="D23" s="398"/>
      <c r="E23" s="398"/>
      <c r="F23" s="398"/>
      <c r="G23" s="398"/>
      <c r="H23" s="398"/>
    </row>
    <row r="24" spans="1:8" ht="10.199999999999999" customHeight="1">
      <c r="A24" s="397" t="s">
        <v>1926</v>
      </c>
      <c r="B24" s="398" t="s">
        <v>1927</v>
      </c>
      <c r="C24" s="398"/>
      <c r="D24" s="398"/>
      <c r="E24" s="398"/>
      <c r="F24" s="398"/>
      <c r="G24" s="398"/>
      <c r="H24" s="398"/>
    </row>
    <row r="25" spans="1:8" ht="10.199999999999999" customHeight="1">
      <c r="A25" s="397" t="s">
        <v>1928</v>
      </c>
      <c r="B25" s="398" t="s">
        <v>1929</v>
      </c>
      <c r="C25" s="398"/>
      <c r="D25" s="398"/>
      <c r="E25" s="398"/>
      <c r="F25" s="398"/>
      <c r="G25" s="398"/>
      <c r="H25" s="398"/>
    </row>
    <row r="26" spans="1:8" ht="10.199999999999999" customHeight="1">
      <c r="A26" s="397" t="s">
        <v>1930</v>
      </c>
      <c r="B26" s="398" t="s">
        <v>1931</v>
      </c>
      <c r="C26" s="398"/>
      <c r="D26" s="398"/>
      <c r="E26" s="398"/>
      <c r="F26" s="398"/>
      <c r="G26" s="398"/>
      <c r="H26" s="398"/>
    </row>
    <row r="27" spans="1:8" ht="10.199999999999999" customHeight="1">
      <c r="A27" s="397" t="s">
        <v>1932</v>
      </c>
      <c r="B27" s="398" t="s">
        <v>1933</v>
      </c>
      <c r="C27" s="398"/>
      <c r="D27" s="398"/>
      <c r="E27" s="398"/>
      <c r="F27" s="398"/>
      <c r="G27" s="398"/>
      <c r="H27" s="398"/>
    </row>
    <row r="28" spans="1:8" ht="10.199999999999999" customHeight="1">
      <c r="A28" s="397" t="s">
        <v>1934</v>
      </c>
      <c r="B28" s="398" t="s">
        <v>1935</v>
      </c>
      <c r="C28" s="398"/>
      <c r="D28" s="398"/>
      <c r="E28" s="398"/>
      <c r="F28" s="398"/>
      <c r="G28" s="398"/>
      <c r="H28" s="398"/>
    </row>
    <row r="29" spans="1:8" ht="10.199999999999999" customHeight="1">
      <c r="A29" s="397" t="s">
        <v>1936</v>
      </c>
      <c r="B29" s="398" t="s">
        <v>1937</v>
      </c>
      <c r="C29" s="398"/>
      <c r="D29" s="398"/>
      <c r="E29" s="398"/>
      <c r="F29" s="398"/>
      <c r="G29" s="398"/>
      <c r="H29" s="398"/>
    </row>
    <row r="30" spans="1:8" ht="10.199999999999999" customHeight="1">
      <c r="A30" s="397" t="s">
        <v>1938</v>
      </c>
      <c r="B30" s="398" t="s">
        <v>1939</v>
      </c>
      <c r="C30" s="398"/>
      <c r="D30" s="398"/>
      <c r="E30" s="398"/>
      <c r="F30" s="398"/>
      <c r="G30" s="398"/>
      <c r="H30" s="398"/>
    </row>
    <row r="31" spans="1:8" ht="10.199999999999999" customHeight="1">
      <c r="A31" s="397" t="s">
        <v>1882</v>
      </c>
      <c r="B31" s="398" t="s">
        <v>1940</v>
      </c>
      <c r="C31" s="398"/>
      <c r="D31" s="398"/>
      <c r="E31" s="398"/>
      <c r="F31" s="398"/>
      <c r="G31" s="398"/>
      <c r="H31" s="398"/>
    </row>
    <row r="32" spans="1:8" ht="10.199999999999999" customHeight="1">
      <c r="A32" s="397" t="s">
        <v>1941</v>
      </c>
      <c r="B32" s="398" t="s">
        <v>1942</v>
      </c>
      <c r="C32" s="398"/>
      <c r="D32" s="398"/>
      <c r="E32" s="398"/>
      <c r="F32" s="398"/>
      <c r="G32" s="398"/>
      <c r="H32" s="398"/>
    </row>
    <row r="33" spans="1:8" ht="10.199999999999999" customHeight="1">
      <c r="A33" s="397" t="s">
        <v>1884</v>
      </c>
      <c r="B33" s="398" t="s">
        <v>1943</v>
      </c>
      <c r="C33" s="398"/>
      <c r="D33" s="398"/>
      <c r="E33" s="398"/>
      <c r="F33" s="398"/>
      <c r="G33" s="398"/>
      <c r="H33" s="398"/>
    </row>
    <row r="34" spans="1:8" ht="10.199999999999999" customHeight="1">
      <c r="A34" s="397" t="s">
        <v>1944</v>
      </c>
      <c r="B34" s="398" t="s">
        <v>1945</v>
      </c>
      <c r="C34" s="398"/>
      <c r="D34" s="398"/>
      <c r="E34" s="398"/>
      <c r="F34" s="398"/>
      <c r="G34" s="398"/>
      <c r="H34" s="398"/>
    </row>
    <row r="35" spans="1:8" ht="10.199999999999999" customHeight="1">
      <c r="A35" s="397" t="s">
        <v>1946</v>
      </c>
      <c r="B35" s="398" t="s">
        <v>1947</v>
      </c>
      <c r="C35" s="398"/>
      <c r="D35" s="398"/>
      <c r="E35" s="398"/>
      <c r="F35" s="398"/>
      <c r="G35" s="398"/>
      <c r="H35" s="398"/>
    </row>
    <row r="36" spans="1:8" ht="10.199999999999999" customHeight="1">
      <c r="A36" s="397" t="s">
        <v>1948</v>
      </c>
      <c r="B36" s="398" t="s">
        <v>1949</v>
      </c>
      <c r="C36" s="398"/>
      <c r="D36" s="398"/>
      <c r="E36" s="398"/>
      <c r="F36" s="398"/>
      <c r="G36" s="398"/>
      <c r="H36" s="398"/>
    </row>
    <row r="37" spans="1:8" ht="10.199999999999999" customHeight="1">
      <c r="A37" s="397" t="s">
        <v>1950</v>
      </c>
      <c r="B37" s="398" t="s">
        <v>1951</v>
      </c>
      <c r="C37" s="398"/>
      <c r="D37" s="398"/>
      <c r="E37" s="398"/>
      <c r="F37" s="398"/>
      <c r="G37" s="398"/>
      <c r="H37" s="398"/>
    </row>
    <row r="38" spans="1:8" ht="10.199999999999999" customHeight="1">
      <c r="A38" s="397" t="s">
        <v>1952</v>
      </c>
      <c r="B38" s="398" t="s">
        <v>1953</v>
      </c>
      <c r="C38" s="398"/>
      <c r="D38" s="398"/>
      <c r="E38" s="398"/>
      <c r="F38" s="398"/>
      <c r="G38" s="398"/>
      <c r="H38" s="398"/>
    </row>
    <row r="39" spans="1:8" ht="10.199999999999999" customHeight="1">
      <c r="A39" s="397" t="s">
        <v>1954</v>
      </c>
      <c r="B39" s="398" t="s">
        <v>1955</v>
      </c>
      <c r="C39" s="398"/>
      <c r="D39" s="398"/>
      <c r="E39" s="398"/>
      <c r="F39" s="398"/>
      <c r="G39" s="398"/>
      <c r="H39" s="398"/>
    </row>
    <row r="40" spans="1:8" ht="10.199999999999999" customHeight="1">
      <c r="A40" s="397" t="s">
        <v>1956</v>
      </c>
      <c r="B40" s="398" t="s">
        <v>1957</v>
      </c>
      <c r="C40" s="398"/>
      <c r="D40" s="398"/>
      <c r="E40" s="398"/>
      <c r="F40" s="398"/>
      <c r="G40" s="398"/>
      <c r="H40" s="398"/>
    </row>
    <row r="41" spans="1:8" ht="10.199999999999999" customHeight="1">
      <c r="A41" s="397" t="s">
        <v>1958</v>
      </c>
      <c r="B41" s="398" t="s">
        <v>1959</v>
      </c>
      <c r="C41" s="398"/>
      <c r="D41" s="398"/>
      <c r="E41" s="398"/>
      <c r="F41" s="398"/>
      <c r="G41" s="398"/>
      <c r="H41" s="398"/>
    </row>
    <row r="42" spans="1:8" ht="10.199999999999999" customHeight="1">
      <c r="A42" s="397" t="s">
        <v>1960</v>
      </c>
      <c r="B42" s="398" t="s">
        <v>1961</v>
      </c>
      <c r="C42" s="398"/>
      <c r="D42" s="398"/>
      <c r="E42" s="398"/>
      <c r="F42" s="398"/>
      <c r="G42" s="398"/>
      <c r="H42" s="398"/>
    </row>
    <row r="43" spans="1:8" ht="10.199999999999999" customHeight="1">
      <c r="A43" s="397" t="s">
        <v>1962</v>
      </c>
      <c r="B43" s="398" t="s">
        <v>1963</v>
      </c>
      <c r="C43" s="398"/>
      <c r="D43" s="398"/>
      <c r="E43" s="398"/>
      <c r="F43" s="398"/>
      <c r="G43" s="398"/>
      <c r="H43" s="398"/>
    </row>
    <row r="44" spans="1:8" ht="10.199999999999999" customHeight="1">
      <c r="A44" s="397" t="s">
        <v>1964</v>
      </c>
      <c r="B44" s="398" t="s">
        <v>1965</v>
      </c>
      <c r="C44" s="398"/>
      <c r="D44" s="398"/>
      <c r="E44" s="398"/>
      <c r="F44" s="398"/>
      <c r="G44" s="398"/>
      <c r="H44" s="398"/>
    </row>
    <row r="45" spans="1:8" ht="10.199999999999999" customHeight="1">
      <c r="A45" s="397" t="s">
        <v>1966</v>
      </c>
      <c r="B45" s="398" t="s">
        <v>1967</v>
      </c>
      <c r="C45" s="398"/>
      <c r="D45" s="398"/>
      <c r="E45" s="398"/>
      <c r="F45" s="398"/>
      <c r="G45" s="398"/>
      <c r="H45" s="398"/>
    </row>
    <row r="46" spans="1:8" ht="10.199999999999999" customHeight="1">
      <c r="A46" s="397" t="s">
        <v>1968</v>
      </c>
      <c r="B46" s="398" t="s">
        <v>1969</v>
      </c>
      <c r="C46" s="398"/>
      <c r="D46" s="398"/>
      <c r="E46" s="398"/>
      <c r="F46" s="398"/>
      <c r="G46" s="398"/>
      <c r="H46" s="398"/>
    </row>
    <row r="47" spans="1:8" ht="10.199999999999999" customHeight="1">
      <c r="A47" s="397" t="s">
        <v>1970</v>
      </c>
      <c r="B47" s="399" t="s">
        <v>1971</v>
      </c>
      <c r="C47" s="399"/>
      <c r="D47" s="399"/>
      <c r="E47" s="399"/>
      <c r="F47" s="399"/>
      <c r="G47" s="399"/>
      <c r="H47" s="399"/>
    </row>
    <row r="48" spans="1:8" ht="10.199999999999999" customHeight="1">
      <c r="A48" s="397" t="s">
        <v>1972</v>
      </c>
      <c r="B48" s="398" t="s">
        <v>1973</v>
      </c>
      <c r="C48" s="398"/>
      <c r="D48" s="398"/>
      <c r="E48" s="398"/>
      <c r="F48" s="398"/>
      <c r="G48" s="398"/>
      <c r="H48" s="398"/>
    </row>
    <row r="49" spans="1:8" ht="10.199999999999999" customHeight="1">
      <c r="A49" s="397" t="s">
        <v>1974</v>
      </c>
      <c r="B49" s="398" t="s">
        <v>1975</v>
      </c>
      <c r="C49" s="398"/>
      <c r="D49" s="398"/>
      <c r="E49" s="398"/>
      <c r="F49" s="398"/>
      <c r="G49" s="398"/>
      <c r="H49" s="398"/>
    </row>
    <row r="50" spans="1:8" ht="10.199999999999999" customHeight="1">
      <c r="A50" s="397" t="s">
        <v>1976</v>
      </c>
      <c r="B50" s="398" t="s">
        <v>1977</v>
      </c>
      <c r="C50" s="398"/>
      <c r="D50" s="398"/>
      <c r="E50" s="398"/>
      <c r="F50" s="398"/>
      <c r="G50" s="398"/>
      <c r="H50" s="398"/>
    </row>
    <row r="51" spans="1:8" ht="10.199999999999999" customHeight="1">
      <c r="A51" s="397" t="s">
        <v>1887</v>
      </c>
      <c r="B51" s="398" t="s">
        <v>1978</v>
      </c>
      <c r="C51" s="398"/>
      <c r="D51" s="398"/>
      <c r="E51" s="398"/>
      <c r="F51" s="398"/>
      <c r="G51" s="398"/>
      <c r="H51" s="398"/>
    </row>
    <row r="52" spans="1:8" ht="10.199999999999999" customHeight="1">
      <c r="A52" s="397" t="s">
        <v>1889</v>
      </c>
      <c r="B52" s="398" t="s">
        <v>1979</v>
      </c>
      <c r="C52" s="398"/>
      <c r="D52" s="398"/>
      <c r="E52" s="398"/>
      <c r="F52" s="398"/>
      <c r="G52" s="398"/>
      <c r="H52" s="398"/>
    </row>
    <row r="53" spans="1:8" ht="10.199999999999999" customHeight="1">
      <c r="A53" s="397" t="s">
        <v>1980</v>
      </c>
      <c r="B53" s="398" t="s">
        <v>1981</v>
      </c>
      <c r="C53" s="398"/>
      <c r="D53" s="398"/>
      <c r="E53" s="398"/>
      <c r="F53" s="398"/>
      <c r="G53" s="398"/>
      <c r="H53" s="398"/>
    </row>
    <row r="54" spans="1:8" ht="10.199999999999999" customHeight="1">
      <c r="A54" s="397" t="s">
        <v>1982</v>
      </c>
      <c r="B54" s="398" t="s">
        <v>1983</v>
      </c>
      <c r="C54" s="398"/>
      <c r="D54" s="398"/>
      <c r="E54" s="398"/>
      <c r="F54" s="398"/>
      <c r="G54" s="398"/>
      <c r="H54" s="398"/>
    </row>
    <row r="55" spans="1:8" ht="10.199999999999999" customHeight="1">
      <c r="A55" s="397" t="s">
        <v>1984</v>
      </c>
      <c r="B55" s="398" t="s">
        <v>1985</v>
      </c>
      <c r="C55" s="398"/>
      <c r="D55" s="398"/>
      <c r="E55" s="398"/>
      <c r="F55" s="398"/>
      <c r="G55" s="398"/>
      <c r="H55" s="398"/>
    </row>
    <row r="56" spans="1:8" ht="10.199999999999999" customHeight="1">
      <c r="A56" s="397" t="s">
        <v>1986</v>
      </c>
      <c r="B56" s="398" t="s">
        <v>1987</v>
      </c>
      <c r="C56" s="398"/>
      <c r="D56" s="398"/>
      <c r="E56" s="398"/>
      <c r="F56" s="398"/>
      <c r="G56" s="398"/>
      <c r="H56" s="398"/>
    </row>
    <row r="57" spans="1:8" ht="10.199999999999999" customHeight="1">
      <c r="A57" s="397" t="s">
        <v>1988</v>
      </c>
      <c r="B57" s="398" t="s">
        <v>1989</v>
      </c>
      <c r="C57" s="398"/>
      <c r="D57" s="398"/>
      <c r="E57" s="398"/>
      <c r="F57" s="398"/>
      <c r="G57" s="398"/>
      <c r="H57" s="398"/>
    </row>
    <row r="58" spans="1:8" ht="10.199999999999999" customHeight="1">
      <c r="A58" s="397" t="s">
        <v>1990</v>
      </c>
      <c r="B58" s="398" t="s">
        <v>1991</v>
      </c>
      <c r="C58" s="398"/>
      <c r="D58" s="398"/>
      <c r="E58" s="398"/>
      <c r="F58" s="398"/>
      <c r="G58" s="398"/>
      <c r="H58" s="398"/>
    </row>
    <row r="59" spans="1:8" ht="10.199999999999999" customHeight="1">
      <c r="A59" s="397" t="s">
        <v>1992</v>
      </c>
      <c r="B59" s="398" t="s">
        <v>1993</v>
      </c>
      <c r="C59" s="398"/>
      <c r="D59" s="398"/>
      <c r="E59" s="398"/>
      <c r="F59" s="398"/>
      <c r="G59" s="398"/>
      <c r="H59" s="398"/>
    </row>
    <row r="60" spans="1:8" ht="10.199999999999999" customHeight="1">
      <c r="A60" s="397" t="s">
        <v>1994</v>
      </c>
      <c r="B60" s="398" t="s">
        <v>1995</v>
      </c>
      <c r="C60" s="398"/>
      <c r="D60" s="398"/>
      <c r="E60" s="398"/>
      <c r="F60" s="398"/>
      <c r="G60" s="398"/>
      <c r="H60" s="398"/>
    </row>
    <row r="61" spans="1:8" ht="10.199999999999999" customHeight="1">
      <c r="A61" s="397" t="s">
        <v>1996</v>
      </c>
      <c r="B61" s="398" t="s">
        <v>1997</v>
      </c>
      <c r="C61" s="398"/>
      <c r="D61" s="398"/>
      <c r="E61" s="398"/>
      <c r="F61" s="398"/>
      <c r="G61" s="398"/>
      <c r="H61" s="398"/>
    </row>
    <row r="62" spans="1:8" ht="10.199999999999999" customHeight="1">
      <c r="A62" s="397" t="s">
        <v>1998</v>
      </c>
      <c r="B62" s="398" t="s">
        <v>1999</v>
      </c>
      <c r="C62" s="398"/>
      <c r="D62" s="398"/>
      <c r="E62" s="398"/>
      <c r="F62" s="398"/>
      <c r="G62" s="398"/>
      <c r="H62" s="398"/>
    </row>
    <row r="63" spans="1:8" ht="10.199999999999999" customHeight="1">
      <c r="A63" s="397" t="s">
        <v>2000</v>
      </c>
      <c r="B63" s="398" t="s">
        <v>2001</v>
      </c>
      <c r="C63" s="398"/>
      <c r="D63" s="398"/>
      <c r="E63" s="398"/>
      <c r="F63" s="398"/>
      <c r="G63" s="398"/>
      <c r="H63" s="398"/>
    </row>
    <row r="64" spans="1:8" ht="10.199999999999999" customHeight="1">
      <c r="A64" s="397" t="s">
        <v>2002</v>
      </c>
      <c r="B64" s="398" t="s">
        <v>2003</v>
      </c>
      <c r="C64" s="398"/>
      <c r="D64" s="398"/>
      <c r="E64" s="398"/>
      <c r="F64" s="398"/>
      <c r="G64" s="398"/>
      <c r="H64" s="398"/>
    </row>
    <row r="65" spans="1:8" ht="10.199999999999999" customHeight="1">
      <c r="A65" s="397" t="s">
        <v>2004</v>
      </c>
      <c r="B65" s="398" t="s">
        <v>2005</v>
      </c>
      <c r="C65" s="398"/>
      <c r="D65" s="398"/>
      <c r="E65" s="398"/>
      <c r="F65" s="398"/>
      <c r="G65" s="398"/>
      <c r="H65" s="398"/>
    </row>
    <row r="66" spans="1:8" ht="10.199999999999999" customHeight="1">
      <c r="A66" s="397" t="s">
        <v>2006</v>
      </c>
      <c r="B66" s="398" t="s">
        <v>2007</v>
      </c>
      <c r="C66" s="398"/>
      <c r="D66" s="398"/>
      <c r="E66" s="398"/>
      <c r="F66" s="398"/>
      <c r="G66" s="398"/>
      <c r="H66" s="398"/>
    </row>
    <row r="67" spans="1:8" ht="10.199999999999999" customHeight="1">
      <c r="A67" s="397" t="s">
        <v>2008</v>
      </c>
      <c r="B67" s="398" t="s">
        <v>2009</v>
      </c>
      <c r="C67" s="398"/>
      <c r="D67" s="398"/>
      <c r="E67" s="398"/>
      <c r="F67" s="398"/>
      <c r="G67" s="398"/>
      <c r="H67" s="398"/>
    </row>
    <row r="68" spans="1:8" ht="10.199999999999999" customHeight="1">
      <c r="A68" s="397" t="s">
        <v>2010</v>
      </c>
      <c r="B68" s="398" t="s">
        <v>2011</v>
      </c>
      <c r="C68" s="398"/>
      <c r="D68" s="398"/>
      <c r="E68" s="398"/>
      <c r="F68" s="398"/>
      <c r="G68" s="398"/>
      <c r="H68" s="398"/>
    </row>
    <row r="69" spans="1:8" ht="10.199999999999999" customHeight="1">
      <c r="A69" s="397" t="s">
        <v>2012</v>
      </c>
      <c r="B69" s="398" t="s">
        <v>2013</v>
      </c>
      <c r="C69" s="398"/>
      <c r="D69" s="398"/>
      <c r="E69" s="398"/>
      <c r="F69" s="398"/>
      <c r="G69" s="398"/>
      <c r="H69" s="398"/>
    </row>
    <row r="70" spans="1:8" ht="10.199999999999999" customHeight="1">
      <c r="A70" s="397" t="s">
        <v>2014</v>
      </c>
      <c r="B70" s="398" t="s">
        <v>2015</v>
      </c>
      <c r="C70" s="398"/>
      <c r="D70" s="398"/>
      <c r="E70" s="398"/>
      <c r="F70" s="398"/>
      <c r="G70" s="398"/>
      <c r="H70" s="398"/>
    </row>
    <row r="71" spans="1:8" ht="10.199999999999999" customHeight="1">
      <c r="A71" s="397" t="s">
        <v>2016</v>
      </c>
      <c r="B71" s="398" t="s">
        <v>2017</v>
      </c>
      <c r="C71" s="398"/>
      <c r="D71" s="398"/>
      <c r="E71" s="398"/>
      <c r="F71" s="398"/>
      <c r="G71" s="398"/>
      <c r="H71" s="398"/>
    </row>
    <row r="72" spans="1:8" ht="10.199999999999999" customHeight="1">
      <c r="A72" s="397" t="s">
        <v>2018</v>
      </c>
      <c r="B72" s="398" t="s">
        <v>2019</v>
      </c>
      <c r="C72" s="398"/>
      <c r="D72" s="398"/>
      <c r="E72" s="398"/>
      <c r="F72" s="398"/>
      <c r="G72" s="398"/>
      <c r="H72" s="398"/>
    </row>
    <row r="73" spans="1:8" ht="10.199999999999999" customHeight="1">
      <c r="A73" s="397" t="s">
        <v>2020</v>
      </c>
      <c r="B73" s="398" t="s">
        <v>2021</v>
      </c>
      <c r="C73" s="398"/>
      <c r="D73" s="398"/>
      <c r="E73" s="398"/>
      <c r="F73" s="398"/>
      <c r="G73" s="398"/>
      <c r="H73" s="398"/>
    </row>
    <row r="74" spans="1:8" ht="10.199999999999999" customHeight="1">
      <c r="A74" s="397" t="s">
        <v>2022</v>
      </c>
      <c r="B74" s="398" t="s">
        <v>2023</v>
      </c>
      <c r="C74" s="398"/>
      <c r="D74" s="398"/>
      <c r="E74" s="398"/>
      <c r="F74" s="398"/>
      <c r="G74" s="398"/>
      <c r="H74" s="398"/>
    </row>
    <row r="75" spans="1:8" ht="10.199999999999999" customHeight="1">
      <c r="A75" s="397" t="s">
        <v>2024</v>
      </c>
      <c r="B75" s="398" t="s">
        <v>2025</v>
      </c>
      <c r="C75" s="398"/>
      <c r="D75" s="398"/>
      <c r="E75" s="398"/>
      <c r="F75" s="398"/>
      <c r="G75" s="398"/>
      <c r="H75" s="398"/>
    </row>
    <row r="76" spans="1:8" ht="10.199999999999999" customHeight="1">
      <c r="A76" s="397" t="s">
        <v>2026</v>
      </c>
      <c r="B76" s="398" t="s">
        <v>2027</v>
      </c>
      <c r="C76" s="398"/>
      <c r="D76" s="398"/>
      <c r="E76" s="398"/>
      <c r="F76" s="398"/>
      <c r="G76" s="398"/>
      <c r="H76" s="398"/>
    </row>
    <row r="77" spans="1:8" ht="10.199999999999999" customHeight="1">
      <c r="A77" s="397" t="s">
        <v>2028</v>
      </c>
      <c r="B77" s="398" t="s">
        <v>2029</v>
      </c>
      <c r="C77" s="398"/>
      <c r="D77" s="398"/>
      <c r="E77" s="398"/>
      <c r="F77" s="398"/>
      <c r="G77" s="398"/>
      <c r="H77" s="398"/>
    </row>
    <row r="78" spans="1:8" ht="10.199999999999999" customHeight="1">
      <c r="A78" s="397" t="s">
        <v>2030</v>
      </c>
      <c r="B78" s="398" t="s">
        <v>2031</v>
      </c>
      <c r="C78" s="398"/>
      <c r="D78" s="398"/>
      <c r="E78" s="398"/>
      <c r="F78" s="398"/>
      <c r="G78" s="398"/>
      <c r="H78" s="398"/>
    </row>
    <row r="79" spans="1:8" ht="10.199999999999999" customHeight="1">
      <c r="A79" s="397" t="s">
        <v>2032</v>
      </c>
      <c r="B79" s="398" t="s">
        <v>2033</v>
      </c>
      <c r="C79" s="398"/>
      <c r="D79" s="398"/>
      <c r="E79" s="398"/>
      <c r="F79" s="398"/>
      <c r="G79" s="398"/>
      <c r="H79" s="398"/>
    </row>
    <row r="80" spans="1:8" ht="10.199999999999999" customHeight="1">
      <c r="A80" s="397" t="s">
        <v>2034</v>
      </c>
      <c r="B80" s="398" t="s">
        <v>2035</v>
      </c>
      <c r="C80" s="398"/>
      <c r="D80" s="398"/>
      <c r="E80" s="398"/>
      <c r="F80" s="398"/>
      <c r="G80" s="398"/>
      <c r="H80" s="398"/>
    </row>
    <row r="81" spans="1:8" ht="10.199999999999999" customHeight="1">
      <c r="A81" s="397" t="s">
        <v>2036</v>
      </c>
      <c r="B81" s="398" t="s">
        <v>2037</v>
      </c>
      <c r="C81" s="398"/>
      <c r="D81" s="398"/>
      <c r="E81" s="398"/>
      <c r="F81" s="398"/>
      <c r="G81" s="398"/>
      <c r="H81" s="398"/>
    </row>
    <row r="82" spans="1:8" ht="10.199999999999999" customHeight="1">
      <c r="A82" s="397" t="s">
        <v>2038</v>
      </c>
      <c r="B82" s="398" t="s">
        <v>2039</v>
      </c>
      <c r="C82" s="398"/>
      <c r="D82" s="398"/>
      <c r="E82" s="398"/>
      <c r="F82" s="398"/>
      <c r="G82" s="398"/>
      <c r="H82" s="398"/>
    </row>
    <row r="83" spans="1:8" ht="10.199999999999999" customHeight="1">
      <c r="A83" s="397" t="s">
        <v>2040</v>
      </c>
      <c r="B83" s="398" t="s">
        <v>2041</v>
      </c>
      <c r="C83" s="398"/>
      <c r="D83" s="398"/>
      <c r="E83" s="398"/>
      <c r="F83" s="398"/>
      <c r="G83" s="398"/>
      <c r="H83" s="398"/>
    </row>
    <row r="84" spans="1:8" ht="10.199999999999999" customHeight="1">
      <c r="A84" s="397" t="s">
        <v>2042</v>
      </c>
      <c r="B84" s="400" t="s">
        <v>2043</v>
      </c>
      <c r="C84" s="400"/>
      <c r="D84" s="400"/>
      <c r="E84" s="400"/>
      <c r="F84" s="400"/>
      <c r="G84" s="400"/>
      <c r="H84" s="400"/>
    </row>
    <row r="85" spans="1:8" ht="10.199999999999999" customHeight="1">
      <c r="A85" s="397" t="s">
        <v>2044</v>
      </c>
      <c r="B85" s="398" t="s">
        <v>2045</v>
      </c>
      <c r="C85" s="398"/>
      <c r="D85" s="398"/>
      <c r="E85" s="398"/>
      <c r="F85" s="398"/>
      <c r="G85" s="398"/>
      <c r="H85" s="398"/>
    </row>
    <row r="86" spans="1:8" ht="10.199999999999999" customHeight="1">
      <c r="A86" s="397" t="s">
        <v>2046</v>
      </c>
      <c r="B86" s="398" t="s">
        <v>2047</v>
      </c>
      <c r="C86" s="398"/>
      <c r="D86" s="398"/>
      <c r="E86" s="398"/>
      <c r="F86" s="398"/>
      <c r="G86" s="398"/>
      <c r="H86" s="398"/>
    </row>
    <row r="87" spans="1:8" ht="10.199999999999999" customHeight="1">
      <c r="A87" s="397" t="s">
        <v>2048</v>
      </c>
      <c r="B87" s="398" t="s">
        <v>2049</v>
      </c>
      <c r="C87" s="398"/>
      <c r="D87" s="398"/>
      <c r="E87" s="398"/>
      <c r="F87" s="398"/>
      <c r="G87" s="398"/>
      <c r="H87" s="398"/>
    </row>
    <row r="88" spans="1:8" ht="10.199999999999999" customHeight="1">
      <c r="A88" s="397" t="s">
        <v>2050</v>
      </c>
      <c r="B88" s="398" t="s">
        <v>2051</v>
      </c>
      <c r="C88" s="398"/>
      <c r="D88" s="398"/>
      <c r="E88" s="398"/>
      <c r="F88" s="398"/>
      <c r="G88" s="398"/>
      <c r="H88" s="398"/>
    </row>
    <row r="89" spans="1:8" ht="10.199999999999999" customHeight="1">
      <c r="A89" s="397" t="s">
        <v>2052</v>
      </c>
      <c r="B89" s="398" t="s">
        <v>2053</v>
      </c>
      <c r="C89" s="398"/>
      <c r="D89" s="398"/>
      <c r="E89" s="398"/>
      <c r="F89" s="398"/>
      <c r="G89" s="398"/>
      <c r="H89" s="398"/>
    </row>
    <row r="90" spans="1:8" ht="10.199999999999999" customHeight="1">
      <c r="A90" s="397" t="s">
        <v>2052</v>
      </c>
      <c r="B90" s="398" t="s">
        <v>2053</v>
      </c>
      <c r="C90" s="398"/>
      <c r="D90" s="398"/>
      <c r="E90" s="398"/>
      <c r="F90" s="398"/>
      <c r="G90" s="398"/>
      <c r="H90" s="398"/>
    </row>
    <row r="91" spans="1:8" ht="10.199999999999999" customHeight="1">
      <c r="A91" s="397" t="s">
        <v>2052</v>
      </c>
      <c r="B91" s="398" t="s">
        <v>2053</v>
      </c>
      <c r="C91" s="398"/>
      <c r="D91" s="398"/>
      <c r="E91" s="398"/>
      <c r="F91" s="398"/>
      <c r="G91" s="398"/>
      <c r="H91" s="398"/>
    </row>
    <row r="92" spans="1:8" ht="10.199999999999999" customHeight="1">
      <c r="A92" s="397" t="s">
        <v>2052</v>
      </c>
      <c r="B92" s="398" t="s">
        <v>2053</v>
      </c>
      <c r="C92" s="398"/>
      <c r="D92" s="398"/>
      <c r="E92" s="398"/>
      <c r="F92" s="398"/>
      <c r="G92" s="398"/>
      <c r="H92" s="398"/>
    </row>
    <row r="93" spans="1:8" ht="10.199999999999999" customHeight="1">
      <c r="A93" s="397" t="s">
        <v>2052</v>
      </c>
      <c r="B93" s="398" t="s">
        <v>2053</v>
      </c>
      <c r="C93" s="398"/>
      <c r="D93" s="398"/>
      <c r="E93" s="398"/>
      <c r="F93" s="398"/>
      <c r="G93" s="398"/>
      <c r="H93" s="398"/>
    </row>
    <row r="94" spans="1:8" ht="10.199999999999999" customHeight="1">
      <c r="A94" s="397" t="s">
        <v>2052</v>
      </c>
      <c r="B94" s="398" t="s">
        <v>2053</v>
      </c>
      <c r="C94" s="398"/>
      <c r="D94" s="398"/>
      <c r="E94" s="398"/>
      <c r="F94" s="398"/>
      <c r="G94" s="398"/>
      <c r="H94" s="398"/>
    </row>
    <row r="95" spans="1:8" ht="10.199999999999999" customHeight="1">
      <c r="A95" s="397" t="s">
        <v>2054</v>
      </c>
      <c r="B95" s="398" t="s">
        <v>2055</v>
      </c>
      <c r="C95" s="398"/>
      <c r="D95" s="398"/>
      <c r="E95" s="398"/>
      <c r="F95" s="398"/>
      <c r="G95" s="398"/>
      <c r="H95" s="398"/>
    </row>
    <row r="96" spans="1:8" ht="10.199999999999999" customHeight="1">
      <c r="A96" s="397" t="s">
        <v>2056</v>
      </c>
      <c r="B96" s="398" t="s">
        <v>2057</v>
      </c>
      <c r="C96" s="398"/>
      <c r="D96" s="398"/>
      <c r="E96" s="398"/>
      <c r="F96" s="398"/>
      <c r="G96" s="398"/>
      <c r="H96" s="398"/>
    </row>
    <row r="97" spans="1:8" ht="10.199999999999999" customHeight="1">
      <c r="A97" s="397" t="s">
        <v>2058</v>
      </c>
      <c r="B97" s="398" t="s">
        <v>2059</v>
      </c>
      <c r="C97" s="398"/>
      <c r="D97" s="398"/>
      <c r="E97" s="398"/>
      <c r="F97" s="398"/>
      <c r="G97" s="398"/>
      <c r="H97" s="398"/>
    </row>
    <row r="98" spans="1:8" ht="10.199999999999999" customHeight="1">
      <c r="A98" s="397" t="s">
        <v>153</v>
      </c>
      <c r="B98" s="398" t="s">
        <v>2060</v>
      </c>
      <c r="C98" s="398"/>
      <c r="D98" s="398"/>
      <c r="E98" s="398"/>
      <c r="F98" s="398"/>
      <c r="G98" s="398"/>
      <c r="H98" s="398"/>
    </row>
    <row r="99" spans="1:8" ht="10.199999999999999" customHeight="1">
      <c r="A99" s="397" t="s">
        <v>156</v>
      </c>
      <c r="B99" s="398" t="s">
        <v>2061</v>
      </c>
      <c r="C99" s="398"/>
      <c r="D99" s="398"/>
      <c r="E99" s="398"/>
      <c r="F99" s="398"/>
      <c r="G99" s="398"/>
      <c r="H99" s="398"/>
    </row>
    <row r="100" spans="1:8" ht="10.199999999999999" customHeight="1">
      <c r="A100" s="397" t="s">
        <v>2062</v>
      </c>
      <c r="B100" s="398" t="s">
        <v>2063</v>
      </c>
      <c r="C100" s="398"/>
      <c r="D100" s="398"/>
      <c r="E100" s="398"/>
      <c r="F100" s="398"/>
      <c r="G100" s="398"/>
      <c r="H100" s="398"/>
    </row>
    <row r="101" spans="1:8" ht="10.199999999999999" customHeight="1">
      <c r="A101" s="397" t="s">
        <v>2064</v>
      </c>
      <c r="B101" s="398" t="s">
        <v>2065</v>
      </c>
      <c r="C101" s="398"/>
      <c r="D101" s="398"/>
      <c r="E101" s="398"/>
      <c r="F101" s="398"/>
      <c r="G101" s="398"/>
      <c r="H101" s="398"/>
    </row>
    <row r="102" spans="1:8" ht="10.199999999999999" customHeight="1">
      <c r="A102" s="397" t="s">
        <v>2066</v>
      </c>
      <c r="B102" s="398" t="s">
        <v>2067</v>
      </c>
      <c r="C102" s="398"/>
      <c r="D102" s="398"/>
      <c r="E102" s="398"/>
      <c r="F102" s="398"/>
      <c r="G102" s="398"/>
      <c r="H102" s="398"/>
    </row>
    <row r="103" spans="1:8" ht="10.199999999999999" customHeight="1">
      <c r="A103" s="397" t="s">
        <v>2068</v>
      </c>
      <c r="B103" s="398" t="s">
        <v>2069</v>
      </c>
      <c r="C103" s="398"/>
      <c r="D103" s="398"/>
      <c r="E103" s="398"/>
      <c r="F103" s="398"/>
      <c r="G103" s="398"/>
      <c r="H103" s="398"/>
    </row>
    <row r="104" spans="1:8" ht="10.199999999999999" customHeight="1">
      <c r="A104" s="397" t="s">
        <v>2070</v>
      </c>
      <c r="B104" s="398" t="s">
        <v>2071</v>
      </c>
      <c r="C104" s="398"/>
      <c r="D104" s="398"/>
      <c r="E104" s="398"/>
      <c r="F104" s="398"/>
      <c r="G104" s="398"/>
      <c r="H104" s="398"/>
    </row>
    <row r="105" spans="1:8" ht="10.199999999999999" customHeight="1">
      <c r="A105" s="397" t="s">
        <v>2072</v>
      </c>
      <c r="B105" s="398" t="s">
        <v>2073</v>
      </c>
      <c r="C105" s="398"/>
      <c r="D105" s="398"/>
      <c r="E105" s="398"/>
      <c r="F105" s="398"/>
      <c r="G105" s="398"/>
      <c r="H105" s="398"/>
    </row>
    <row r="106" spans="1:8" ht="10.199999999999999" customHeight="1">
      <c r="A106" s="397" t="s">
        <v>2074</v>
      </c>
      <c r="B106" s="398" t="s">
        <v>2075</v>
      </c>
      <c r="C106" s="398"/>
      <c r="D106" s="398"/>
      <c r="E106" s="398"/>
      <c r="F106" s="398"/>
      <c r="G106" s="398"/>
      <c r="H106" s="398"/>
    </row>
    <row r="107" spans="1:8" ht="10.199999999999999" customHeight="1">
      <c r="A107" s="397" t="s">
        <v>2076</v>
      </c>
      <c r="B107" s="398" t="s">
        <v>2077</v>
      </c>
      <c r="C107" s="398"/>
      <c r="D107" s="398"/>
      <c r="E107" s="398"/>
      <c r="F107" s="398"/>
      <c r="G107" s="398"/>
      <c r="H107" s="398"/>
    </row>
    <row r="108" spans="1:8" ht="10.199999999999999" customHeight="1">
      <c r="A108" s="397" t="s">
        <v>2078</v>
      </c>
      <c r="B108" s="398" t="s">
        <v>2079</v>
      </c>
      <c r="C108" s="398"/>
      <c r="D108" s="398"/>
      <c r="E108" s="398"/>
      <c r="F108" s="398"/>
      <c r="G108" s="398"/>
      <c r="H108" s="398"/>
    </row>
    <row r="109" spans="1:8" ht="10.199999999999999" customHeight="1">
      <c r="A109" s="397" t="s">
        <v>2080</v>
      </c>
      <c r="B109" s="398" t="s">
        <v>2081</v>
      </c>
      <c r="C109" s="398"/>
      <c r="D109" s="398"/>
      <c r="E109" s="398"/>
      <c r="F109" s="398"/>
      <c r="G109" s="398"/>
      <c r="H109" s="398"/>
    </row>
    <row r="110" spans="1:8" ht="10.199999999999999" customHeight="1">
      <c r="A110" s="397" t="s">
        <v>2082</v>
      </c>
      <c r="B110" s="398" t="s">
        <v>2083</v>
      </c>
      <c r="C110" s="398"/>
      <c r="D110" s="398"/>
      <c r="E110" s="398"/>
      <c r="F110" s="398"/>
      <c r="G110" s="398"/>
      <c r="H110" s="398"/>
    </row>
    <row r="111" spans="1:8" ht="10.199999999999999" customHeight="1">
      <c r="A111" s="397" t="s">
        <v>2084</v>
      </c>
      <c r="B111" s="398" t="s">
        <v>2085</v>
      </c>
      <c r="C111" s="398"/>
      <c r="D111" s="398"/>
      <c r="E111" s="398"/>
      <c r="F111" s="398"/>
      <c r="G111" s="398"/>
      <c r="H111" s="398"/>
    </row>
    <row r="112" spans="1:8" ht="10.199999999999999" customHeight="1">
      <c r="A112" s="397" t="s">
        <v>2086</v>
      </c>
      <c r="B112" s="398" t="s">
        <v>2087</v>
      </c>
      <c r="C112" s="398"/>
      <c r="D112" s="398"/>
      <c r="E112" s="398"/>
      <c r="F112" s="398"/>
      <c r="G112" s="398"/>
      <c r="H112" s="398"/>
    </row>
    <row r="113" spans="1:8" ht="10.199999999999999" customHeight="1">
      <c r="A113" s="397" t="s">
        <v>2088</v>
      </c>
      <c r="B113" s="398" t="s">
        <v>2089</v>
      </c>
      <c r="C113" s="398"/>
      <c r="D113" s="398"/>
      <c r="E113" s="398"/>
      <c r="F113" s="398"/>
      <c r="G113" s="398"/>
      <c r="H113" s="398"/>
    </row>
    <row r="114" spans="1:8" ht="10.199999999999999" customHeight="1">
      <c r="A114" s="397" t="s">
        <v>2090</v>
      </c>
      <c r="B114" s="398" t="s">
        <v>2091</v>
      </c>
      <c r="C114" s="398"/>
      <c r="D114" s="398"/>
      <c r="E114" s="398"/>
      <c r="F114" s="398"/>
      <c r="G114" s="398"/>
      <c r="H114" s="398"/>
    </row>
    <row r="115" spans="1:8" ht="10.199999999999999" customHeight="1">
      <c r="A115" s="397" t="s">
        <v>2092</v>
      </c>
      <c r="B115" s="398" t="s">
        <v>2093</v>
      </c>
      <c r="C115" s="398"/>
      <c r="D115" s="398"/>
      <c r="E115" s="398"/>
      <c r="F115" s="398"/>
      <c r="G115" s="398"/>
      <c r="H115" s="398"/>
    </row>
    <row r="116" spans="1:8" ht="10.199999999999999" customHeight="1">
      <c r="A116" s="397" t="s">
        <v>2094</v>
      </c>
      <c r="B116" s="398" t="s">
        <v>2095</v>
      </c>
      <c r="C116" s="398"/>
      <c r="D116" s="398"/>
      <c r="E116" s="398"/>
      <c r="F116" s="398"/>
      <c r="G116" s="398"/>
      <c r="H116" s="398"/>
    </row>
    <row r="117" spans="1:8" ht="10.199999999999999" customHeight="1">
      <c r="A117" s="397" t="s">
        <v>2096</v>
      </c>
      <c r="B117" s="398" t="s">
        <v>2097</v>
      </c>
      <c r="C117" s="398"/>
      <c r="D117" s="398"/>
      <c r="E117" s="398"/>
      <c r="F117" s="398"/>
      <c r="G117" s="398"/>
      <c r="H117" s="398"/>
    </row>
    <row r="118" spans="1:8" ht="10.199999999999999" customHeight="1">
      <c r="A118" s="397" t="s">
        <v>2098</v>
      </c>
      <c r="B118" s="398" t="s">
        <v>2099</v>
      </c>
      <c r="C118" s="398"/>
      <c r="D118" s="398"/>
      <c r="E118" s="398"/>
      <c r="F118" s="398"/>
      <c r="G118" s="398"/>
      <c r="H118" s="398"/>
    </row>
    <row r="119" spans="1:8" ht="10.199999999999999" customHeight="1">
      <c r="A119" s="397" t="s">
        <v>2100</v>
      </c>
      <c r="B119" s="398" t="s">
        <v>2101</v>
      </c>
      <c r="C119" s="398"/>
      <c r="D119" s="398"/>
      <c r="E119" s="398"/>
      <c r="F119" s="398"/>
      <c r="G119" s="398"/>
      <c r="H119" s="398"/>
    </row>
    <row r="120" spans="1:8" ht="10.199999999999999" customHeight="1">
      <c r="A120" s="397" t="s">
        <v>2102</v>
      </c>
      <c r="B120" s="398" t="s">
        <v>2103</v>
      </c>
      <c r="C120" s="398"/>
      <c r="D120" s="398"/>
      <c r="E120" s="398"/>
      <c r="F120" s="398"/>
      <c r="G120" s="398"/>
      <c r="H120" s="398"/>
    </row>
    <row r="121" spans="1:8" ht="10.199999999999999" customHeight="1">
      <c r="A121" s="397" t="s">
        <v>2104</v>
      </c>
      <c r="B121" s="398" t="s">
        <v>2105</v>
      </c>
      <c r="C121" s="398"/>
      <c r="D121" s="398"/>
      <c r="E121" s="398"/>
      <c r="F121" s="398"/>
      <c r="G121" s="398"/>
      <c r="H121" s="398"/>
    </row>
    <row r="122" spans="1:8" ht="10.199999999999999" customHeight="1">
      <c r="A122" s="397" t="s">
        <v>2104</v>
      </c>
      <c r="B122" s="398" t="s">
        <v>2106</v>
      </c>
      <c r="C122" s="398"/>
      <c r="D122" s="398"/>
      <c r="E122" s="398"/>
      <c r="F122" s="398"/>
      <c r="G122" s="398"/>
      <c r="H122" s="398"/>
    </row>
    <row r="123" spans="1:8" ht="10.199999999999999" customHeight="1">
      <c r="A123" s="397" t="s">
        <v>2104</v>
      </c>
      <c r="B123" s="398" t="s">
        <v>2106</v>
      </c>
      <c r="C123" s="398"/>
      <c r="D123" s="398"/>
      <c r="E123" s="398"/>
      <c r="F123" s="398"/>
      <c r="G123" s="398"/>
      <c r="H123" s="398"/>
    </row>
    <row r="124" spans="1:8" ht="10.199999999999999" customHeight="1">
      <c r="A124" s="397" t="s">
        <v>2107</v>
      </c>
      <c r="B124" s="398" t="s">
        <v>2108</v>
      </c>
      <c r="C124" s="398"/>
      <c r="D124" s="398"/>
      <c r="E124" s="398"/>
      <c r="F124" s="398"/>
      <c r="G124" s="398"/>
      <c r="H124" s="398"/>
    </row>
    <row r="125" spans="1:8" ht="10.199999999999999" customHeight="1">
      <c r="A125" s="397" t="s">
        <v>2109</v>
      </c>
      <c r="B125" s="398" t="s">
        <v>2110</v>
      </c>
      <c r="C125" s="398"/>
      <c r="D125" s="398"/>
      <c r="E125" s="398"/>
      <c r="F125" s="398"/>
      <c r="G125" s="398"/>
      <c r="H125" s="398"/>
    </row>
    <row r="126" spans="1:8" ht="10.199999999999999" customHeight="1">
      <c r="A126" s="397" t="s">
        <v>2111</v>
      </c>
      <c r="B126" s="398" t="s">
        <v>2112</v>
      </c>
      <c r="C126" s="398"/>
      <c r="D126" s="398"/>
      <c r="E126" s="398"/>
      <c r="F126" s="398"/>
      <c r="G126" s="398"/>
      <c r="H126" s="398"/>
    </row>
    <row r="127" spans="1:8" ht="10.199999999999999" customHeight="1">
      <c r="A127" s="397" t="s">
        <v>2113</v>
      </c>
      <c r="B127" s="398" t="s">
        <v>2114</v>
      </c>
      <c r="C127" s="398"/>
      <c r="D127" s="398"/>
      <c r="E127" s="398"/>
      <c r="F127" s="398"/>
      <c r="G127" s="398"/>
      <c r="H127" s="398"/>
    </row>
    <row r="128" spans="1:8" ht="10.199999999999999" customHeight="1">
      <c r="A128" s="397" t="s">
        <v>2115</v>
      </c>
      <c r="B128" s="398" t="s">
        <v>2116</v>
      </c>
      <c r="C128" s="398"/>
      <c r="D128" s="398"/>
      <c r="E128" s="398"/>
      <c r="F128" s="398"/>
      <c r="G128" s="398"/>
      <c r="H128" s="398"/>
    </row>
    <row r="129" spans="1:8" ht="10.199999999999999" customHeight="1">
      <c r="A129" s="397" t="s">
        <v>2117</v>
      </c>
      <c r="B129" s="398" t="s">
        <v>2118</v>
      </c>
      <c r="C129" s="398"/>
      <c r="D129" s="398"/>
      <c r="E129" s="398"/>
      <c r="F129" s="398"/>
      <c r="G129" s="398"/>
      <c r="H129" s="398"/>
    </row>
    <row r="130" spans="1:8" ht="10.199999999999999" customHeight="1">
      <c r="A130" s="397" t="s">
        <v>2119</v>
      </c>
      <c r="B130" s="398" t="s">
        <v>2120</v>
      </c>
      <c r="C130" s="398"/>
      <c r="D130" s="398"/>
      <c r="E130" s="398"/>
      <c r="F130" s="398"/>
      <c r="G130" s="398"/>
      <c r="H130" s="398"/>
    </row>
    <row r="131" spans="1:8" ht="10.199999999999999" customHeight="1">
      <c r="A131" s="397" t="s">
        <v>2121</v>
      </c>
      <c r="B131" s="398" t="s">
        <v>2122</v>
      </c>
      <c r="C131" s="398"/>
      <c r="D131" s="398"/>
      <c r="E131" s="398"/>
      <c r="F131" s="398"/>
      <c r="G131" s="398"/>
      <c r="H131" s="398"/>
    </row>
    <row r="132" spans="1:8" ht="10.199999999999999" customHeight="1">
      <c r="A132" s="397" t="s">
        <v>2123</v>
      </c>
      <c r="B132" s="398" t="s">
        <v>2124</v>
      </c>
      <c r="C132" s="398"/>
      <c r="D132" s="398"/>
      <c r="E132" s="398"/>
      <c r="F132" s="398"/>
      <c r="G132" s="398"/>
      <c r="H132" s="398"/>
    </row>
    <row r="133" spans="1:8" ht="10.199999999999999" customHeight="1">
      <c r="A133" s="397" t="s">
        <v>2125</v>
      </c>
      <c r="B133" s="398" t="s">
        <v>2126</v>
      </c>
      <c r="C133" s="398"/>
      <c r="D133" s="398"/>
      <c r="E133" s="398"/>
      <c r="F133" s="398"/>
      <c r="G133" s="398"/>
      <c r="H133" s="398"/>
    </row>
    <row r="134" spans="1:8" ht="10.199999999999999" customHeight="1">
      <c r="A134" s="397" t="s">
        <v>2127</v>
      </c>
      <c r="B134" s="398" t="s">
        <v>2128</v>
      </c>
      <c r="C134" s="398"/>
      <c r="D134" s="398"/>
      <c r="E134" s="398"/>
      <c r="F134" s="398"/>
      <c r="G134" s="398"/>
      <c r="H134" s="398"/>
    </row>
    <row r="135" spans="1:8" ht="10.199999999999999" customHeight="1">
      <c r="A135" s="397" t="s">
        <v>2127</v>
      </c>
      <c r="B135" s="398" t="s">
        <v>2128</v>
      </c>
      <c r="C135" s="398"/>
      <c r="D135" s="398"/>
      <c r="E135" s="398"/>
      <c r="F135" s="398"/>
      <c r="G135" s="398"/>
      <c r="H135" s="398"/>
    </row>
    <row r="136" spans="1:8" ht="10.199999999999999" customHeight="1">
      <c r="A136" s="397" t="s">
        <v>2129</v>
      </c>
      <c r="B136" s="398" t="s">
        <v>2130</v>
      </c>
      <c r="C136" s="398"/>
      <c r="D136" s="398"/>
      <c r="E136" s="398"/>
      <c r="F136" s="398"/>
      <c r="G136" s="398"/>
      <c r="H136" s="398"/>
    </row>
    <row r="137" spans="1:8" ht="10.199999999999999" customHeight="1">
      <c r="A137" s="397" t="s">
        <v>2131</v>
      </c>
      <c r="B137" s="398" t="s">
        <v>2132</v>
      </c>
      <c r="C137" s="398"/>
      <c r="D137" s="398"/>
      <c r="E137" s="398"/>
      <c r="F137" s="398"/>
      <c r="G137" s="398"/>
      <c r="H137" s="398"/>
    </row>
    <row r="138" spans="1:8" ht="10.199999999999999" customHeight="1">
      <c r="A138" s="397" t="s">
        <v>2133</v>
      </c>
      <c r="B138" s="398" t="s">
        <v>2134</v>
      </c>
      <c r="C138" s="398"/>
      <c r="D138" s="398"/>
      <c r="E138" s="398"/>
      <c r="F138" s="398"/>
      <c r="G138" s="398"/>
      <c r="H138" s="398"/>
    </row>
    <row r="139" spans="1:8" ht="10.199999999999999" customHeight="1">
      <c r="A139" s="397" t="s">
        <v>2135</v>
      </c>
      <c r="B139" s="398" t="s">
        <v>2136</v>
      </c>
      <c r="C139" s="398"/>
      <c r="D139" s="398"/>
      <c r="E139" s="398"/>
      <c r="F139" s="398"/>
      <c r="G139" s="398"/>
      <c r="H139" s="398"/>
    </row>
    <row r="140" spans="1:8" ht="10.199999999999999" customHeight="1">
      <c r="A140" s="397" t="s">
        <v>2137</v>
      </c>
      <c r="B140" s="398" t="s">
        <v>2138</v>
      </c>
      <c r="C140" s="398"/>
      <c r="D140" s="398"/>
      <c r="E140" s="398"/>
      <c r="F140" s="398"/>
      <c r="G140" s="398"/>
      <c r="H140" s="398"/>
    </row>
    <row r="141" spans="1:8" ht="10.199999999999999" customHeight="1">
      <c r="A141" s="397" t="s">
        <v>2139</v>
      </c>
      <c r="B141" s="398" t="s">
        <v>2140</v>
      </c>
      <c r="C141" s="398"/>
      <c r="D141" s="398"/>
      <c r="E141" s="398"/>
      <c r="F141" s="398"/>
      <c r="G141" s="398"/>
      <c r="H141" s="398"/>
    </row>
    <row r="142" spans="1:8" ht="10.199999999999999" customHeight="1">
      <c r="A142" s="397" t="s">
        <v>2141</v>
      </c>
      <c r="B142" s="398" t="s">
        <v>2142</v>
      </c>
      <c r="C142" s="398"/>
      <c r="D142" s="398"/>
      <c r="E142" s="398"/>
      <c r="F142" s="398"/>
      <c r="G142" s="398"/>
      <c r="H142" s="398"/>
    </row>
    <row r="143" spans="1:8" ht="10.199999999999999" customHeight="1">
      <c r="A143" s="397" t="s">
        <v>2143</v>
      </c>
      <c r="B143" s="398" t="s">
        <v>2144</v>
      </c>
      <c r="C143" s="398"/>
      <c r="D143" s="398"/>
      <c r="E143" s="398"/>
      <c r="F143" s="398"/>
      <c r="G143" s="398"/>
      <c r="H143" s="398"/>
    </row>
    <row r="144" spans="1:8" ht="10.199999999999999" customHeight="1">
      <c r="A144" s="397" t="s">
        <v>2145</v>
      </c>
      <c r="B144" s="398" t="s">
        <v>2146</v>
      </c>
      <c r="C144" s="398"/>
      <c r="D144" s="398"/>
      <c r="E144" s="398"/>
      <c r="F144" s="398"/>
      <c r="G144" s="398"/>
      <c r="H144" s="398"/>
    </row>
    <row r="145" spans="1:8" ht="10.199999999999999" customHeight="1">
      <c r="A145" s="397" t="s">
        <v>2147</v>
      </c>
      <c r="B145" s="398" t="s">
        <v>2148</v>
      </c>
      <c r="C145" s="398"/>
      <c r="D145" s="398"/>
      <c r="E145" s="398"/>
      <c r="F145" s="398"/>
      <c r="G145" s="398"/>
      <c r="H145" s="398"/>
    </row>
    <row r="146" spans="1:8" ht="10.199999999999999" customHeight="1">
      <c r="A146" s="397" t="s">
        <v>2149</v>
      </c>
      <c r="B146" s="398" t="s">
        <v>2150</v>
      </c>
      <c r="C146" s="398"/>
      <c r="D146" s="398"/>
      <c r="E146" s="398"/>
      <c r="F146" s="398"/>
      <c r="G146" s="398"/>
      <c r="H146" s="398"/>
    </row>
    <row r="147" spans="1:8" ht="10.199999999999999" customHeight="1">
      <c r="A147" s="397" t="s">
        <v>2151</v>
      </c>
      <c r="B147" s="398" t="s">
        <v>2152</v>
      </c>
      <c r="C147" s="398"/>
      <c r="D147" s="398"/>
      <c r="E147" s="398"/>
      <c r="F147" s="398"/>
      <c r="G147" s="398"/>
      <c r="H147" s="398"/>
    </row>
    <row r="148" spans="1:8" ht="10.199999999999999" customHeight="1">
      <c r="A148" s="397" t="s">
        <v>2153</v>
      </c>
      <c r="B148" s="398" t="s">
        <v>2154</v>
      </c>
      <c r="C148" s="398"/>
      <c r="D148" s="398"/>
      <c r="E148" s="398"/>
      <c r="F148" s="398"/>
      <c r="G148" s="398"/>
      <c r="H148" s="398"/>
    </row>
    <row r="149" spans="1:8" ht="10.199999999999999" customHeight="1">
      <c r="A149" s="397" t="s">
        <v>2155</v>
      </c>
      <c r="B149" s="398" t="s">
        <v>2156</v>
      </c>
      <c r="C149" s="398"/>
      <c r="D149" s="398"/>
      <c r="E149" s="398"/>
      <c r="F149" s="398"/>
      <c r="G149" s="398"/>
      <c r="H149" s="398"/>
    </row>
    <row r="150" spans="1:8" ht="10.199999999999999" customHeight="1">
      <c r="A150" s="397" t="s">
        <v>2157</v>
      </c>
      <c r="B150" s="398" t="s">
        <v>2158</v>
      </c>
      <c r="C150" s="398"/>
      <c r="D150" s="398"/>
      <c r="E150" s="398"/>
      <c r="F150" s="398"/>
      <c r="G150" s="398"/>
      <c r="H150" s="398"/>
    </row>
    <row r="151" spans="1:8" ht="10.199999999999999" customHeight="1">
      <c r="A151" s="397" t="s">
        <v>2159</v>
      </c>
      <c r="B151" s="398" t="s">
        <v>2160</v>
      </c>
      <c r="C151" s="398"/>
      <c r="D151" s="398"/>
      <c r="E151" s="398"/>
      <c r="F151" s="398"/>
      <c r="G151" s="398"/>
      <c r="H151" s="398"/>
    </row>
    <row r="152" spans="1:8" ht="10.199999999999999" customHeight="1">
      <c r="A152" s="397" t="s">
        <v>2161</v>
      </c>
      <c r="B152" s="398" t="s">
        <v>2162</v>
      </c>
      <c r="C152" s="398"/>
      <c r="D152" s="398"/>
      <c r="E152" s="398"/>
      <c r="F152" s="398"/>
      <c r="G152" s="398"/>
      <c r="H152" s="398"/>
    </row>
    <row r="153" spans="1:8" ht="10.199999999999999" customHeight="1">
      <c r="A153" s="397" t="s">
        <v>2163</v>
      </c>
      <c r="B153" s="398" t="s">
        <v>2164</v>
      </c>
      <c r="C153" s="398"/>
      <c r="D153" s="398"/>
      <c r="E153" s="398"/>
      <c r="F153" s="398"/>
      <c r="G153" s="398"/>
      <c r="H153" s="398"/>
    </row>
    <row r="154" spans="1:8" ht="10.199999999999999" customHeight="1">
      <c r="A154" s="397" t="s">
        <v>2165</v>
      </c>
      <c r="B154" s="398" t="s">
        <v>2166</v>
      </c>
      <c r="C154" s="398"/>
      <c r="D154" s="398"/>
      <c r="E154" s="398"/>
      <c r="F154" s="398"/>
      <c r="G154" s="398"/>
      <c r="H154" s="398"/>
    </row>
    <row r="155" spans="1:8" ht="10.199999999999999" customHeight="1">
      <c r="A155" s="397" t="s">
        <v>2167</v>
      </c>
      <c r="B155" s="398" t="s">
        <v>2168</v>
      </c>
      <c r="C155" s="398"/>
      <c r="D155" s="398"/>
      <c r="E155" s="398"/>
      <c r="F155" s="398"/>
      <c r="G155" s="398"/>
      <c r="H155" s="398"/>
    </row>
    <row r="156" spans="1:8" ht="10.199999999999999" customHeight="1">
      <c r="A156" s="397" t="s">
        <v>2169</v>
      </c>
      <c r="B156" s="398" t="s">
        <v>2170</v>
      </c>
      <c r="C156" s="398"/>
      <c r="D156" s="398"/>
      <c r="E156" s="398"/>
      <c r="F156" s="398"/>
      <c r="G156" s="398"/>
      <c r="H156" s="398"/>
    </row>
    <row r="157" spans="1:8" ht="10.199999999999999" customHeight="1">
      <c r="A157" s="397" t="s">
        <v>2171</v>
      </c>
      <c r="B157" s="398" t="s">
        <v>2172</v>
      </c>
      <c r="C157" s="398"/>
      <c r="D157" s="398"/>
      <c r="E157" s="398"/>
      <c r="F157" s="398"/>
      <c r="G157" s="398"/>
      <c r="H157" s="398"/>
    </row>
    <row r="158" spans="1:8" ht="10.199999999999999" customHeight="1">
      <c r="A158" s="397" t="s">
        <v>2173</v>
      </c>
      <c r="B158" s="398" t="s">
        <v>2174</v>
      </c>
      <c r="C158" s="398"/>
      <c r="D158" s="398"/>
      <c r="E158" s="398"/>
      <c r="F158" s="398"/>
      <c r="G158" s="398"/>
      <c r="H158" s="398"/>
    </row>
    <row r="159" spans="1:8" ht="10.199999999999999" customHeight="1">
      <c r="A159" s="397" t="s">
        <v>2175</v>
      </c>
      <c r="B159" s="398" t="s">
        <v>2176</v>
      </c>
      <c r="C159" s="398"/>
      <c r="D159" s="398"/>
      <c r="E159" s="398"/>
      <c r="F159" s="398"/>
      <c r="G159" s="398"/>
      <c r="H159" s="398"/>
    </row>
    <row r="160" spans="1:8" ht="10.199999999999999" customHeight="1">
      <c r="A160" s="397" t="s">
        <v>2177</v>
      </c>
      <c r="B160" s="398" t="s">
        <v>2178</v>
      </c>
      <c r="C160" s="398"/>
      <c r="D160" s="398"/>
      <c r="E160" s="398"/>
      <c r="F160" s="398"/>
      <c r="G160" s="398"/>
      <c r="H160" s="398"/>
    </row>
    <row r="161" spans="1:8" ht="10.199999999999999" customHeight="1">
      <c r="A161" s="397" t="s">
        <v>2179</v>
      </c>
      <c r="B161" s="398" t="s">
        <v>2180</v>
      </c>
      <c r="C161" s="398"/>
      <c r="D161" s="398"/>
      <c r="E161" s="398"/>
      <c r="F161" s="398"/>
      <c r="G161" s="398"/>
      <c r="H161" s="398"/>
    </row>
    <row r="162" spans="1:8" ht="10.199999999999999" customHeight="1">
      <c r="A162" s="397" t="s">
        <v>2181</v>
      </c>
      <c r="B162" s="398" t="s">
        <v>2182</v>
      </c>
      <c r="C162" s="398"/>
      <c r="D162" s="398"/>
      <c r="E162" s="398"/>
      <c r="F162" s="398"/>
      <c r="G162" s="398"/>
      <c r="H162" s="398"/>
    </row>
    <row r="163" spans="1:8" ht="10.199999999999999" customHeight="1">
      <c r="A163" s="397" t="s">
        <v>2183</v>
      </c>
      <c r="B163" s="398" t="s">
        <v>2184</v>
      </c>
      <c r="C163" s="398"/>
      <c r="D163" s="398"/>
      <c r="E163" s="398"/>
      <c r="F163" s="398"/>
      <c r="G163" s="398"/>
      <c r="H163" s="398"/>
    </row>
    <row r="164" spans="1:8" ht="10.199999999999999" customHeight="1">
      <c r="A164" s="397" t="s">
        <v>2185</v>
      </c>
      <c r="B164" s="398" t="s">
        <v>2186</v>
      </c>
      <c r="C164" s="398"/>
      <c r="D164" s="398"/>
      <c r="E164" s="398"/>
      <c r="F164" s="398"/>
      <c r="G164" s="398"/>
      <c r="H164" s="398"/>
    </row>
    <row r="165" spans="1:8" ht="10.199999999999999" customHeight="1">
      <c r="A165" s="397" t="s">
        <v>2187</v>
      </c>
      <c r="B165" s="398" t="s">
        <v>2188</v>
      </c>
      <c r="C165" s="398"/>
      <c r="D165" s="398"/>
      <c r="E165" s="398"/>
      <c r="F165" s="398"/>
      <c r="G165" s="398"/>
      <c r="H165" s="398"/>
    </row>
    <row r="166" spans="1:8" ht="10.199999999999999" customHeight="1">
      <c r="A166" s="397" t="s">
        <v>2189</v>
      </c>
      <c r="B166" s="398" t="s">
        <v>2190</v>
      </c>
      <c r="C166" s="398"/>
      <c r="D166" s="398"/>
      <c r="E166" s="398"/>
      <c r="F166" s="398"/>
      <c r="G166" s="398"/>
      <c r="H166" s="398"/>
    </row>
    <row r="167" spans="1:8" ht="10.199999999999999" customHeight="1">
      <c r="A167" s="397" t="s">
        <v>2191</v>
      </c>
      <c r="B167" s="398" t="s">
        <v>2192</v>
      </c>
      <c r="C167" s="398"/>
      <c r="D167" s="398"/>
      <c r="E167" s="398"/>
      <c r="F167" s="398"/>
      <c r="G167" s="398"/>
      <c r="H167" s="398"/>
    </row>
    <row r="168" spans="1:8" ht="10.199999999999999" customHeight="1">
      <c r="A168" s="397" t="s">
        <v>2193</v>
      </c>
      <c r="B168" s="398" t="s">
        <v>2194</v>
      </c>
      <c r="C168" s="398"/>
      <c r="D168" s="398"/>
      <c r="E168" s="398"/>
      <c r="F168" s="398"/>
      <c r="G168" s="398"/>
      <c r="H168" s="398"/>
    </row>
    <row r="169" spans="1:8" ht="10.199999999999999" customHeight="1">
      <c r="A169" s="397" t="s">
        <v>2195</v>
      </c>
      <c r="B169" s="398" t="s">
        <v>2196</v>
      </c>
      <c r="C169" s="398"/>
      <c r="D169" s="398"/>
      <c r="E169" s="398"/>
      <c r="F169" s="398"/>
      <c r="G169" s="398"/>
      <c r="H169" s="398"/>
    </row>
    <row r="170" spans="1:8" ht="10.199999999999999" customHeight="1">
      <c r="A170" s="397" t="s">
        <v>2197</v>
      </c>
      <c r="B170" s="398" t="s">
        <v>2198</v>
      </c>
      <c r="C170" s="398"/>
      <c r="D170" s="398"/>
      <c r="E170" s="398"/>
      <c r="F170" s="398"/>
      <c r="G170" s="398"/>
      <c r="H170" s="398"/>
    </row>
    <row r="171" spans="1:8" ht="10.199999999999999" customHeight="1">
      <c r="A171" s="397" t="s">
        <v>2199</v>
      </c>
      <c r="B171" s="398" t="s">
        <v>2200</v>
      </c>
      <c r="C171" s="398"/>
      <c r="D171" s="398"/>
      <c r="E171" s="398"/>
      <c r="F171" s="398"/>
      <c r="G171" s="398"/>
      <c r="H171" s="398"/>
    </row>
    <row r="172" spans="1:8" ht="10.199999999999999" customHeight="1">
      <c r="A172" s="397" t="s">
        <v>2201</v>
      </c>
      <c r="B172" s="398" t="s">
        <v>2202</v>
      </c>
      <c r="C172" s="398"/>
      <c r="D172" s="398"/>
      <c r="E172" s="398"/>
      <c r="F172" s="398"/>
      <c r="G172" s="398"/>
      <c r="H172" s="398"/>
    </row>
    <row r="173" spans="1:8" ht="10.199999999999999" customHeight="1">
      <c r="A173" s="397" t="s">
        <v>2203</v>
      </c>
      <c r="B173" s="398" t="s">
        <v>2204</v>
      </c>
      <c r="C173" s="398"/>
      <c r="D173" s="398"/>
      <c r="E173" s="398"/>
      <c r="F173" s="398"/>
      <c r="G173" s="398"/>
      <c r="H173" s="398"/>
    </row>
    <row r="174" spans="1:8" ht="10.199999999999999" customHeight="1">
      <c r="A174" s="397" t="s">
        <v>2205</v>
      </c>
      <c r="B174" s="398" t="s">
        <v>2206</v>
      </c>
      <c r="C174" s="398"/>
      <c r="D174" s="398"/>
      <c r="E174" s="398"/>
      <c r="F174" s="398"/>
      <c r="G174" s="398"/>
      <c r="H174" s="398"/>
    </row>
    <row r="175" spans="1:8" ht="10.199999999999999" customHeight="1">
      <c r="A175" s="397" t="s">
        <v>2207</v>
      </c>
      <c r="B175" s="398" t="s">
        <v>2208</v>
      </c>
      <c r="C175" s="398"/>
      <c r="D175" s="398"/>
      <c r="E175" s="398"/>
      <c r="F175" s="398"/>
      <c r="G175" s="398"/>
      <c r="H175" s="398"/>
    </row>
    <row r="176" spans="1:8" ht="10.199999999999999" customHeight="1">
      <c r="A176" s="397" t="s">
        <v>2209</v>
      </c>
      <c r="B176" s="398" t="s">
        <v>2210</v>
      </c>
      <c r="C176" s="398"/>
      <c r="D176" s="398"/>
      <c r="E176" s="398"/>
      <c r="F176" s="398"/>
      <c r="G176" s="398"/>
      <c r="H176" s="398"/>
    </row>
    <row r="177" spans="1:8" ht="10.199999999999999" customHeight="1">
      <c r="A177" s="397" t="s">
        <v>2211</v>
      </c>
      <c r="B177" s="398" t="s">
        <v>2212</v>
      </c>
      <c r="C177" s="398"/>
      <c r="D177" s="398"/>
      <c r="E177" s="398"/>
      <c r="F177" s="398"/>
      <c r="G177" s="398"/>
      <c r="H177" s="398"/>
    </row>
    <row r="178" spans="1:8" ht="10.199999999999999" customHeight="1">
      <c r="A178" s="397" t="s">
        <v>2213</v>
      </c>
      <c r="B178" s="398" t="s">
        <v>2214</v>
      </c>
      <c r="C178" s="398"/>
      <c r="D178" s="398"/>
      <c r="E178" s="398"/>
      <c r="F178" s="398"/>
      <c r="G178" s="398"/>
      <c r="H178" s="398"/>
    </row>
    <row r="179" spans="1:8" ht="10.199999999999999" customHeight="1">
      <c r="A179" s="397" t="s">
        <v>2215</v>
      </c>
      <c r="B179" s="398" t="s">
        <v>2216</v>
      </c>
      <c r="C179" s="398"/>
      <c r="D179" s="398"/>
      <c r="E179" s="398"/>
      <c r="F179" s="398"/>
      <c r="G179" s="398"/>
      <c r="H179" s="398"/>
    </row>
    <row r="180" spans="1:8" ht="10.199999999999999" customHeight="1">
      <c r="A180" s="397" t="s">
        <v>2217</v>
      </c>
      <c r="B180" s="398" t="s">
        <v>2218</v>
      </c>
      <c r="C180" s="398"/>
      <c r="D180" s="398"/>
      <c r="E180" s="398"/>
      <c r="F180" s="398"/>
      <c r="G180" s="398"/>
      <c r="H180" s="398"/>
    </row>
    <row r="181" spans="1:8" ht="10.199999999999999" customHeight="1">
      <c r="A181" s="397" t="s">
        <v>2219</v>
      </c>
      <c r="B181" s="398" t="s">
        <v>2220</v>
      </c>
      <c r="C181" s="398"/>
      <c r="D181" s="398"/>
      <c r="E181" s="398"/>
      <c r="F181" s="398"/>
      <c r="G181" s="398"/>
      <c r="H181" s="398"/>
    </row>
    <row r="182" spans="1:8" ht="10.199999999999999" customHeight="1">
      <c r="A182" s="397" t="s">
        <v>2221</v>
      </c>
      <c r="B182" s="398" t="s">
        <v>2222</v>
      </c>
      <c r="C182" s="398"/>
      <c r="D182" s="398"/>
      <c r="E182" s="398"/>
      <c r="F182" s="398"/>
      <c r="G182" s="398"/>
      <c r="H182" s="398"/>
    </row>
    <row r="183" spans="1:8" ht="10.199999999999999" customHeight="1">
      <c r="A183" s="397" t="s">
        <v>2223</v>
      </c>
      <c r="B183" s="398" t="s">
        <v>2224</v>
      </c>
      <c r="C183" s="398"/>
      <c r="D183" s="398"/>
      <c r="E183" s="398"/>
      <c r="F183" s="398"/>
      <c r="G183" s="398"/>
      <c r="H183" s="398"/>
    </row>
    <row r="184" spans="1:8" ht="10.199999999999999" customHeight="1">
      <c r="A184" s="397" t="s">
        <v>2225</v>
      </c>
      <c r="B184" s="398" t="s">
        <v>2226</v>
      </c>
      <c r="C184" s="398"/>
      <c r="D184" s="398"/>
      <c r="E184" s="398"/>
      <c r="F184" s="398"/>
      <c r="G184" s="398"/>
      <c r="H184" s="398"/>
    </row>
    <row r="185" spans="1:8" ht="10.199999999999999" customHeight="1">
      <c r="A185" s="397" t="s">
        <v>2227</v>
      </c>
      <c r="B185" s="398" t="s">
        <v>2228</v>
      </c>
      <c r="C185" s="398"/>
      <c r="D185" s="398"/>
      <c r="E185" s="398"/>
      <c r="F185" s="398"/>
      <c r="G185" s="398"/>
      <c r="H185" s="398"/>
    </row>
    <row r="186" spans="1:8" ht="10.199999999999999" customHeight="1">
      <c r="A186" s="397" t="s">
        <v>2229</v>
      </c>
      <c r="B186" s="398" t="s">
        <v>2230</v>
      </c>
      <c r="C186" s="398"/>
      <c r="D186" s="398"/>
      <c r="E186" s="398"/>
      <c r="F186" s="398"/>
      <c r="G186" s="398"/>
      <c r="H186" s="398"/>
    </row>
    <row r="187" spans="1:8" ht="10.199999999999999" customHeight="1">
      <c r="A187" s="397" t="s">
        <v>2231</v>
      </c>
      <c r="B187" s="398" t="s">
        <v>2232</v>
      </c>
      <c r="C187" s="398"/>
      <c r="D187" s="398"/>
      <c r="E187" s="398"/>
      <c r="F187" s="398"/>
      <c r="G187" s="398"/>
      <c r="H187" s="398"/>
    </row>
    <row r="188" spans="1:8" ht="10.199999999999999" customHeight="1">
      <c r="A188" s="397" t="s">
        <v>2233</v>
      </c>
      <c r="B188" s="398" t="s">
        <v>2234</v>
      </c>
      <c r="C188" s="398"/>
      <c r="D188" s="398"/>
      <c r="E188" s="398"/>
      <c r="F188" s="398"/>
      <c r="G188" s="398"/>
      <c r="H188" s="398"/>
    </row>
    <row r="189" spans="1:8" ht="10.199999999999999" customHeight="1">
      <c r="A189" s="397" t="s">
        <v>2235</v>
      </c>
      <c r="B189" s="398" t="s">
        <v>2236</v>
      </c>
      <c r="C189" s="398"/>
      <c r="D189" s="398"/>
      <c r="E189" s="398"/>
      <c r="F189" s="398"/>
      <c r="G189" s="398"/>
      <c r="H189" s="398"/>
    </row>
    <row r="190" spans="1:8" ht="10.199999999999999" customHeight="1">
      <c r="A190" s="397" t="s">
        <v>2237</v>
      </c>
      <c r="B190" s="398" t="s">
        <v>2238</v>
      </c>
      <c r="C190" s="398"/>
      <c r="D190" s="398"/>
      <c r="E190" s="398"/>
      <c r="F190" s="398"/>
      <c r="G190" s="398"/>
      <c r="H190" s="398"/>
    </row>
    <row r="191" spans="1:8" ht="10.199999999999999" customHeight="1">
      <c r="A191" s="397" t="s">
        <v>2239</v>
      </c>
      <c r="B191" s="398" t="s">
        <v>2240</v>
      </c>
      <c r="C191" s="398"/>
      <c r="D191" s="398"/>
      <c r="E191" s="398"/>
      <c r="F191" s="398"/>
      <c r="G191" s="398"/>
      <c r="H191" s="398"/>
    </row>
    <row r="192" spans="1:8" ht="10.199999999999999" customHeight="1">
      <c r="A192" s="397" t="s">
        <v>2241</v>
      </c>
      <c r="B192" s="398" t="s">
        <v>2242</v>
      </c>
      <c r="C192" s="398"/>
      <c r="D192" s="398"/>
      <c r="E192" s="398"/>
      <c r="F192" s="398"/>
      <c r="G192" s="398"/>
      <c r="H192" s="398"/>
    </row>
    <row r="193" spans="1:8" ht="10.199999999999999" customHeight="1">
      <c r="A193" s="397" t="s">
        <v>2243</v>
      </c>
      <c r="B193" s="398" t="s">
        <v>2244</v>
      </c>
      <c r="C193" s="398"/>
      <c r="D193" s="398"/>
      <c r="E193" s="398"/>
      <c r="F193" s="398"/>
      <c r="G193" s="398"/>
      <c r="H193" s="398"/>
    </row>
    <row r="194" spans="1:8" ht="10.199999999999999" customHeight="1">
      <c r="A194" s="397" t="s">
        <v>2245</v>
      </c>
      <c r="B194" s="398" t="s">
        <v>2246</v>
      </c>
      <c r="C194" s="398"/>
      <c r="D194" s="398"/>
      <c r="E194" s="398"/>
      <c r="F194" s="398"/>
      <c r="G194" s="398"/>
      <c r="H194" s="398"/>
    </row>
    <row r="195" spans="1:8" ht="10.199999999999999" customHeight="1">
      <c r="A195" s="397" t="s">
        <v>2247</v>
      </c>
      <c r="B195" s="398" t="s">
        <v>2248</v>
      </c>
      <c r="C195" s="398"/>
      <c r="D195" s="398"/>
      <c r="E195" s="398"/>
      <c r="F195" s="398"/>
      <c r="G195" s="398"/>
      <c r="H195" s="398"/>
    </row>
    <row r="196" spans="1:8" ht="10.199999999999999" customHeight="1">
      <c r="A196" s="397" t="s">
        <v>2249</v>
      </c>
      <c r="B196" s="398" t="s">
        <v>2250</v>
      </c>
      <c r="C196" s="398"/>
      <c r="D196" s="398"/>
      <c r="E196" s="398"/>
      <c r="F196" s="398"/>
      <c r="G196" s="398"/>
      <c r="H196" s="398"/>
    </row>
    <row r="197" spans="1:8" ht="10.199999999999999" customHeight="1">
      <c r="A197" s="397" t="s">
        <v>2251</v>
      </c>
      <c r="B197" s="398" t="s">
        <v>2252</v>
      </c>
      <c r="C197" s="398"/>
      <c r="D197" s="398"/>
      <c r="E197" s="398"/>
      <c r="F197" s="398"/>
      <c r="G197" s="398"/>
      <c r="H197" s="398"/>
    </row>
    <row r="198" spans="1:8" ht="10.199999999999999" customHeight="1">
      <c r="A198" s="397" t="s">
        <v>2253</v>
      </c>
      <c r="B198" s="398" t="s">
        <v>2254</v>
      </c>
      <c r="C198" s="398"/>
      <c r="D198" s="398"/>
      <c r="E198" s="398"/>
      <c r="F198" s="398"/>
      <c r="G198" s="398"/>
      <c r="H198" s="398"/>
    </row>
    <row r="199" spans="1:8" ht="10.199999999999999" customHeight="1">
      <c r="A199" s="397" t="s">
        <v>2255</v>
      </c>
      <c r="B199" s="398" t="s">
        <v>2256</v>
      </c>
      <c r="C199" s="398"/>
      <c r="D199" s="398"/>
      <c r="E199" s="398"/>
      <c r="F199" s="398"/>
      <c r="G199" s="398"/>
      <c r="H199" s="398"/>
    </row>
    <row r="200" spans="1:8" ht="10.199999999999999" customHeight="1">
      <c r="A200" s="397" t="s">
        <v>2257</v>
      </c>
      <c r="B200" s="398" t="s">
        <v>2258</v>
      </c>
      <c r="C200" s="398"/>
      <c r="D200" s="398"/>
      <c r="E200" s="398"/>
      <c r="F200" s="398"/>
      <c r="G200" s="398"/>
      <c r="H200" s="398"/>
    </row>
    <row r="201" spans="1:8" ht="10.199999999999999" customHeight="1">
      <c r="A201" s="397" t="s">
        <v>2259</v>
      </c>
      <c r="B201" s="398" t="s">
        <v>2260</v>
      </c>
      <c r="C201" s="398"/>
      <c r="D201" s="398"/>
      <c r="E201" s="398"/>
      <c r="F201" s="398"/>
      <c r="G201" s="398"/>
      <c r="H201" s="398"/>
    </row>
    <row r="202" spans="1:8" ht="10.199999999999999" customHeight="1">
      <c r="A202" s="397" t="s">
        <v>2261</v>
      </c>
      <c r="B202" s="398" t="s">
        <v>2262</v>
      </c>
      <c r="C202" s="398"/>
      <c r="D202" s="398"/>
      <c r="E202" s="398"/>
      <c r="F202" s="398"/>
      <c r="G202" s="398"/>
      <c r="H202" s="398"/>
    </row>
    <row r="203" spans="1:8" ht="10.199999999999999" customHeight="1">
      <c r="A203" s="397" t="s">
        <v>2263</v>
      </c>
      <c r="B203" s="398" t="s">
        <v>2264</v>
      </c>
      <c r="C203" s="398"/>
      <c r="D203" s="398"/>
      <c r="E203" s="398"/>
      <c r="F203" s="398"/>
      <c r="G203" s="398"/>
      <c r="H203" s="398"/>
    </row>
    <row r="204" spans="1:8" ht="10.199999999999999" customHeight="1">
      <c r="A204" s="397" t="s">
        <v>2265</v>
      </c>
      <c r="B204" s="398" t="s">
        <v>2266</v>
      </c>
      <c r="C204" s="398"/>
      <c r="D204" s="398"/>
      <c r="E204" s="398"/>
      <c r="F204" s="398"/>
      <c r="G204" s="398"/>
      <c r="H204" s="398"/>
    </row>
    <row r="205" spans="1:8" ht="10.199999999999999" customHeight="1">
      <c r="A205" s="397" t="s">
        <v>2267</v>
      </c>
      <c r="B205" s="398" t="s">
        <v>2268</v>
      </c>
      <c r="C205" s="398"/>
      <c r="D205" s="398"/>
      <c r="E205" s="398"/>
      <c r="F205" s="398"/>
      <c r="G205" s="398"/>
      <c r="H205" s="398"/>
    </row>
    <row r="206" spans="1:8" ht="10.199999999999999" customHeight="1">
      <c r="A206" s="397" t="s">
        <v>2269</v>
      </c>
      <c r="B206" s="398" t="s">
        <v>2270</v>
      </c>
      <c r="C206" s="398"/>
      <c r="D206" s="398"/>
      <c r="E206" s="398"/>
      <c r="F206" s="398"/>
      <c r="G206" s="398"/>
      <c r="H206" s="398"/>
    </row>
    <row r="207" spans="1:8" ht="10.199999999999999" customHeight="1">
      <c r="A207" s="397" t="s">
        <v>2269</v>
      </c>
      <c r="B207" s="398" t="s">
        <v>2270</v>
      </c>
      <c r="C207" s="398"/>
      <c r="D207" s="398"/>
      <c r="E207" s="398"/>
      <c r="F207" s="398"/>
      <c r="G207" s="398"/>
      <c r="H207" s="398"/>
    </row>
    <row r="208" spans="1:8" ht="10.199999999999999" customHeight="1">
      <c r="A208" s="397" t="s">
        <v>2271</v>
      </c>
      <c r="B208" s="398" t="s">
        <v>2272</v>
      </c>
      <c r="C208" s="398"/>
      <c r="D208" s="398"/>
      <c r="E208" s="398"/>
      <c r="F208" s="398"/>
      <c r="G208" s="398"/>
      <c r="H208" s="398"/>
    </row>
    <row r="209" spans="1:8" ht="10.199999999999999" customHeight="1">
      <c r="A209" s="397" t="s">
        <v>2273</v>
      </c>
      <c r="B209" s="398" t="s">
        <v>2274</v>
      </c>
      <c r="C209" s="398"/>
      <c r="D209" s="398"/>
      <c r="E209" s="398"/>
      <c r="F209" s="398"/>
      <c r="G209" s="398"/>
      <c r="H209" s="398"/>
    </row>
    <row r="210" spans="1:8" ht="10.199999999999999" customHeight="1">
      <c r="A210" s="397" t="s">
        <v>2275</v>
      </c>
      <c r="B210" s="398" t="s">
        <v>2276</v>
      </c>
      <c r="C210" s="398"/>
      <c r="D210" s="398"/>
      <c r="E210" s="398"/>
      <c r="F210" s="398"/>
      <c r="G210" s="398"/>
      <c r="H210" s="398"/>
    </row>
    <row r="211" spans="1:8" ht="10.199999999999999" customHeight="1">
      <c r="A211" s="397" t="s">
        <v>2277</v>
      </c>
      <c r="B211" s="398" t="s">
        <v>2278</v>
      </c>
      <c r="C211" s="398"/>
      <c r="D211" s="398"/>
      <c r="E211" s="398"/>
      <c r="F211" s="398"/>
      <c r="G211" s="398"/>
      <c r="H211" s="398"/>
    </row>
    <row r="212" spans="1:8" ht="10.199999999999999" customHeight="1">
      <c r="A212" s="397" t="s">
        <v>2279</v>
      </c>
      <c r="B212" s="398" t="s">
        <v>2280</v>
      </c>
      <c r="C212" s="398"/>
      <c r="D212" s="398"/>
      <c r="E212" s="398"/>
      <c r="F212" s="398"/>
      <c r="G212" s="398"/>
      <c r="H212" s="398"/>
    </row>
    <row r="213" spans="1:8" ht="10.199999999999999" customHeight="1">
      <c r="A213" s="397" t="s">
        <v>2281</v>
      </c>
      <c r="B213" s="398" t="s">
        <v>2282</v>
      </c>
      <c r="C213" s="398"/>
      <c r="D213" s="398"/>
      <c r="E213" s="398"/>
      <c r="F213" s="398"/>
      <c r="G213" s="398"/>
      <c r="H213" s="398"/>
    </row>
    <row r="214" spans="1:8" ht="10.199999999999999" customHeight="1">
      <c r="A214" s="397" t="s">
        <v>2283</v>
      </c>
      <c r="B214" s="398" t="s">
        <v>2284</v>
      </c>
      <c r="C214" s="398"/>
      <c r="D214" s="398"/>
      <c r="E214" s="398"/>
      <c r="F214" s="398"/>
      <c r="G214" s="398"/>
      <c r="H214" s="398"/>
    </row>
    <row r="215" spans="1:8" ht="10.199999999999999" customHeight="1">
      <c r="A215" s="397" t="s">
        <v>2285</v>
      </c>
      <c r="B215" s="398" t="s">
        <v>2286</v>
      </c>
      <c r="C215" s="398"/>
      <c r="D215" s="398"/>
      <c r="E215" s="398"/>
      <c r="F215" s="398"/>
      <c r="G215" s="398"/>
      <c r="H215" s="398"/>
    </row>
    <row r="216" spans="1:8" ht="10.199999999999999" customHeight="1">
      <c r="A216" s="397" t="s">
        <v>2287</v>
      </c>
      <c r="B216" s="398" t="s">
        <v>2288</v>
      </c>
      <c r="C216" s="398"/>
      <c r="D216" s="398"/>
      <c r="E216" s="398"/>
      <c r="F216" s="398"/>
      <c r="G216" s="398"/>
      <c r="H216" s="398"/>
    </row>
    <row r="217" spans="1:8" ht="10.199999999999999" customHeight="1">
      <c r="A217" s="397" t="s">
        <v>2289</v>
      </c>
      <c r="B217" s="398" t="s">
        <v>2290</v>
      </c>
      <c r="C217" s="398"/>
      <c r="D217" s="398"/>
      <c r="E217" s="398"/>
      <c r="F217" s="398"/>
      <c r="G217" s="398"/>
      <c r="H217" s="398"/>
    </row>
    <row r="218" spans="1:8" ht="10.199999999999999" customHeight="1">
      <c r="A218" s="397" t="s">
        <v>2291</v>
      </c>
      <c r="B218" s="398" t="s">
        <v>2292</v>
      </c>
      <c r="C218" s="398"/>
      <c r="D218" s="398"/>
      <c r="E218" s="398"/>
      <c r="F218" s="398"/>
      <c r="G218" s="398"/>
      <c r="H218" s="398"/>
    </row>
    <row r="219" spans="1:8" ht="10.199999999999999" customHeight="1">
      <c r="A219" s="397" t="s">
        <v>2293</v>
      </c>
      <c r="B219" s="398" t="s">
        <v>2294</v>
      </c>
      <c r="C219" s="398"/>
      <c r="D219" s="398"/>
      <c r="E219" s="398"/>
      <c r="F219" s="398"/>
      <c r="G219" s="398"/>
      <c r="H219" s="398"/>
    </row>
    <row r="220" spans="1:8" ht="10.199999999999999" customHeight="1">
      <c r="A220" s="397" t="s">
        <v>2295</v>
      </c>
      <c r="B220" s="398" t="s">
        <v>2296</v>
      </c>
      <c r="C220" s="398"/>
      <c r="D220" s="398"/>
      <c r="E220" s="398"/>
      <c r="F220" s="398"/>
      <c r="G220" s="398"/>
      <c r="H220" s="398"/>
    </row>
    <row r="221" spans="1:8" ht="10.199999999999999" customHeight="1">
      <c r="A221" s="397" t="s">
        <v>2297</v>
      </c>
      <c r="B221" s="398" t="s">
        <v>2298</v>
      </c>
      <c r="C221" s="398"/>
      <c r="D221" s="398"/>
      <c r="E221" s="398"/>
      <c r="F221" s="398"/>
      <c r="G221" s="398"/>
      <c r="H221" s="398"/>
    </row>
    <row r="222" spans="1:8" ht="10.199999999999999" customHeight="1">
      <c r="A222" s="397" t="s">
        <v>2299</v>
      </c>
      <c r="B222" s="398" t="s">
        <v>2300</v>
      </c>
      <c r="C222" s="398"/>
      <c r="D222" s="398"/>
      <c r="E222" s="398"/>
      <c r="F222" s="398"/>
      <c r="G222" s="398"/>
      <c r="H222" s="398"/>
    </row>
    <row r="223" spans="1:8" ht="10.199999999999999" customHeight="1">
      <c r="A223" s="397" t="s">
        <v>2301</v>
      </c>
      <c r="B223" s="398" t="s">
        <v>2302</v>
      </c>
      <c r="C223" s="398"/>
      <c r="D223" s="398"/>
      <c r="E223" s="398"/>
      <c r="F223" s="398"/>
      <c r="G223" s="398"/>
      <c r="H223" s="398"/>
    </row>
    <row r="224" spans="1:8" ht="10.199999999999999" customHeight="1">
      <c r="A224" s="397" t="s">
        <v>2303</v>
      </c>
      <c r="B224" s="398" t="s">
        <v>2304</v>
      </c>
      <c r="C224" s="398"/>
      <c r="D224" s="398"/>
      <c r="E224" s="398"/>
      <c r="F224" s="398"/>
      <c r="G224" s="398"/>
      <c r="H224" s="398"/>
    </row>
    <row r="225" spans="1:8" ht="10.199999999999999" customHeight="1">
      <c r="A225" s="397" t="s">
        <v>2305</v>
      </c>
      <c r="B225" s="398" t="s">
        <v>2306</v>
      </c>
      <c r="C225" s="398"/>
      <c r="D225" s="398"/>
      <c r="E225" s="398"/>
      <c r="F225" s="398"/>
      <c r="G225" s="398"/>
      <c r="H225" s="398"/>
    </row>
    <row r="226" spans="1:8" ht="10.199999999999999" customHeight="1">
      <c r="A226" s="397" t="s">
        <v>2307</v>
      </c>
      <c r="B226" s="398" t="s">
        <v>2308</v>
      </c>
      <c r="C226" s="398"/>
      <c r="D226" s="398"/>
      <c r="E226" s="398"/>
      <c r="F226" s="398"/>
      <c r="G226" s="398"/>
      <c r="H226" s="398"/>
    </row>
    <row r="227" spans="1:8" ht="10.199999999999999" customHeight="1">
      <c r="A227" s="397" t="s">
        <v>2309</v>
      </c>
      <c r="B227" s="398" t="s">
        <v>2310</v>
      </c>
      <c r="C227" s="398"/>
      <c r="D227" s="398"/>
      <c r="E227" s="398"/>
      <c r="F227" s="398"/>
      <c r="G227" s="398"/>
      <c r="H227" s="398"/>
    </row>
    <row r="228" spans="1:8" ht="10.199999999999999" customHeight="1">
      <c r="A228" s="397" t="s">
        <v>2311</v>
      </c>
      <c r="B228" s="398" t="s">
        <v>2312</v>
      </c>
      <c r="C228" s="398"/>
      <c r="D228" s="398"/>
      <c r="E228" s="398"/>
      <c r="F228" s="398"/>
      <c r="G228" s="398"/>
      <c r="H228" s="398"/>
    </row>
    <row r="229" spans="1:8" ht="10.199999999999999" customHeight="1">
      <c r="A229" s="397" t="s">
        <v>2313</v>
      </c>
      <c r="B229" s="398" t="s">
        <v>2314</v>
      </c>
      <c r="C229" s="398"/>
      <c r="D229" s="398"/>
      <c r="E229" s="398"/>
      <c r="F229" s="398"/>
      <c r="G229" s="398"/>
      <c r="H229" s="398"/>
    </row>
    <row r="230" spans="1:8" ht="10.199999999999999" customHeight="1">
      <c r="A230" s="397" t="s">
        <v>2315</v>
      </c>
      <c r="B230" s="398" t="s">
        <v>2316</v>
      </c>
      <c r="C230" s="398"/>
      <c r="D230" s="398"/>
      <c r="E230" s="398"/>
      <c r="F230" s="398"/>
      <c r="G230" s="398"/>
      <c r="H230" s="398"/>
    </row>
    <row r="231" spans="1:8" ht="10.199999999999999" customHeight="1">
      <c r="A231" s="397" t="s">
        <v>2317</v>
      </c>
      <c r="B231" s="398" t="s">
        <v>2318</v>
      </c>
      <c r="C231" s="398"/>
      <c r="D231" s="398"/>
      <c r="E231" s="398"/>
      <c r="F231" s="398"/>
      <c r="G231" s="398"/>
      <c r="H231" s="398"/>
    </row>
    <row r="232" spans="1:8" ht="10.199999999999999" customHeight="1">
      <c r="A232" s="397" t="s">
        <v>2319</v>
      </c>
      <c r="B232" s="398" t="s">
        <v>2320</v>
      </c>
      <c r="C232" s="398"/>
      <c r="D232" s="398"/>
      <c r="E232" s="398"/>
      <c r="F232" s="398"/>
      <c r="G232" s="398"/>
      <c r="H232" s="398"/>
    </row>
    <row r="233" spans="1:8" ht="10.199999999999999" customHeight="1">
      <c r="A233" s="397" t="s">
        <v>2321</v>
      </c>
      <c r="B233" s="398" t="s">
        <v>2322</v>
      </c>
      <c r="C233" s="398"/>
      <c r="D233" s="398"/>
      <c r="E233" s="398"/>
      <c r="F233" s="398"/>
      <c r="G233" s="398"/>
      <c r="H233" s="398"/>
    </row>
    <row r="234" spans="1:8" ht="10.199999999999999" customHeight="1">
      <c r="A234" s="397" t="s">
        <v>2323</v>
      </c>
      <c r="B234" s="398" t="s">
        <v>2324</v>
      </c>
      <c r="C234" s="398"/>
      <c r="D234" s="398"/>
      <c r="E234" s="398"/>
      <c r="F234" s="398"/>
      <c r="G234" s="398"/>
      <c r="H234" s="398"/>
    </row>
    <row r="235" spans="1:8" ht="10.199999999999999" customHeight="1">
      <c r="A235" s="397" t="s">
        <v>2325</v>
      </c>
      <c r="B235" s="398" t="s">
        <v>2326</v>
      </c>
      <c r="C235" s="398"/>
      <c r="D235" s="398"/>
      <c r="E235" s="398"/>
      <c r="F235" s="398"/>
      <c r="G235" s="398"/>
      <c r="H235" s="398"/>
    </row>
    <row r="236" spans="1:8" ht="10.199999999999999" customHeight="1">
      <c r="A236" s="397" t="s">
        <v>2327</v>
      </c>
      <c r="B236" s="398" t="s">
        <v>2328</v>
      </c>
      <c r="C236" s="398"/>
      <c r="D236" s="398"/>
      <c r="E236" s="398"/>
      <c r="F236" s="398"/>
      <c r="G236" s="398"/>
      <c r="H236" s="398"/>
    </row>
    <row r="237" spans="1:8" ht="10.199999999999999" customHeight="1">
      <c r="A237" s="397" t="s">
        <v>2329</v>
      </c>
      <c r="B237" s="398" t="s">
        <v>2330</v>
      </c>
      <c r="C237" s="398"/>
      <c r="D237" s="398"/>
      <c r="E237" s="398"/>
      <c r="F237" s="398"/>
      <c r="G237" s="398"/>
      <c r="H237" s="398"/>
    </row>
    <row r="238" spans="1:8" ht="10.199999999999999" customHeight="1">
      <c r="A238" s="397" t="s">
        <v>2331</v>
      </c>
      <c r="B238" s="398" t="s">
        <v>2332</v>
      </c>
      <c r="C238" s="398"/>
      <c r="D238" s="398"/>
      <c r="E238" s="398"/>
      <c r="F238" s="398"/>
      <c r="G238" s="398"/>
      <c r="H238" s="398"/>
    </row>
    <row r="239" spans="1:8" ht="10.199999999999999" customHeight="1">
      <c r="A239" s="397" t="s">
        <v>2333</v>
      </c>
      <c r="B239" s="398" t="s">
        <v>2334</v>
      </c>
      <c r="C239" s="398"/>
      <c r="D239" s="398"/>
      <c r="E239" s="398"/>
      <c r="F239" s="398"/>
      <c r="G239" s="398"/>
      <c r="H239" s="398"/>
    </row>
    <row r="240" spans="1:8" ht="10.199999999999999" customHeight="1">
      <c r="A240" s="397" t="s">
        <v>2335</v>
      </c>
      <c r="B240" s="398" t="s">
        <v>2336</v>
      </c>
      <c r="C240" s="398"/>
      <c r="D240" s="398"/>
      <c r="E240" s="398"/>
      <c r="F240" s="398"/>
      <c r="G240" s="398"/>
      <c r="H240" s="398"/>
    </row>
    <row r="241" spans="1:8" ht="10.199999999999999" customHeight="1">
      <c r="A241" s="397" t="s">
        <v>2337</v>
      </c>
      <c r="B241" s="398" t="s">
        <v>2338</v>
      </c>
      <c r="C241" s="398"/>
      <c r="D241" s="398"/>
      <c r="E241" s="398"/>
      <c r="F241" s="398"/>
      <c r="G241" s="398"/>
      <c r="H241" s="398"/>
    </row>
    <row r="242" spans="1:8" ht="10.199999999999999" customHeight="1">
      <c r="A242" s="397" t="s">
        <v>2339</v>
      </c>
      <c r="B242" s="398" t="s">
        <v>2340</v>
      </c>
      <c r="C242" s="398"/>
      <c r="D242" s="398"/>
      <c r="E242" s="398"/>
      <c r="F242" s="398"/>
      <c r="G242" s="398"/>
      <c r="H242" s="398"/>
    </row>
    <row r="243" spans="1:8" ht="10.199999999999999" customHeight="1">
      <c r="A243" s="397" t="s">
        <v>2341</v>
      </c>
      <c r="B243" s="398" t="s">
        <v>2342</v>
      </c>
      <c r="C243" s="398"/>
      <c r="D243" s="398"/>
      <c r="E243" s="398"/>
      <c r="F243" s="398"/>
      <c r="G243" s="398"/>
      <c r="H243" s="398"/>
    </row>
    <row r="244" spans="1:8" ht="10.199999999999999" customHeight="1">
      <c r="A244" s="397" t="s">
        <v>2343</v>
      </c>
      <c r="B244" s="398" t="s">
        <v>2344</v>
      </c>
      <c r="C244" s="398"/>
      <c r="D244" s="398"/>
      <c r="E244" s="398"/>
      <c r="F244" s="398"/>
      <c r="G244" s="398"/>
      <c r="H244" s="398"/>
    </row>
    <row r="245" spans="1:8" ht="10.199999999999999" customHeight="1">
      <c r="A245" s="397" t="s">
        <v>2345</v>
      </c>
      <c r="B245" s="398" t="s">
        <v>2346</v>
      </c>
      <c r="C245" s="398"/>
      <c r="D245" s="398"/>
      <c r="E245" s="398"/>
      <c r="F245" s="398"/>
      <c r="G245" s="398"/>
      <c r="H245" s="398"/>
    </row>
    <row r="246" spans="1:8" ht="10.199999999999999" customHeight="1">
      <c r="A246" s="397" t="s">
        <v>2347</v>
      </c>
      <c r="B246" s="398" t="s">
        <v>2348</v>
      </c>
      <c r="C246" s="398"/>
      <c r="D246" s="398"/>
      <c r="E246" s="398"/>
      <c r="F246" s="398"/>
      <c r="G246" s="398"/>
      <c r="H246" s="398"/>
    </row>
    <row r="247" spans="1:8" ht="10.199999999999999" customHeight="1">
      <c r="A247" s="397" t="s">
        <v>2347</v>
      </c>
      <c r="B247" s="398" t="s">
        <v>2348</v>
      </c>
      <c r="C247" s="398"/>
      <c r="D247" s="398"/>
      <c r="E247" s="398"/>
      <c r="F247" s="398"/>
      <c r="G247" s="398"/>
      <c r="H247" s="398"/>
    </row>
    <row r="248" spans="1:8" ht="10.199999999999999" customHeight="1">
      <c r="A248" s="397" t="s">
        <v>2349</v>
      </c>
      <c r="B248" s="398" t="s">
        <v>2350</v>
      </c>
      <c r="C248" s="398"/>
      <c r="D248" s="398"/>
      <c r="E248" s="398"/>
      <c r="F248" s="398"/>
      <c r="G248" s="398"/>
      <c r="H248" s="398"/>
    </row>
    <row r="249" spans="1:8" ht="10.199999999999999" customHeight="1">
      <c r="A249" s="397" t="s">
        <v>2351</v>
      </c>
      <c r="B249" s="398" t="s">
        <v>2352</v>
      </c>
      <c r="C249" s="398"/>
      <c r="D249" s="398"/>
      <c r="E249" s="398"/>
      <c r="F249" s="398"/>
      <c r="G249" s="398"/>
      <c r="H249" s="398"/>
    </row>
    <row r="250" spans="1:8" ht="10.199999999999999" customHeight="1">
      <c r="A250" s="397" t="s">
        <v>143</v>
      </c>
      <c r="B250" s="398" t="s">
        <v>2353</v>
      </c>
      <c r="C250" s="398"/>
      <c r="D250" s="398"/>
      <c r="E250" s="398"/>
      <c r="F250" s="398"/>
      <c r="G250" s="398"/>
      <c r="H250" s="398"/>
    </row>
    <row r="251" spans="1:8" ht="10.199999999999999" customHeight="1">
      <c r="A251" s="397" t="s">
        <v>2354</v>
      </c>
      <c r="B251" s="398" t="s">
        <v>2355</v>
      </c>
      <c r="C251" s="398"/>
      <c r="D251" s="398"/>
      <c r="E251" s="398"/>
      <c r="F251" s="398"/>
      <c r="G251" s="398"/>
      <c r="H251" s="398"/>
    </row>
    <row r="252" spans="1:8" ht="10.199999999999999" customHeight="1">
      <c r="A252" s="397" t="s">
        <v>2356</v>
      </c>
      <c r="B252" s="398" t="s">
        <v>2357</v>
      </c>
      <c r="C252" s="398"/>
      <c r="D252" s="398"/>
      <c r="E252" s="398"/>
      <c r="F252" s="398"/>
      <c r="G252" s="398"/>
      <c r="H252" s="398"/>
    </row>
    <row r="253" spans="1:8" ht="10.199999999999999" customHeight="1">
      <c r="A253" s="397" t="s">
        <v>142</v>
      </c>
      <c r="B253" s="398" t="s">
        <v>2358</v>
      </c>
      <c r="C253" s="398"/>
      <c r="D253" s="398"/>
      <c r="E253" s="398"/>
      <c r="F253" s="398"/>
      <c r="G253" s="398"/>
      <c r="H253" s="398"/>
    </row>
    <row r="254" spans="1:8" ht="10.199999999999999" customHeight="1">
      <c r="A254" s="397" t="s">
        <v>2359</v>
      </c>
      <c r="B254" s="398" t="s">
        <v>2360</v>
      </c>
      <c r="C254" s="398"/>
      <c r="D254" s="398"/>
      <c r="E254" s="398"/>
      <c r="F254" s="398"/>
      <c r="G254" s="398"/>
      <c r="H254" s="398"/>
    </row>
    <row r="255" spans="1:8" ht="10.199999999999999" customHeight="1">
      <c r="A255" s="397" t="s">
        <v>2361</v>
      </c>
      <c r="B255" s="398" t="s">
        <v>2362</v>
      </c>
      <c r="C255" s="398"/>
      <c r="D255" s="398"/>
      <c r="E255" s="398"/>
      <c r="F255" s="398"/>
      <c r="G255" s="398"/>
      <c r="H255" s="398"/>
    </row>
    <row r="256" spans="1:8" ht="10.199999999999999" customHeight="1">
      <c r="A256" s="397" t="s">
        <v>2363</v>
      </c>
      <c r="B256" s="398" t="s">
        <v>2364</v>
      </c>
      <c r="C256" s="398"/>
      <c r="D256" s="398"/>
      <c r="E256" s="398"/>
      <c r="F256" s="398"/>
      <c r="G256" s="398"/>
      <c r="H256" s="398"/>
    </row>
    <row r="257" spans="1:8" ht="10.199999999999999" customHeight="1">
      <c r="A257" s="397" t="s">
        <v>2365</v>
      </c>
      <c r="B257" s="398" t="s">
        <v>2366</v>
      </c>
      <c r="C257" s="398"/>
      <c r="D257" s="398"/>
      <c r="E257" s="398"/>
      <c r="F257" s="398"/>
      <c r="G257" s="398"/>
      <c r="H257" s="398"/>
    </row>
    <row r="258" spans="1:8" ht="10.199999999999999" customHeight="1">
      <c r="A258" s="397" t="s">
        <v>2367</v>
      </c>
      <c r="B258" s="398" t="s">
        <v>2368</v>
      </c>
      <c r="C258" s="398"/>
      <c r="D258" s="398"/>
      <c r="E258" s="398"/>
      <c r="F258" s="398"/>
      <c r="G258" s="398"/>
      <c r="H258" s="398"/>
    </row>
    <row r="259" spans="1:8" ht="10.199999999999999" customHeight="1">
      <c r="A259" s="397" t="s">
        <v>2369</v>
      </c>
      <c r="B259" s="398" t="s">
        <v>2370</v>
      </c>
      <c r="C259" s="398"/>
      <c r="D259" s="398"/>
      <c r="E259" s="398"/>
      <c r="F259" s="398"/>
      <c r="G259" s="398"/>
      <c r="H259" s="398"/>
    </row>
    <row r="260" spans="1:8" ht="10.199999999999999" customHeight="1">
      <c r="A260" s="397" t="s">
        <v>2371</v>
      </c>
      <c r="B260" s="398" t="s">
        <v>2372</v>
      </c>
      <c r="C260" s="398"/>
      <c r="D260" s="398"/>
      <c r="E260" s="398"/>
      <c r="F260" s="398"/>
      <c r="G260" s="398"/>
      <c r="H260" s="398"/>
    </row>
    <row r="261" spans="1:8" ht="10.199999999999999" customHeight="1">
      <c r="A261" s="397" t="s">
        <v>2373</v>
      </c>
      <c r="B261" s="398" t="s">
        <v>2374</v>
      </c>
      <c r="C261" s="398"/>
      <c r="D261" s="398"/>
      <c r="E261" s="398"/>
      <c r="F261" s="398"/>
      <c r="G261" s="398"/>
      <c r="H261" s="398"/>
    </row>
    <row r="262" spans="1:8" ht="10.199999999999999" customHeight="1">
      <c r="A262" s="397" t="s">
        <v>2375</v>
      </c>
      <c r="B262" s="398" t="s">
        <v>2376</v>
      </c>
      <c r="C262" s="398"/>
      <c r="D262" s="398"/>
      <c r="E262" s="398"/>
      <c r="F262" s="398"/>
      <c r="G262" s="398"/>
      <c r="H262" s="398"/>
    </row>
    <row r="263" spans="1:8" ht="10.199999999999999" customHeight="1">
      <c r="A263" s="397" t="s">
        <v>2377</v>
      </c>
      <c r="B263" s="398" t="s">
        <v>2378</v>
      </c>
      <c r="C263" s="398"/>
      <c r="D263" s="398"/>
      <c r="E263" s="398"/>
      <c r="F263" s="398"/>
      <c r="G263" s="398"/>
      <c r="H263" s="398"/>
    </row>
    <row r="264" spans="1:8" ht="10.199999999999999" customHeight="1">
      <c r="A264" s="397" t="s">
        <v>2379</v>
      </c>
      <c r="B264" s="398" t="s">
        <v>2380</v>
      </c>
      <c r="C264" s="398"/>
      <c r="D264" s="398"/>
      <c r="E264" s="398"/>
      <c r="F264" s="398"/>
      <c r="G264" s="398"/>
      <c r="H264" s="398"/>
    </row>
    <row r="265" spans="1:8" ht="10.199999999999999" customHeight="1">
      <c r="A265" s="397" t="s">
        <v>2381</v>
      </c>
      <c r="B265" s="398" t="s">
        <v>2382</v>
      </c>
      <c r="C265" s="398"/>
      <c r="D265" s="398"/>
      <c r="E265" s="398"/>
      <c r="F265" s="398"/>
      <c r="G265" s="398"/>
      <c r="H265" s="398"/>
    </row>
    <row r="266" spans="1:8" ht="10.199999999999999" customHeight="1">
      <c r="A266" s="397" t="s">
        <v>2383</v>
      </c>
      <c r="B266" s="398" t="s">
        <v>2384</v>
      </c>
      <c r="C266" s="398"/>
      <c r="D266" s="398"/>
      <c r="E266" s="398"/>
      <c r="F266" s="398"/>
      <c r="G266" s="398"/>
      <c r="H266" s="398"/>
    </row>
    <row r="267" spans="1:8" ht="10.199999999999999" customHeight="1">
      <c r="A267" s="397" t="s">
        <v>2385</v>
      </c>
      <c r="B267" s="398" t="s">
        <v>2386</v>
      </c>
      <c r="C267" s="398"/>
      <c r="D267" s="398"/>
      <c r="E267" s="398"/>
      <c r="F267" s="398"/>
      <c r="G267" s="398"/>
      <c r="H267" s="398"/>
    </row>
    <row r="268" spans="1:8" ht="10.199999999999999" customHeight="1">
      <c r="A268" s="397" t="s">
        <v>2387</v>
      </c>
      <c r="B268" s="398" t="s">
        <v>2388</v>
      </c>
      <c r="C268" s="398"/>
      <c r="D268" s="398"/>
      <c r="E268" s="398"/>
      <c r="F268" s="398"/>
      <c r="G268" s="398"/>
      <c r="H268" s="398"/>
    </row>
    <row r="269" spans="1:8" ht="10.199999999999999" customHeight="1">
      <c r="A269" s="397" t="s">
        <v>2389</v>
      </c>
      <c r="B269" s="398" t="s">
        <v>2390</v>
      </c>
      <c r="C269" s="398"/>
      <c r="D269" s="398"/>
      <c r="E269" s="398"/>
      <c r="F269" s="398"/>
      <c r="G269" s="398"/>
      <c r="H269" s="398"/>
    </row>
    <row r="270" spans="1:8" ht="10.199999999999999" customHeight="1">
      <c r="A270" s="397" t="s">
        <v>147</v>
      </c>
      <c r="B270" s="398" t="s">
        <v>2391</v>
      </c>
      <c r="C270" s="398"/>
      <c r="D270" s="398"/>
      <c r="E270" s="398"/>
      <c r="F270" s="398"/>
      <c r="G270" s="398"/>
      <c r="H270" s="398"/>
    </row>
    <row r="271" spans="1:8" ht="10.199999999999999" customHeight="1">
      <c r="A271" s="397" t="s">
        <v>2392</v>
      </c>
      <c r="B271" s="398" t="s">
        <v>2393</v>
      </c>
      <c r="C271" s="398"/>
      <c r="D271" s="398"/>
      <c r="E271" s="398"/>
      <c r="F271" s="398"/>
      <c r="G271" s="398"/>
      <c r="H271" s="398"/>
    </row>
    <row r="272" spans="1:8" ht="10.199999999999999" customHeight="1">
      <c r="A272" s="397" t="s">
        <v>146</v>
      </c>
      <c r="B272" s="398" t="s">
        <v>2394</v>
      </c>
      <c r="C272" s="398"/>
      <c r="D272" s="398"/>
      <c r="E272" s="398"/>
      <c r="F272" s="398"/>
      <c r="G272" s="398"/>
      <c r="H272" s="398"/>
    </row>
    <row r="273" spans="1:8" ht="10.199999999999999" customHeight="1">
      <c r="A273" s="397" t="s">
        <v>2395</v>
      </c>
      <c r="B273" s="398" t="s">
        <v>2396</v>
      </c>
      <c r="C273" s="398"/>
      <c r="D273" s="398"/>
      <c r="E273" s="398"/>
      <c r="F273" s="398"/>
      <c r="G273" s="398"/>
      <c r="H273" s="398"/>
    </row>
    <row r="274" spans="1:8" ht="10.199999999999999" customHeight="1">
      <c r="A274" s="397" t="s">
        <v>2397</v>
      </c>
      <c r="B274" s="398" t="s">
        <v>2398</v>
      </c>
      <c r="C274" s="398"/>
      <c r="D274" s="398"/>
      <c r="E274" s="398"/>
      <c r="F274" s="398"/>
      <c r="G274" s="398"/>
      <c r="H274" s="398"/>
    </row>
    <row r="275" spans="1:8" ht="10.199999999999999" customHeight="1">
      <c r="A275" s="397" t="s">
        <v>2399</v>
      </c>
      <c r="B275" s="398" t="s">
        <v>2400</v>
      </c>
      <c r="C275" s="398"/>
      <c r="D275" s="398"/>
      <c r="E275" s="398"/>
      <c r="F275" s="398"/>
      <c r="G275" s="398"/>
      <c r="H275" s="398"/>
    </row>
    <row r="276" spans="1:8" ht="10.199999999999999" customHeight="1">
      <c r="A276" s="397" t="s">
        <v>2401</v>
      </c>
      <c r="B276" s="398" t="s">
        <v>2402</v>
      </c>
      <c r="C276" s="398"/>
      <c r="D276" s="398"/>
      <c r="E276" s="398"/>
      <c r="F276" s="398"/>
      <c r="G276" s="398"/>
      <c r="H276" s="398"/>
    </row>
    <row r="277" spans="1:8" ht="10.199999999999999" customHeight="1">
      <c r="A277" s="397" t="s">
        <v>2403</v>
      </c>
      <c r="B277" s="398" t="s">
        <v>2404</v>
      </c>
      <c r="C277" s="398"/>
      <c r="D277" s="398"/>
      <c r="E277" s="398"/>
      <c r="F277" s="398"/>
      <c r="G277" s="398"/>
      <c r="H277" s="398"/>
    </row>
    <row r="278" spans="1:8" ht="10.199999999999999" customHeight="1">
      <c r="A278" s="397" t="s">
        <v>2405</v>
      </c>
      <c r="B278" s="398" t="s">
        <v>2406</v>
      </c>
      <c r="C278" s="398"/>
      <c r="D278" s="398"/>
      <c r="E278" s="398"/>
      <c r="F278" s="398"/>
      <c r="G278" s="398"/>
      <c r="H278" s="398"/>
    </row>
    <row r="279" spans="1:8" ht="10.199999999999999" customHeight="1">
      <c r="A279" s="397" t="s">
        <v>2407</v>
      </c>
      <c r="B279" s="398" t="s">
        <v>2408</v>
      </c>
      <c r="C279" s="398"/>
      <c r="D279" s="398"/>
      <c r="E279" s="398"/>
      <c r="F279" s="398"/>
      <c r="G279" s="398"/>
      <c r="H279" s="398"/>
    </row>
    <row r="280" spans="1:8" ht="10.199999999999999" customHeight="1">
      <c r="A280" s="397" t="s">
        <v>2409</v>
      </c>
      <c r="B280" s="398" t="s">
        <v>2410</v>
      </c>
      <c r="C280" s="398"/>
      <c r="D280" s="398"/>
      <c r="E280" s="398"/>
      <c r="F280" s="398"/>
      <c r="G280" s="398"/>
      <c r="H280" s="398"/>
    </row>
    <row r="281" spans="1:8" ht="10.199999999999999" customHeight="1">
      <c r="A281" s="397" t="s">
        <v>2411</v>
      </c>
      <c r="B281" s="398" t="s">
        <v>2412</v>
      </c>
      <c r="C281" s="398"/>
      <c r="D281" s="398"/>
      <c r="E281" s="398"/>
      <c r="F281" s="398"/>
      <c r="G281" s="398"/>
      <c r="H281" s="398"/>
    </row>
    <row r="282" spans="1:8" ht="10.199999999999999" customHeight="1">
      <c r="A282" s="397" t="s">
        <v>2411</v>
      </c>
      <c r="B282" s="398" t="s">
        <v>2413</v>
      </c>
      <c r="C282" s="398"/>
      <c r="D282" s="398"/>
      <c r="E282" s="398"/>
      <c r="F282" s="398"/>
      <c r="G282" s="398"/>
      <c r="H282" s="398"/>
    </row>
    <row r="283" spans="1:8" ht="10.199999999999999" customHeight="1">
      <c r="A283" s="397" t="s">
        <v>2414</v>
      </c>
      <c r="B283" s="398" t="s">
        <v>2415</v>
      </c>
      <c r="C283" s="398"/>
      <c r="D283" s="398"/>
      <c r="E283" s="398"/>
      <c r="F283" s="398"/>
      <c r="G283" s="398"/>
      <c r="H283" s="398"/>
    </row>
    <row r="284" spans="1:8" ht="10.199999999999999" customHeight="1">
      <c r="A284" s="397" t="s">
        <v>1861</v>
      </c>
      <c r="B284" s="398" t="s">
        <v>2416</v>
      </c>
      <c r="C284" s="398"/>
      <c r="D284" s="398"/>
      <c r="E284" s="398"/>
      <c r="F284" s="398"/>
      <c r="G284" s="398"/>
      <c r="H284" s="398"/>
    </row>
    <row r="285" spans="1:8" ht="10.199999999999999" customHeight="1">
      <c r="A285" s="397" t="s">
        <v>2417</v>
      </c>
      <c r="B285" s="398" t="s">
        <v>2418</v>
      </c>
      <c r="C285" s="398"/>
      <c r="D285" s="398"/>
      <c r="E285" s="398"/>
      <c r="F285" s="398"/>
      <c r="G285" s="398"/>
      <c r="H285" s="398"/>
    </row>
    <row r="286" spans="1:8" ht="10.199999999999999" customHeight="1">
      <c r="A286" s="397" t="s">
        <v>2419</v>
      </c>
      <c r="B286" s="398" t="s">
        <v>2420</v>
      </c>
      <c r="C286" s="398"/>
      <c r="D286" s="398"/>
      <c r="E286" s="398"/>
      <c r="F286" s="398"/>
      <c r="G286" s="398"/>
      <c r="H286" s="398"/>
    </row>
    <row r="287" spans="1:8" ht="10.199999999999999" customHeight="1">
      <c r="A287" s="397" t="s">
        <v>2421</v>
      </c>
      <c r="B287" s="398" t="s">
        <v>2422</v>
      </c>
      <c r="C287" s="398"/>
      <c r="D287" s="398"/>
      <c r="E287" s="398"/>
      <c r="F287" s="398"/>
      <c r="G287" s="398"/>
      <c r="H287" s="398"/>
    </row>
    <row r="288" spans="1:8" ht="10.199999999999999" customHeight="1">
      <c r="A288" s="397" t="s">
        <v>2423</v>
      </c>
      <c r="B288" s="398" t="s">
        <v>2424</v>
      </c>
      <c r="C288" s="398"/>
      <c r="D288" s="398"/>
      <c r="E288" s="398"/>
      <c r="F288" s="398"/>
      <c r="G288" s="398"/>
      <c r="H288" s="398"/>
    </row>
    <row r="289" spans="1:8" ht="10.199999999999999" customHeight="1">
      <c r="A289" s="397" t="s">
        <v>2425</v>
      </c>
      <c r="B289" s="398" t="s">
        <v>2426</v>
      </c>
      <c r="C289" s="398"/>
      <c r="D289" s="398"/>
      <c r="E289" s="398"/>
      <c r="F289" s="398"/>
      <c r="G289" s="398"/>
      <c r="H289" s="398"/>
    </row>
    <row r="290" spans="1:8" ht="10.199999999999999" customHeight="1">
      <c r="A290" s="397" t="s">
        <v>1870</v>
      </c>
      <c r="B290" s="398" t="s">
        <v>1871</v>
      </c>
      <c r="C290" s="398"/>
      <c r="D290" s="398"/>
      <c r="E290" s="398"/>
      <c r="F290" s="398"/>
      <c r="G290" s="398"/>
      <c r="H290" s="398"/>
    </row>
    <row r="291" spans="1:8" ht="10.199999999999999" customHeight="1">
      <c r="A291" s="397" t="s">
        <v>2427</v>
      </c>
      <c r="B291" s="398" t="s">
        <v>2428</v>
      </c>
      <c r="C291" s="398"/>
      <c r="D291" s="398"/>
      <c r="E291" s="398"/>
      <c r="F291" s="398"/>
      <c r="G291" s="398"/>
      <c r="H291" s="398"/>
    </row>
    <row r="292" spans="1:8" ht="10.199999999999999" customHeight="1">
      <c r="A292" s="397" t="s">
        <v>2429</v>
      </c>
      <c r="B292" s="398" t="s">
        <v>2430</v>
      </c>
      <c r="C292" s="398"/>
      <c r="D292" s="398"/>
      <c r="E292" s="398"/>
      <c r="F292" s="398"/>
      <c r="G292" s="398"/>
      <c r="H292" s="398"/>
    </row>
    <row r="293" spans="1:8" ht="10.199999999999999" customHeight="1">
      <c r="A293" s="397" t="s">
        <v>2431</v>
      </c>
      <c r="B293" s="398" t="s">
        <v>2432</v>
      </c>
      <c r="C293" s="398"/>
      <c r="D293" s="398"/>
      <c r="E293" s="398"/>
      <c r="F293" s="398"/>
      <c r="G293" s="398"/>
      <c r="H293" s="398"/>
    </row>
    <row r="294" spans="1:8" ht="10.199999999999999" customHeight="1">
      <c r="A294" s="397" t="s">
        <v>2433</v>
      </c>
      <c r="B294" s="398" t="s">
        <v>2434</v>
      </c>
      <c r="C294" s="398"/>
      <c r="D294" s="398"/>
      <c r="E294" s="398"/>
      <c r="F294" s="398"/>
      <c r="G294" s="398"/>
      <c r="H294" s="398"/>
    </row>
    <row r="295" spans="1:8" ht="10.199999999999999" customHeight="1">
      <c r="A295" s="397" t="s">
        <v>2435</v>
      </c>
      <c r="B295" s="398" t="s">
        <v>2436</v>
      </c>
      <c r="C295" s="398"/>
      <c r="D295" s="398"/>
      <c r="E295" s="398"/>
      <c r="F295" s="398"/>
      <c r="G295" s="398"/>
      <c r="H295" s="398"/>
    </row>
    <row r="296" spans="1:8" ht="10.199999999999999" customHeight="1">
      <c r="A296" s="397" t="s">
        <v>2437</v>
      </c>
      <c r="B296" s="398" t="s">
        <v>2438</v>
      </c>
      <c r="C296" s="398"/>
      <c r="D296" s="398"/>
      <c r="E296" s="398"/>
      <c r="F296" s="398"/>
      <c r="G296" s="398"/>
      <c r="H296" s="398"/>
    </row>
    <row r="297" spans="1:8" ht="10.199999999999999" customHeight="1">
      <c r="A297" s="397" t="s">
        <v>2439</v>
      </c>
      <c r="B297" s="398" t="s">
        <v>2440</v>
      </c>
      <c r="C297" s="398"/>
      <c r="D297" s="398"/>
      <c r="E297" s="398"/>
      <c r="F297" s="398"/>
      <c r="G297" s="398"/>
      <c r="H297" s="398"/>
    </row>
    <row r="298" spans="1:8" ht="10.199999999999999" customHeight="1">
      <c r="A298" s="397" t="s">
        <v>2441</v>
      </c>
      <c r="B298" s="398" t="s">
        <v>2442</v>
      </c>
      <c r="C298" s="398"/>
      <c r="D298" s="398"/>
      <c r="E298" s="398"/>
      <c r="F298" s="398"/>
      <c r="G298" s="398"/>
      <c r="H298" s="398"/>
    </row>
    <row r="299" spans="1:8" ht="10.199999999999999" customHeight="1">
      <c r="A299" s="397" t="s">
        <v>2443</v>
      </c>
      <c r="B299" s="398" t="s">
        <v>2444</v>
      </c>
      <c r="C299" s="398"/>
      <c r="D299" s="398"/>
      <c r="E299" s="398"/>
      <c r="F299" s="398"/>
      <c r="G299" s="398"/>
      <c r="H299" s="398"/>
    </row>
    <row r="300" spans="1:8" ht="10.199999999999999" customHeight="1">
      <c r="A300" s="397" t="s">
        <v>2445</v>
      </c>
      <c r="B300" s="398" t="s">
        <v>2446</v>
      </c>
      <c r="C300" s="398"/>
      <c r="D300" s="398"/>
      <c r="E300" s="398"/>
      <c r="F300" s="398"/>
      <c r="G300" s="398"/>
      <c r="H300" s="398"/>
    </row>
    <row r="301" spans="1:8" ht="10.199999999999999" customHeight="1">
      <c r="A301" s="397" t="s">
        <v>2447</v>
      </c>
      <c r="B301" s="398" t="s">
        <v>2448</v>
      </c>
      <c r="C301" s="398"/>
      <c r="D301" s="398"/>
      <c r="E301" s="398"/>
      <c r="F301" s="398"/>
      <c r="G301" s="398"/>
      <c r="H301" s="398"/>
    </row>
    <row r="302" spans="1:8" ht="10.199999999999999" customHeight="1">
      <c r="A302" s="397" t="s">
        <v>2449</v>
      </c>
      <c r="B302" s="398" t="s">
        <v>2450</v>
      </c>
      <c r="C302" s="398"/>
      <c r="D302" s="398"/>
      <c r="E302" s="398"/>
      <c r="F302" s="398"/>
      <c r="G302" s="398"/>
      <c r="H302" s="398"/>
    </row>
    <row r="303" spans="1:8" ht="10.199999999999999" customHeight="1">
      <c r="A303" s="397" t="s">
        <v>2451</v>
      </c>
      <c r="B303" s="398" t="s">
        <v>2452</v>
      </c>
      <c r="C303" s="398"/>
      <c r="D303" s="398"/>
      <c r="E303" s="398"/>
      <c r="F303" s="398"/>
      <c r="G303" s="398"/>
      <c r="H303" s="398"/>
    </row>
    <row r="304" spans="1:8" ht="10.199999999999999" customHeight="1">
      <c r="A304" s="397" t="s">
        <v>2453</v>
      </c>
      <c r="B304" s="398" t="s">
        <v>2454</v>
      </c>
      <c r="C304" s="398"/>
      <c r="D304" s="398"/>
      <c r="E304" s="398"/>
      <c r="F304" s="398"/>
      <c r="G304" s="398"/>
      <c r="H304" s="398"/>
    </row>
    <row r="305" spans="1:8" ht="10.199999999999999" customHeight="1">
      <c r="A305" s="397" t="s">
        <v>144</v>
      </c>
      <c r="B305" s="398" t="s">
        <v>2455</v>
      </c>
      <c r="C305" s="398"/>
      <c r="D305" s="398"/>
      <c r="E305" s="398"/>
      <c r="F305" s="398"/>
      <c r="G305" s="398"/>
      <c r="H305" s="398"/>
    </row>
    <row r="306" spans="1:8" ht="10.199999999999999" customHeight="1">
      <c r="A306" s="397" t="s">
        <v>2456</v>
      </c>
      <c r="B306" s="398" t="s">
        <v>2457</v>
      </c>
      <c r="C306" s="398"/>
      <c r="D306" s="398"/>
      <c r="E306" s="398"/>
      <c r="F306" s="398"/>
      <c r="G306" s="398"/>
      <c r="H306" s="398"/>
    </row>
    <row r="307" spans="1:8" ht="10.199999999999999" customHeight="1">
      <c r="A307" s="397" t="s">
        <v>2458</v>
      </c>
      <c r="B307" s="398" t="s">
        <v>2459</v>
      </c>
      <c r="C307" s="398"/>
      <c r="D307" s="398"/>
      <c r="E307" s="398"/>
      <c r="F307" s="398"/>
      <c r="G307" s="398"/>
      <c r="H307" s="398"/>
    </row>
    <row r="308" spans="1:8" ht="10.199999999999999" customHeight="1">
      <c r="A308" s="397" t="s">
        <v>2460</v>
      </c>
      <c r="B308" s="398" t="s">
        <v>2461</v>
      </c>
      <c r="C308" s="398"/>
      <c r="D308" s="398"/>
      <c r="E308" s="398"/>
      <c r="F308" s="398"/>
      <c r="G308" s="398"/>
      <c r="H308" s="398"/>
    </row>
    <row r="309" spans="1:8" ht="10.199999999999999" customHeight="1">
      <c r="A309" s="397" t="s">
        <v>2462</v>
      </c>
      <c r="B309" s="398" t="s">
        <v>2463</v>
      </c>
      <c r="C309" s="398"/>
      <c r="D309" s="398"/>
      <c r="E309" s="398"/>
      <c r="F309" s="398"/>
      <c r="G309" s="398"/>
      <c r="H309" s="398"/>
    </row>
    <row r="310" spans="1:8" ht="10.199999999999999" customHeight="1">
      <c r="A310" s="397" t="s">
        <v>2464</v>
      </c>
      <c r="B310" s="398" t="s">
        <v>2465</v>
      </c>
      <c r="C310" s="398"/>
      <c r="D310" s="398"/>
      <c r="E310" s="398"/>
      <c r="F310" s="398"/>
      <c r="G310" s="398"/>
      <c r="H310" s="398"/>
    </row>
    <row r="311" spans="1:8" ht="10.199999999999999" customHeight="1">
      <c r="A311" s="397" t="s">
        <v>2464</v>
      </c>
      <c r="B311" s="398" t="s">
        <v>2466</v>
      </c>
      <c r="C311" s="398"/>
      <c r="D311" s="398"/>
      <c r="E311" s="398"/>
      <c r="F311" s="398"/>
      <c r="G311" s="398"/>
      <c r="H311" s="398"/>
    </row>
    <row r="312" spans="1:8" ht="10.199999999999999" customHeight="1">
      <c r="A312" s="397" t="s">
        <v>2464</v>
      </c>
      <c r="B312" s="398" t="s">
        <v>2465</v>
      </c>
      <c r="C312" s="398"/>
      <c r="D312" s="398"/>
      <c r="E312" s="398"/>
      <c r="F312" s="398"/>
      <c r="G312" s="398"/>
      <c r="H312" s="398"/>
    </row>
    <row r="313" spans="1:8" ht="10.199999999999999" customHeight="1">
      <c r="A313" s="397" t="s">
        <v>2467</v>
      </c>
      <c r="B313" s="398" t="s">
        <v>2468</v>
      </c>
      <c r="C313" s="398"/>
      <c r="D313" s="398"/>
      <c r="E313" s="398"/>
      <c r="F313" s="398"/>
      <c r="G313" s="398"/>
      <c r="H313" s="398"/>
    </row>
    <row r="314" spans="1:8" ht="10.199999999999999" customHeight="1">
      <c r="A314" s="397" t="s">
        <v>2469</v>
      </c>
      <c r="B314" s="398" t="s">
        <v>2470</v>
      </c>
      <c r="C314" s="398"/>
      <c r="D314" s="398"/>
      <c r="E314" s="398"/>
      <c r="F314" s="398"/>
      <c r="G314" s="398"/>
      <c r="H314" s="398"/>
    </row>
    <row r="315" spans="1:8" ht="10.199999999999999" customHeight="1">
      <c r="A315" s="397" t="s">
        <v>2471</v>
      </c>
      <c r="B315" s="398" t="s">
        <v>2472</v>
      </c>
      <c r="C315" s="398"/>
      <c r="D315" s="398"/>
      <c r="E315" s="398"/>
      <c r="F315" s="398"/>
      <c r="G315" s="398"/>
      <c r="H315" s="398"/>
    </row>
    <row r="316" spans="1:8" ht="10.199999999999999" customHeight="1">
      <c r="A316" s="397" t="s">
        <v>2473</v>
      </c>
      <c r="B316" s="398" t="s">
        <v>2474</v>
      </c>
      <c r="C316" s="398"/>
      <c r="D316" s="398"/>
      <c r="E316" s="398"/>
      <c r="F316" s="398"/>
      <c r="G316" s="398"/>
      <c r="H316" s="398"/>
    </row>
    <row r="317" spans="1:8" ht="10.199999999999999" customHeight="1">
      <c r="A317" s="397" t="s">
        <v>2475</v>
      </c>
      <c r="B317" s="398" t="s">
        <v>2476</v>
      </c>
      <c r="C317" s="398"/>
      <c r="D317" s="398"/>
      <c r="E317" s="398"/>
      <c r="F317" s="398"/>
      <c r="G317" s="398"/>
      <c r="H317" s="398"/>
    </row>
    <row r="318" spans="1:8" ht="10.199999999999999" customHeight="1">
      <c r="A318" s="397" t="s">
        <v>2477</v>
      </c>
      <c r="B318" s="398" t="s">
        <v>2478</v>
      </c>
      <c r="C318" s="398"/>
      <c r="D318" s="398"/>
      <c r="E318" s="398"/>
      <c r="F318" s="398"/>
      <c r="G318" s="398"/>
      <c r="H318" s="398"/>
    </row>
    <row r="319" spans="1:8" ht="10.199999999999999" customHeight="1">
      <c r="A319" s="397" t="s">
        <v>2479</v>
      </c>
      <c r="B319" s="398" t="s">
        <v>2480</v>
      </c>
      <c r="C319" s="398"/>
      <c r="D319" s="398"/>
      <c r="E319" s="398"/>
      <c r="F319" s="398"/>
      <c r="G319" s="398"/>
      <c r="H319" s="398"/>
    </row>
    <row r="320" spans="1:8" ht="10.199999999999999" customHeight="1">
      <c r="A320" s="397" t="s">
        <v>2481</v>
      </c>
      <c r="B320" s="398" t="s">
        <v>2482</v>
      </c>
      <c r="C320" s="398"/>
      <c r="D320" s="398"/>
      <c r="E320" s="398"/>
      <c r="F320" s="398"/>
      <c r="G320" s="398"/>
      <c r="H320" s="398"/>
    </row>
    <row r="321" spans="1:8" ht="10.199999999999999" customHeight="1">
      <c r="A321" s="397" t="s">
        <v>2483</v>
      </c>
      <c r="B321" s="398" t="s">
        <v>2484</v>
      </c>
      <c r="C321" s="398"/>
      <c r="D321" s="398"/>
      <c r="E321" s="398"/>
      <c r="F321" s="398"/>
      <c r="G321" s="398"/>
      <c r="H321" s="398"/>
    </row>
    <row r="322" spans="1:8" ht="10.199999999999999" customHeight="1">
      <c r="A322" s="397" t="s">
        <v>2485</v>
      </c>
      <c r="B322" s="398" t="s">
        <v>2486</v>
      </c>
      <c r="C322" s="398"/>
      <c r="D322" s="398"/>
      <c r="E322" s="398"/>
      <c r="F322" s="398"/>
      <c r="G322" s="398"/>
      <c r="H322" s="398"/>
    </row>
    <row r="323" spans="1:8" ht="10.199999999999999" customHeight="1">
      <c r="A323" s="397" t="s">
        <v>2487</v>
      </c>
      <c r="B323" s="398" t="s">
        <v>2488</v>
      </c>
      <c r="C323" s="398"/>
      <c r="D323" s="398"/>
      <c r="E323" s="398"/>
      <c r="F323" s="398"/>
      <c r="G323" s="398"/>
      <c r="H323" s="398"/>
    </row>
    <row r="324" spans="1:8" ht="10.199999999999999" customHeight="1">
      <c r="A324" s="397" t="s">
        <v>2489</v>
      </c>
      <c r="B324" s="398" t="s">
        <v>2490</v>
      </c>
      <c r="C324" s="398"/>
      <c r="D324" s="398"/>
      <c r="E324" s="398"/>
      <c r="F324" s="398"/>
      <c r="G324" s="398"/>
      <c r="H324" s="398"/>
    </row>
    <row r="325" spans="1:8" ht="10.199999999999999" customHeight="1">
      <c r="A325" s="397" t="s">
        <v>2491</v>
      </c>
      <c r="B325" s="398" t="s">
        <v>2492</v>
      </c>
      <c r="C325" s="398"/>
      <c r="D325" s="398"/>
      <c r="E325" s="398"/>
      <c r="F325" s="398"/>
      <c r="G325" s="398"/>
      <c r="H325" s="398"/>
    </row>
    <row r="326" spans="1:8" ht="10.199999999999999" customHeight="1">
      <c r="A326" s="397" t="s">
        <v>2493</v>
      </c>
      <c r="B326" s="398" t="s">
        <v>2494</v>
      </c>
      <c r="C326" s="398"/>
      <c r="D326" s="398"/>
      <c r="E326" s="398"/>
      <c r="F326" s="398"/>
      <c r="G326" s="398"/>
      <c r="H326" s="398"/>
    </row>
    <row r="327" spans="1:8" ht="10.199999999999999" customHeight="1">
      <c r="A327" s="397" t="s">
        <v>2495</v>
      </c>
      <c r="B327" s="398" t="s">
        <v>2496</v>
      </c>
      <c r="C327" s="398"/>
      <c r="D327" s="398"/>
      <c r="E327" s="398"/>
      <c r="F327" s="398"/>
      <c r="G327" s="398"/>
      <c r="H327" s="398"/>
    </row>
    <row r="328" spans="1:8" ht="10.199999999999999" customHeight="1">
      <c r="A328" s="397" t="s">
        <v>2497</v>
      </c>
      <c r="B328" s="398" t="s">
        <v>2498</v>
      </c>
      <c r="C328" s="398"/>
      <c r="D328" s="398"/>
      <c r="E328" s="398"/>
      <c r="F328" s="398"/>
      <c r="G328" s="398"/>
      <c r="H328" s="398"/>
    </row>
    <row r="329" spans="1:8" ht="10.199999999999999" customHeight="1">
      <c r="A329" s="397" t="s">
        <v>2499</v>
      </c>
      <c r="B329" s="398" t="s">
        <v>2500</v>
      </c>
      <c r="C329" s="398"/>
      <c r="D329" s="398"/>
      <c r="E329" s="398"/>
      <c r="F329" s="398"/>
      <c r="G329" s="398"/>
      <c r="H329" s="398"/>
    </row>
    <row r="330" spans="1:8" ht="10.199999999999999" customHeight="1">
      <c r="A330" s="397" t="s">
        <v>2499</v>
      </c>
      <c r="B330" s="398" t="s">
        <v>2501</v>
      </c>
      <c r="C330" s="398"/>
      <c r="D330" s="398"/>
      <c r="E330" s="398"/>
      <c r="F330" s="398"/>
      <c r="G330" s="398"/>
      <c r="H330" s="398"/>
    </row>
    <row r="331" spans="1:8" ht="10.199999999999999" customHeight="1">
      <c r="A331" s="397" t="s">
        <v>2502</v>
      </c>
      <c r="B331" s="398" t="s">
        <v>2503</v>
      </c>
      <c r="C331" s="398"/>
      <c r="D331" s="398"/>
      <c r="E331" s="398"/>
      <c r="F331" s="398"/>
      <c r="G331" s="398"/>
      <c r="H331" s="398"/>
    </row>
    <row r="332" spans="1:8" ht="10.199999999999999" customHeight="1">
      <c r="A332" s="397" t="s">
        <v>2502</v>
      </c>
      <c r="B332" s="398" t="s">
        <v>2504</v>
      </c>
      <c r="C332" s="398"/>
      <c r="D332" s="398"/>
      <c r="E332" s="398"/>
      <c r="F332" s="398"/>
      <c r="G332" s="398"/>
      <c r="H332" s="398"/>
    </row>
    <row r="333" spans="1:8" ht="10.199999999999999" customHeight="1">
      <c r="A333" s="397" t="s">
        <v>2505</v>
      </c>
      <c r="B333" s="398" t="s">
        <v>2506</v>
      </c>
      <c r="C333" s="398"/>
      <c r="D333" s="398"/>
      <c r="E333" s="398"/>
      <c r="F333" s="398"/>
      <c r="G333" s="398"/>
      <c r="H333" s="398"/>
    </row>
    <row r="334" spans="1:8" ht="10.199999999999999" customHeight="1">
      <c r="A334" s="397" t="s">
        <v>2505</v>
      </c>
      <c r="B334" s="398" t="s">
        <v>2507</v>
      </c>
      <c r="C334" s="398"/>
      <c r="D334" s="398"/>
      <c r="E334" s="398"/>
      <c r="F334" s="398"/>
      <c r="G334" s="398"/>
      <c r="H334" s="398"/>
    </row>
    <row r="335" spans="1:8" ht="10.199999999999999" customHeight="1">
      <c r="A335" s="397" t="s">
        <v>2508</v>
      </c>
      <c r="B335" s="398" t="s">
        <v>2509</v>
      </c>
      <c r="C335" s="398"/>
      <c r="D335" s="398"/>
      <c r="E335" s="398"/>
      <c r="F335" s="398"/>
      <c r="G335" s="398"/>
      <c r="H335" s="398"/>
    </row>
    <row r="336" spans="1:8" ht="10.199999999999999" customHeight="1">
      <c r="A336" s="397" t="s">
        <v>2508</v>
      </c>
      <c r="B336" s="398" t="s">
        <v>2510</v>
      </c>
      <c r="C336" s="398"/>
      <c r="D336" s="398"/>
      <c r="E336" s="398"/>
      <c r="F336" s="398"/>
      <c r="G336" s="398"/>
      <c r="H336" s="398"/>
    </row>
    <row r="337" spans="1:8" ht="10.199999999999999" customHeight="1">
      <c r="A337" s="397" t="s">
        <v>2511</v>
      </c>
      <c r="B337" s="398" t="s">
        <v>2512</v>
      </c>
      <c r="C337" s="398"/>
      <c r="D337" s="398"/>
      <c r="E337" s="398"/>
      <c r="F337" s="398"/>
      <c r="G337" s="398"/>
      <c r="H337" s="398"/>
    </row>
    <row r="338" spans="1:8" ht="10.199999999999999" customHeight="1">
      <c r="A338" s="397" t="s">
        <v>2511</v>
      </c>
      <c r="B338" s="398" t="s">
        <v>2512</v>
      </c>
      <c r="C338" s="398"/>
      <c r="D338" s="398"/>
      <c r="E338" s="398"/>
      <c r="F338" s="398"/>
      <c r="G338" s="398"/>
      <c r="H338" s="398"/>
    </row>
    <row r="339" spans="1:8" ht="10.199999999999999" customHeight="1">
      <c r="A339" s="397" t="s">
        <v>2513</v>
      </c>
      <c r="B339" s="398" t="s">
        <v>2514</v>
      </c>
      <c r="C339" s="398"/>
      <c r="D339" s="398"/>
      <c r="E339" s="398"/>
      <c r="F339" s="398"/>
      <c r="G339" s="398"/>
      <c r="H339" s="398"/>
    </row>
    <row r="340" spans="1:8" ht="10.199999999999999" customHeight="1">
      <c r="A340" s="397" t="s">
        <v>2515</v>
      </c>
      <c r="B340" s="398" t="s">
        <v>2516</v>
      </c>
      <c r="C340" s="398"/>
      <c r="D340" s="398"/>
      <c r="E340" s="398"/>
      <c r="F340" s="398"/>
      <c r="G340" s="398"/>
      <c r="H340" s="398"/>
    </row>
    <row r="341" spans="1:8" ht="10.199999999999999" customHeight="1">
      <c r="A341" s="397" t="s">
        <v>2517</v>
      </c>
      <c r="B341" s="398" t="s">
        <v>2518</v>
      </c>
      <c r="C341" s="398"/>
      <c r="D341" s="398"/>
      <c r="E341" s="398"/>
      <c r="F341" s="398"/>
      <c r="G341" s="398"/>
      <c r="H341" s="398"/>
    </row>
    <row r="342" spans="1:8" ht="10.199999999999999" customHeight="1">
      <c r="A342" s="397" t="s">
        <v>2519</v>
      </c>
      <c r="B342" s="398" t="s">
        <v>2520</v>
      </c>
      <c r="C342" s="398"/>
      <c r="D342" s="398"/>
      <c r="E342" s="398"/>
      <c r="F342" s="398"/>
      <c r="G342" s="398"/>
      <c r="H342" s="398"/>
    </row>
    <row r="343" spans="1:8" ht="10.199999999999999" customHeight="1">
      <c r="A343" s="397" t="s">
        <v>2521</v>
      </c>
      <c r="B343" s="398" t="s">
        <v>2522</v>
      </c>
      <c r="C343" s="398"/>
      <c r="D343" s="398"/>
      <c r="E343" s="398"/>
      <c r="F343" s="398"/>
      <c r="G343" s="398"/>
      <c r="H343" s="398"/>
    </row>
    <row r="344" spans="1:8" ht="10.199999999999999" customHeight="1">
      <c r="A344" s="397" t="s">
        <v>2523</v>
      </c>
      <c r="B344" s="398" t="s">
        <v>2524</v>
      </c>
      <c r="C344" s="398"/>
      <c r="D344" s="398"/>
      <c r="E344" s="398"/>
      <c r="F344" s="398"/>
      <c r="G344" s="398"/>
      <c r="H344" s="398"/>
    </row>
    <row r="345" spans="1:8" ht="10.199999999999999" customHeight="1">
      <c r="A345" s="397" t="s">
        <v>2525</v>
      </c>
      <c r="B345" s="398" t="s">
        <v>2526</v>
      </c>
      <c r="C345" s="398"/>
      <c r="D345" s="398"/>
      <c r="E345" s="398"/>
      <c r="F345" s="398"/>
      <c r="G345" s="398"/>
      <c r="H345" s="398"/>
    </row>
    <row r="346" spans="1:8" ht="10.199999999999999" customHeight="1">
      <c r="A346" s="397" t="s">
        <v>2527</v>
      </c>
      <c r="B346" s="398" t="s">
        <v>2528</v>
      </c>
      <c r="C346" s="398"/>
      <c r="D346" s="398"/>
      <c r="E346" s="398"/>
      <c r="F346" s="398"/>
      <c r="G346" s="398"/>
      <c r="H346" s="398"/>
    </row>
    <row r="347" spans="1:8" ht="10.199999999999999" customHeight="1">
      <c r="A347" s="397" t="s">
        <v>2527</v>
      </c>
      <c r="B347" s="398" t="s">
        <v>2528</v>
      </c>
      <c r="C347" s="398"/>
      <c r="D347" s="398"/>
      <c r="E347" s="398"/>
      <c r="F347" s="398"/>
      <c r="G347" s="398"/>
      <c r="H347" s="398"/>
    </row>
    <row r="348" spans="1:8" ht="10.199999999999999" customHeight="1">
      <c r="A348" s="397" t="s">
        <v>2529</v>
      </c>
      <c r="B348" s="398" t="s">
        <v>2530</v>
      </c>
      <c r="C348" s="398"/>
      <c r="D348" s="398"/>
      <c r="E348" s="398"/>
      <c r="F348" s="398"/>
      <c r="G348" s="398"/>
      <c r="H348" s="398"/>
    </row>
    <row r="349" spans="1:8" ht="10.199999999999999" customHeight="1">
      <c r="A349" s="397" t="s">
        <v>2531</v>
      </c>
      <c r="B349" s="398" t="s">
        <v>2532</v>
      </c>
      <c r="C349" s="398"/>
      <c r="D349" s="398"/>
      <c r="E349" s="398"/>
      <c r="F349" s="398"/>
      <c r="G349" s="398"/>
      <c r="H349" s="398"/>
    </row>
    <row r="350" spans="1:8" ht="10.199999999999999" customHeight="1">
      <c r="A350" s="397" t="s">
        <v>2533</v>
      </c>
      <c r="B350" s="398" t="s">
        <v>2534</v>
      </c>
      <c r="C350" s="398"/>
      <c r="D350" s="398"/>
      <c r="E350" s="398"/>
      <c r="F350" s="398"/>
      <c r="G350" s="398"/>
      <c r="H350" s="398"/>
    </row>
    <row r="351" spans="1:8" ht="10.199999999999999" customHeight="1">
      <c r="A351" s="397" t="s">
        <v>2535</v>
      </c>
      <c r="B351" s="398" t="s">
        <v>2536</v>
      </c>
      <c r="C351" s="398"/>
      <c r="D351" s="398"/>
      <c r="E351" s="398"/>
      <c r="F351" s="398"/>
      <c r="G351" s="398"/>
      <c r="H351" s="398"/>
    </row>
    <row r="352" spans="1:8" ht="10.199999999999999" customHeight="1">
      <c r="A352" s="397" t="s">
        <v>2537</v>
      </c>
      <c r="B352" s="398" t="s">
        <v>2538</v>
      </c>
      <c r="C352" s="398"/>
      <c r="D352" s="398"/>
      <c r="E352" s="398"/>
      <c r="F352" s="398"/>
      <c r="G352" s="398"/>
      <c r="H352" s="398"/>
    </row>
    <row r="353" spans="1:8" ht="10.199999999999999" customHeight="1">
      <c r="A353" s="397" t="s">
        <v>2539</v>
      </c>
      <c r="B353" s="398" t="s">
        <v>2540</v>
      </c>
      <c r="C353" s="398"/>
      <c r="D353" s="398"/>
      <c r="E353" s="398"/>
      <c r="F353" s="398"/>
      <c r="G353" s="398"/>
      <c r="H353" s="398"/>
    </row>
    <row r="354" spans="1:8" ht="10.199999999999999" customHeight="1">
      <c r="A354" s="397" t="s">
        <v>2541</v>
      </c>
      <c r="B354" s="398" t="s">
        <v>2542</v>
      </c>
      <c r="C354" s="398"/>
      <c r="D354" s="398"/>
      <c r="E354" s="398"/>
      <c r="F354" s="398"/>
      <c r="G354" s="398"/>
      <c r="H354" s="398"/>
    </row>
    <row r="355" spans="1:8" ht="10.199999999999999" customHeight="1">
      <c r="A355" s="397" t="s">
        <v>2543</v>
      </c>
      <c r="B355" s="398" t="s">
        <v>2544</v>
      </c>
      <c r="C355" s="398"/>
      <c r="D355" s="398"/>
      <c r="E355" s="398"/>
      <c r="F355" s="398"/>
      <c r="G355" s="398"/>
      <c r="H355" s="398"/>
    </row>
    <row r="356" spans="1:8" ht="10.199999999999999" customHeight="1">
      <c r="A356" s="397" t="s">
        <v>2545</v>
      </c>
      <c r="B356" s="398" t="s">
        <v>2546</v>
      </c>
      <c r="C356" s="398"/>
      <c r="D356" s="398"/>
      <c r="E356" s="398"/>
      <c r="F356" s="398"/>
      <c r="G356" s="398"/>
      <c r="H356" s="398"/>
    </row>
    <row r="357" spans="1:8" ht="10.199999999999999" customHeight="1">
      <c r="A357" s="397" t="s">
        <v>2547</v>
      </c>
      <c r="B357" s="398" t="s">
        <v>2548</v>
      </c>
      <c r="C357" s="398"/>
      <c r="D357" s="398"/>
      <c r="E357" s="398"/>
      <c r="F357" s="398"/>
      <c r="G357" s="398"/>
      <c r="H357" s="398"/>
    </row>
    <row r="358" spans="1:8" ht="10.199999999999999" customHeight="1">
      <c r="A358" s="397" t="s">
        <v>2549</v>
      </c>
      <c r="B358" s="398" t="s">
        <v>2550</v>
      </c>
      <c r="C358" s="398"/>
      <c r="D358" s="398"/>
      <c r="E358" s="398"/>
      <c r="F358" s="398"/>
      <c r="G358" s="398"/>
      <c r="H358" s="398"/>
    </row>
    <row r="359" spans="1:8" ht="10.199999999999999" customHeight="1">
      <c r="A359" s="397" t="s">
        <v>2551</v>
      </c>
      <c r="B359" s="398" t="s">
        <v>2552</v>
      </c>
      <c r="C359" s="398"/>
      <c r="D359" s="398"/>
      <c r="E359" s="398"/>
      <c r="F359" s="398"/>
      <c r="G359" s="398"/>
      <c r="H359" s="398"/>
    </row>
    <row r="360" spans="1:8" ht="10.199999999999999" customHeight="1">
      <c r="A360" s="397" t="s">
        <v>2553</v>
      </c>
      <c r="B360" s="398" t="s">
        <v>2554</v>
      </c>
      <c r="C360" s="398"/>
      <c r="D360" s="398"/>
      <c r="E360" s="398"/>
      <c r="F360" s="398"/>
      <c r="G360" s="398"/>
      <c r="H360" s="398"/>
    </row>
    <row r="361" spans="1:8" ht="10.199999999999999" customHeight="1">
      <c r="A361" s="397" t="s">
        <v>2555</v>
      </c>
      <c r="B361" s="398" t="s">
        <v>2556</v>
      </c>
      <c r="C361" s="398"/>
      <c r="D361" s="398"/>
      <c r="E361" s="398"/>
      <c r="F361" s="398"/>
      <c r="G361" s="398"/>
      <c r="H361" s="398"/>
    </row>
    <row r="362" spans="1:8" ht="10.199999999999999" customHeight="1">
      <c r="A362" s="397" t="s">
        <v>2557</v>
      </c>
      <c r="B362" s="398" t="s">
        <v>2558</v>
      </c>
      <c r="C362" s="398"/>
      <c r="D362" s="398"/>
      <c r="E362" s="398"/>
      <c r="F362" s="398"/>
      <c r="G362" s="398"/>
      <c r="H362" s="398"/>
    </row>
    <row r="363" spans="1:8" ht="10.199999999999999" customHeight="1">
      <c r="A363" s="397" t="s">
        <v>2559</v>
      </c>
      <c r="B363" s="398" t="s">
        <v>2560</v>
      </c>
      <c r="C363" s="398"/>
      <c r="D363" s="398"/>
      <c r="E363" s="398"/>
      <c r="F363" s="398"/>
      <c r="G363" s="398"/>
      <c r="H363" s="398"/>
    </row>
    <row r="364" spans="1:8" ht="10.199999999999999" customHeight="1">
      <c r="A364" s="397" t="s">
        <v>2561</v>
      </c>
      <c r="B364" s="398" t="s">
        <v>2562</v>
      </c>
      <c r="C364" s="398"/>
      <c r="D364" s="398"/>
      <c r="E364" s="398"/>
      <c r="F364" s="398"/>
      <c r="G364" s="398"/>
      <c r="H364" s="398"/>
    </row>
    <row r="365" spans="1:8" ht="10.199999999999999" customHeight="1">
      <c r="A365" s="397" t="s">
        <v>2561</v>
      </c>
      <c r="B365" s="398" t="s">
        <v>2563</v>
      </c>
      <c r="C365" s="398"/>
      <c r="D365" s="398"/>
      <c r="E365" s="398"/>
      <c r="F365" s="398"/>
      <c r="G365" s="398"/>
      <c r="H365" s="398"/>
    </row>
    <row r="366" spans="1:8" ht="10.199999999999999" customHeight="1">
      <c r="A366" s="397" t="s">
        <v>2564</v>
      </c>
      <c r="B366" s="398" t="s">
        <v>2565</v>
      </c>
      <c r="C366" s="398"/>
      <c r="D366" s="398"/>
      <c r="E366" s="398"/>
      <c r="F366" s="398"/>
      <c r="G366" s="398"/>
      <c r="H366" s="398"/>
    </row>
    <row r="367" spans="1:8" ht="10.199999999999999" customHeight="1">
      <c r="A367" s="397" t="s">
        <v>2566</v>
      </c>
      <c r="B367" s="398" t="s">
        <v>2567</v>
      </c>
      <c r="C367" s="398"/>
      <c r="D367" s="398"/>
      <c r="E367" s="398"/>
      <c r="F367" s="398"/>
      <c r="G367" s="398"/>
      <c r="H367" s="398"/>
    </row>
    <row r="368" spans="1:8" ht="10.199999999999999" customHeight="1">
      <c r="A368" s="397" t="s">
        <v>2566</v>
      </c>
      <c r="B368" s="398" t="s">
        <v>2568</v>
      </c>
      <c r="C368" s="398"/>
      <c r="D368" s="398"/>
      <c r="E368" s="398"/>
      <c r="F368" s="398"/>
      <c r="G368" s="398"/>
      <c r="H368" s="398"/>
    </row>
    <row r="369" spans="1:8" ht="10.199999999999999" customHeight="1">
      <c r="A369" s="397" t="s">
        <v>2569</v>
      </c>
      <c r="B369" s="398" t="s">
        <v>2570</v>
      </c>
      <c r="C369" s="398"/>
      <c r="D369" s="398"/>
      <c r="E369" s="398"/>
      <c r="F369" s="398"/>
      <c r="G369" s="398"/>
      <c r="H369" s="398"/>
    </row>
    <row r="370" spans="1:8" ht="10.199999999999999" customHeight="1">
      <c r="A370" s="397" t="s">
        <v>2571</v>
      </c>
      <c r="B370" s="398" t="s">
        <v>2572</v>
      </c>
      <c r="C370" s="398"/>
      <c r="D370" s="398"/>
      <c r="E370" s="398"/>
      <c r="F370" s="398"/>
      <c r="G370" s="398"/>
      <c r="H370" s="398"/>
    </row>
    <row r="371" spans="1:8" ht="10.199999999999999" customHeight="1">
      <c r="A371" s="397" t="s">
        <v>2573</v>
      </c>
      <c r="B371" s="398" t="s">
        <v>2574</v>
      </c>
      <c r="C371" s="398"/>
      <c r="D371" s="398"/>
      <c r="E371" s="398"/>
      <c r="F371" s="398"/>
      <c r="G371" s="398"/>
      <c r="H371" s="398"/>
    </row>
    <row r="372" spans="1:8" ht="10.199999999999999" customHeight="1">
      <c r="A372" s="397" t="s">
        <v>2575</v>
      </c>
      <c r="B372" s="398" t="s">
        <v>2576</v>
      </c>
      <c r="C372" s="398"/>
      <c r="D372" s="398"/>
      <c r="E372" s="398"/>
      <c r="F372" s="398"/>
      <c r="G372" s="398"/>
      <c r="H372" s="398"/>
    </row>
    <row r="373" spans="1:8" ht="10.199999999999999" customHeight="1">
      <c r="A373" s="397" t="s">
        <v>2575</v>
      </c>
      <c r="B373" s="398" t="s">
        <v>2577</v>
      </c>
      <c r="C373" s="398"/>
      <c r="D373" s="398"/>
      <c r="E373" s="398"/>
      <c r="F373" s="398"/>
      <c r="G373" s="398"/>
      <c r="H373" s="398"/>
    </row>
    <row r="374" spans="1:8" ht="10.199999999999999" customHeight="1">
      <c r="A374" s="397" t="s">
        <v>2578</v>
      </c>
      <c r="B374" s="398" t="s">
        <v>2579</v>
      </c>
      <c r="C374" s="398"/>
      <c r="D374" s="398"/>
      <c r="E374" s="398"/>
      <c r="F374" s="398"/>
      <c r="G374" s="398"/>
      <c r="H374" s="398"/>
    </row>
    <row r="375" spans="1:8" ht="10.199999999999999" customHeight="1">
      <c r="A375" s="397" t="s">
        <v>2580</v>
      </c>
      <c r="B375" s="398" t="s">
        <v>2581</v>
      </c>
      <c r="C375" s="398"/>
      <c r="D375" s="398"/>
      <c r="E375" s="398"/>
      <c r="F375" s="398"/>
      <c r="G375" s="398"/>
      <c r="H375" s="398"/>
    </row>
    <row r="376" spans="1:8" ht="10.199999999999999" customHeight="1">
      <c r="A376" s="397" t="s">
        <v>2582</v>
      </c>
      <c r="B376" s="398" t="s">
        <v>2583</v>
      </c>
      <c r="C376" s="398"/>
      <c r="D376" s="398"/>
      <c r="E376" s="398"/>
      <c r="F376" s="398"/>
      <c r="G376" s="398"/>
      <c r="H376" s="398"/>
    </row>
    <row r="377" spans="1:8" ht="10.199999999999999" customHeight="1">
      <c r="A377" s="397" t="s">
        <v>2582</v>
      </c>
      <c r="B377" s="398" t="s">
        <v>2584</v>
      </c>
      <c r="C377" s="398"/>
      <c r="D377" s="398"/>
      <c r="E377" s="398"/>
      <c r="F377" s="398"/>
      <c r="G377" s="398"/>
      <c r="H377" s="398"/>
    </row>
    <row r="378" spans="1:8" ht="10.199999999999999" customHeight="1">
      <c r="A378" s="397" t="s">
        <v>2585</v>
      </c>
      <c r="B378" s="398" t="s">
        <v>2586</v>
      </c>
      <c r="C378" s="398"/>
      <c r="D378" s="398"/>
      <c r="E378" s="398"/>
      <c r="F378" s="398"/>
      <c r="G378" s="398"/>
      <c r="H378" s="398"/>
    </row>
    <row r="379" spans="1:8" ht="10.199999999999999" customHeight="1">
      <c r="A379" s="397" t="s">
        <v>2585</v>
      </c>
      <c r="B379" s="398" t="s">
        <v>2587</v>
      </c>
      <c r="C379" s="398"/>
      <c r="D379" s="398"/>
      <c r="E379" s="398"/>
      <c r="F379" s="398"/>
      <c r="G379" s="398"/>
      <c r="H379" s="398"/>
    </row>
    <row r="380" spans="1:8" ht="10.199999999999999" customHeight="1">
      <c r="A380" s="397" t="s">
        <v>2585</v>
      </c>
      <c r="B380" s="398" t="s">
        <v>2586</v>
      </c>
      <c r="C380" s="398"/>
      <c r="D380" s="398"/>
      <c r="E380" s="398"/>
      <c r="F380" s="398"/>
      <c r="G380" s="398"/>
      <c r="H380" s="398"/>
    </row>
    <row r="381" spans="1:8" ht="10.199999999999999" customHeight="1">
      <c r="A381" s="397" t="s">
        <v>2588</v>
      </c>
      <c r="B381" s="398" t="s">
        <v>2589</v>
      </c>
      <c r="C381" s="398"/>
      <c r="D381" s="398"/>
      <c r="E381" s="398"/>
      <c r="F381" s="398"/>
      <c r="G381" s="398"/>
      <c r="H381" s="398"/>
    </row>
    <row r="382" spans="1:8" ht="10.199999999999999" customHeight="1">
      <c r="A382" s="397" t="s">
        <v>2590</v>
      </c>
      <c r="B382" s="398" t="s">
        <v>2591</v>
      </c>
      <c r="C382" s="398"/>
      <c r="D382" s="398"/>
      <c r="E382" s="398"/>
      <c r="F382" s="398"/>
      <c r="G382" s="398"/>
      <c r="H382" s="398"/>
    </row>
    <row r="383" spans="1:8" ht="10.199999999999999" customHeight="1">
      <c r="A383" s="397" t="s">
        <v>2592</v>
      </c>
      <c r="B383" s="398" t="s">
        <v>2593</v>
      </c>
      <c r="C383" s="398"/>
      <c r="D383" s="398"/>
      <c r="E383" s="398"/>
      <c r="F383" s="398"/>
      <c r="G383" s="398"/>
      <c r="H383" s="398"/>
    </row>
    <row r="384" spans="1:8" ht="10.199999999999999" customHeight="1">
      <c r="A384" s="397" t="s">
        <v>2592</v>
      </c>
      <c r="B384" s="398" t="s">
        <v>2594</v>
      </c>
      <c r="C384" s="398"/>
      <c r="D384" s="398"/>
      <c r="E384" s="398"/>
      <c r="F384" s="398"/>
      <c r="G384" s="398"/>
      <c r="H384" s="398"/>
    </row>
    <row r="385" spans="1:8" ht="10.199999999999999" customHeight="1">
      <c r="A385" s="397" t="s">
        <v>2595</v>
      </c>
      <c r="B385" s="398" t="s">
        <v>2596</v>
      </c>
      <c r="C385" s="398"/>
      <c r="D385" s="398"/>
      <c r="E385" s="398"/>
      <c r="F385" s="398"/>
      <c r="G385" s="398"/>
      <c r="H385" s="398"/>
    </row>
    <row r="386" spans="1:8" ht="10.199999999999999" customHeight="1">
      <c r="A386" s="397" t="s">
        <v>2597</v>
      </c>
      <c r="B386" s="398" t="s">
        <v>2598</v>
      </c>
      <c r="C386" s="398"/>
      <c r="D386" s="398"/>
      <c r="E386" s="398"/>
      <c r="F386" s="398"/>
      <c r="G386" s="398"/>
      <c r="H386" s="398"/>
    </row>
    <row r="387" spans="1:8" ht="10.199999999999999" customHeight="1">
      <c r="A387" s="397" t="s">
        <v>2599</v>
      </c>
      <c r="B387" s="398" t="s">
        <v>2600</v>
      </c>
      <c r="C387" s="398"/>
      <c r="D387" s="398"/>
      <c r="E387" s="398"/>
      <c r="F387" s="398"/>
      <c r="G387" s="398"/>
      <c r="H387" s="398"/>
    </row>
    <row r="388" spans="1:8" ht="10.199999999999999" customHeight="1">
      <c r="A388" s="397" t="s">
        <v>2601</v>
      </c>
      <c r="B388" s="398" t="s">
        <v>2602</v>
      </c>
      <c r="C388" s="398"/>
      <c r="D388" s="398"/>
      <c r="E388" s="398"/>
      <c r="F388" s="398"/>
      <c r="G388" s="398"/>
      <c r="H388" s="398"/>
    </row>
    <row r="389" spans="1:8" ht="10.199999999999999" customHeight="1">
      <c r="A389" s="397" t="s">
        <v>2603</v>
      </c>
      <c r="B389" s="398" t="s">
        <v>2604</v>
      </c>
      <c r="C389" s="398"/>
      <c r="D389" s="398"/>
      <c r="E389" s="398"/>
      <c r="F389" s="398"/>
      <c r="G389" s="398"/>
      <c r="H389" s="398"/>
    </row>
    <row r="390" spans="1:8" ht="10.199999999999999" customHeight="1">
      <c r="A390" s="397" t="s">
        <v>2605</v>
      </c>
      <c r="B390" s="398" t="s">
        <v>2606</v>
      </c>
      <c r="C390" s="398"/>
      <c r="D390" s="398"/>
      <c r="E390" s="398"/>
      <c r="F390" s="398"/>
      <c r="G390" s="398"/>
      <c r="H390" s="398"/>
    </row>
    <row r="391" spans="1:8" ht="10.199999999999999" customHeight="1">
      <c r="A391" s="397" t="s">
        <v>2607</v>
      </c>
      <c r="B391" s="398" t="s">
        <v>2608</v>
      </c>
      <c r="C391" s="398"/>
      <c r="D391" s="398"/>
      <c r="E391" s="398"/>
      <c r="F391" s="398"/>
      <c r="G391" s="398"/>
      <c r="H391" s="398"/>
    </row>
    <row r="392" spans="1:8" ht="10.199999999999999" customHeight="1">
      <c r="A392" s="397" t="s">
        <v>2609</v>
      </c>
      <c r="B392" s="398" t="s">
        <v>2610</v>
      </c>
      <c r="C392" s="398"/>
      <c r="D392" s="398"/>
      <c r="E392" s="398"/>
      <c r="F392" s="398"/>
      <c r="G392" s="398"/>
      <c r="H392" s="398"/>
    </row>
    <row r="393" spans="1:8" ht="10.199999999999999" customHeight="1">
      <c r="A393" s="397" t="s">
        <v>2609</v>
      </c>
      <c r="B393" s="398" t="s">
        <v>2611</v>
      </c>
      <c r="C393" s="398"/>
      <c r="D393" s="398"/>
      <c r="E393" s="398"/>
      <c r="F393" s="398"/>
      <c r="G393" s="398"/>
      <c r="H393" s="398"/>
    </row>
    <row r="394" spans="1:8" ht="10.199999999999999" customHeight="1">
      <c r="A394" s="397" t="s">
        <v>2612</v>
      </c>
      <c r="B394" s="398" t="s">
        <v>2613</v>
      </c>
      <c r="C394" s="398"/>
      <c r="D394" s="398"/>
      <c r="E394" s="398"/>
      <c r="F394" s="398"/>
      <c r="G394" s="398"/>
      <c r="H394" s="398"/>
    </row>
    <row r="395" spans="1:8" ht="10.199999999999999" customHeight="1">
      <c r="A395" s="397" t="s">
        <v>2614</v>
      </c>
      <c r="B395" s="398" t="s">
        <v>2615</v>
      </c>
      <c r="C395" s="398"/>
      <c r="D395" s="398"/>
      <c r="E395" s="398"/>
      <c r="F395" s="398"/>
      <c r="G395" s="398"/>
      <c r="H395" s="398"/>
    </row>
    <row r="396" spans="1:8" ht="10.199999999999999" customHeight="1">
      <c r="A396" s="397" t="s">
        <v>2616</v>
      </c>
      <c r="B396" s="398" t="s">
        <v>2617</v>
      </c>
      <c r="C396" s="398"/>
      <c r="D396" s="398"/>
      <c r="E396" s="398"/>
      <c r="F396" s="398"/>
      <c r="G396" s="398"/>
      <c r="H396" s="398"/>
    </row>
    <row r="397" spans="1:8" ht="10.199999999999999" customHeight="1">
      <c r="A397" s="397" t="s">
        <v>2618</v>
      </c>
      <c r="B397" s="398" t="s">
        <v>2619</v>
      </c>
      <c r="C397" s="398"/>
      <c r="D397" s="398"/>
      <c r="E397" s="398"/>
      <c r="F397" s="398"/>
      <c r="G397" s="398"/>
      <c r="H397" s="398"/>
    </row>
    <row r="398" spans="1:8" ht="10.199999999999999" customHeight="1">
      <c r="A398" s="397" t="s">
        <v>2620</v>
      </c>
      <c r="B398" s="398" t="s">
        <v>2621</v>
      </c>
      <c r="C398" s="398"/>
      <c r="D398" s="398"/>
      <c r="E398" s="398"/>
      <c r="F398" s="398"/>
      <c r="G398" s="398"/>
      <c r="H398" s="398"/>
    </row>
    <row r="399" spans="1:8" ht="10.199999999999999" customHeight="1">
      <c r="A399" s="397" t="s">
        <v>2622</v>
      </c>
      <c r="B399" s="398" t="s">
        <v>2623</v>
      </c>
      <c r="C399" s="398"/>
      <c r="D399" s="398"/>
      <c r="E399" s="398"/>
      <c r="F399" s="398"/>
      <c r="G399" s="398"/>
      <c r="H399" s="398"/>
    </row>
    <row r="400" spans="1:8" ht="10.199999999999999" customHeight="1">
      <c r="A400" s="397" t="s">
        <v>2622</v>
      </c>
      <c r="B400" s="398" t="s">
        <v>2624</v>
      </c>
      <c r="C400" s="398"/>
      <c r="D400" s="398"/>
      <c r="E400" s="398"/>
      <c r="F400" s="398"/>
      <c r="G400" s="398"/>
      <c r="H400" s="398"/>
    </row>
    <row r="401" spans="1:8" ht="10.199999999999999" customHeight="1">
      <c r="A401" s="397" t="s">
        <v>2625</v>
      </c>
      <c r="B401" s="398" t="s">
        <v>2626</v>
      </c>
      <c r="C401" s="398"/>
      <c r="D401" s="398"/>
      <c r="E401" s="398"/>
      <c r="F401" s="398"/>
      <c r="G401" s="398"/>
      <c r="H401" s="398"/>
    </row>
    <row r="402" spans="1:8" ht="10.199999999999999" customHeight="1">
      <c r="A402" s="397" t="s">
        <v>2627</v>
      </c>
      <c r="B402" s="398" t="s">
        <v>2628</v>
      </c>
      <c r="C402" s="398"/>
      <c r="D402" s="398"/>
      <c r="E402" s="398"/>
      <c r="F402" s="398"/>
      <c r="G402" s="398"/>
      <c r="H402" s="398"/>
    </row>
    <row r="403" spans="1:8" ht="10.199999999999999" customHeight="1">
      <c r="A403" s="397" t="s">
        <v>2629</v>
      </c>
      <c r="B403" s="398" t="s">
        <v>2630</v>
      </c>
      <c r="C403" s="398"/>
      <c r="D403" s="398"/>
      <c r="E403" s="398"/>
      <c r="F403" s="398"/>
      <c r="G403" s="398"/>
      <c r="H403" s="398"/>
    </row>
    <row r="404" spans="1:8" ht="10.199999999999999" customHeight="1">
      <c r="A404" s="397" t="s">
        <v>2631</v>
      </c>
      <c r="B404" s="398" t="s">
        <v>2632</v>
      </c>
      <c r="C404" s="398"/>
      <c r="D404" s="398"/>
      <c r="E404" s="398"/>
      <c r="F404" s="398"/>
      <c r="G404" s="398"/>
      <c r="H404" s="398"/>
    </row>
    <row r="405" spans="1:8" ht="10.199999999999999" customHeight="1">
      <c r="A405" s="397" t="s">
        <v>2633</v>
      </c>
      <c r="B405" s="398" t="s">
        <v>2634</v>
      </c>
      <c r="C405" s="398"/>
      <c r="D405" s="398"/>
      <c r="E405" s="398"/>
      <c r="F405" s="398"/>
      <c r="G405" s="398"/>
      <c r="H405" s="398"/>
    </row>
    <row r="406" spans="1:8" ht="10.199999999999999" customHeight="1">
      <c r="A406" s="397" t="s">
        <v>2635</v>
      </c>
      <c r="B406" s="398" t="s">
        <v>2636</v>
      </c>
      <c r="C406" s="398"/>
      <c r="D406" s="398"/>
      <c r="E406" s="398"/>
      <c r="F406" s="398"/>
      <c r="G406" s="398"/>
      <c r="H406" s="398"/>
    </row>
    <row r="407" spans="1:8" ht="10.199999999999999" customHeight="1">
      <c r="A407" s="397" t="s">
        <v>2637</v>
      </c>
      <c r="B407" s="398" t="s">
        <v>2638</v>
      </c>
      <c r="C407" s="398"/>
      <c r="D407" s="398"/>
      <c r="E407" s="398"/>
      <c r="F407" s="398"/>
      <c r="G407" s="398"/>
      <c r="H407" s="398"/>
    </row>
    <row r="408" spans="1:8" ht="10.199999999999999" customHeight="1">
      <c r="A408" s="397" t="s">
        <v>2639</v>
      </c>
      <c r="B408" s="398" t="s">
        <v>2640</v>
      </c>
      <c r="C408" s="398"/>
      <c r="D408" s="398"/>
      <c r="E408" s="398"/>
      <c r="F408" s="398"/>
      <c r="G408" s="398"/>
      <c r="H408" s="398"/>
    </row>
    <row r="409" spans="1:8" ht="10.199999999999999" customHeight="1">
      <c r="A409" s="397" t="s">
        <v>2641</v>
      </c>
      <c r="B409" s="398" t="s">
        <v>2642</v>
      </c>
      <c r="C409" s="398"/>
      <c r="D409" s="398"/>
      <c r="E409" s="398"/>
      <c r="F409" s="398"/>
      <c r="G409" s="398"/>
      <c r="H409" s="398"/>
    </row>
    <row r="410" spans="1:8" ht="10.199999999999999" customHeight="1">
      <c r="A410" s="397" t="s">
        <v>2643</v>
      </c>
      <c r="B410" s="398" t="s">
        <v>2644</v>
      </c>
      <c r="C410" s="398"/>
      <c r="D410" s="398"/>
      <c r="E410" s="398"/>
      <c r="F410" s="398"/>
      <c r="G410" s="398"/>
      <c r="H410" s="398"/>
    </row>
    <row r="411" spans="1:8" ht="10.199999999999999" customHeight="1">
      <c r="A411" s="397" t="s">
        <v>2645</v>
      </c>
      <c r="B411" s="398" t="s">
        <v>2646</v>
      </c>
      <c r="C411" s="398"/>
      <c r="D411" s="398"/>
      <c r="E411" s="398"/>
      <c r="F411" s="398"/>
      <c r="G411" s="398"/>
      <c r="H411" s="398"/>
    </row>
    <row r="412" spans="1:8" ht="10.199999999999999" customHeight="1">
      <c r="A412" s="397" t="s">
        <v>2647</v>
      </c>
      <c r="B412" s="398" t="s">
        <v>2648</v>
      </c>
      <c r="C412" s="398"/>
      <c r="D412" s="398"/>
      <c r="E412" s="398"/>
      <c r="F412" s="398"/>
      <c r="G412" s="398"/>
      <c r="H412" s="398"/>
    </row>
    <row r="413" spans="1:8" ht="10.199999999999999" customHeight="1">
      <c r="A413" s="397" t="s">
        <v>2649</v>
      </c>
      <c r="B413" s="398" t="s">
        <v>2650</v>
      </c>
      <c r="C413" s="398"/>
      <c r="D413" s="398"/>
      <c r="E413" s="398"/>
      <c r="F413" s="398"/>
      <c r="G413" s="398"/>
      <c r="H413" s="398"/>
    </row>
    <row r="414" spans="1:8" ht="10.199999999999999" customHeight="1">
      <c r="A414" s="397" t="s">
        <v>2651</v>
      </c>
      <c r="B414" s="398" t="s">
        <v>2652</v>
      </c>
      <c r="C414" s="398"/>
      <c r="D414" s="398"/>
      <c r="E414" s="398"/>
      <c r="F414" s="398"/>
      <c r="G414" s="398"/>
      <c r="H414" s="398"/>
    </row>
    <row r="415" spans="1:8" ht="10.199999999999999" customHeight="1">
      <c r="A415" s="397" t="s">
        <v>2653</v>
      </c>
      <c r="B415" s="398" t="s">
        <v>2654</v>
      </c>
      <c r="C415" s="398"/>
      <c r="D415" s="398"/>
      <c r="E415" s="398"/>
      <c r="F415" s="398"/>
      <c r="G415" s="398"/>
      <c r="H415" s="398"/>
    </row>
    <row r="416" spans="1:8" ht="10.199999999999999" customHeight="1">
      <c r="A416" s="397" t="s">
        <v>2653</v>
      </c>
      <c r="B416" s="398" t="s">
        <v>2655</v>
      </c>
      <c r="C416" s="398"/>
      <c r="D416" s="398"/>
      <c r="E416" s="398"/>
      <c r="F416" s="398"/>
      <c r="G416" s="398"/>
      <c r="H416" s="398"/>
    </row>
    <row r="417" spans="1:8" ht="10.199999999999999" customHeight="1">
      <c r="A417" s="397" t="s">
        <v>2656</v>
      </c>
      <c r="B417" s="398" t="s">
        <v>2657</v>
      </c>
      <c r="C417" s="398"/>
      <c r="D417" s="398"/>
      <c r="E417" s="398"/>
      <c r="F417" s="398"/>
      <c r="G417" s="398"/>
      <c r="H417" s="398"/>
    </row>
    <row r="418" spans="1:8" ht="10.199999999999999" customHeight="1">
      <c r="A418" s="397" t="s">
        <v>2658</v>
      </c>
      <c r="B418" s="398" t="s">
        <v>2659</v>
      </c>
      <c r="C418" s="398"/>
      <c r="D418" s="398"/>
      <c r="E418" s="398"/>
      <c r="F418" s="398"/>
      <c r="G418" s="398"/>
      <c r="H418" s="398"/>
    </row>
    <row r="419" spans="1:8" ht="10.199999999999999" customHeight="1">
      <c r="A419" s="397" t="s">
        <v>2660</v>
      </c>
      <c r="B419" s="398" t="s">
        <v>2661</v>
      </c>
      <c r="C419" s="398"/>
      <c r="D419" s="398"/>
      <c r="E419" s="398"/>
      <c r="F419" s="398"/>
      <c r="G419" s="398"/>
      <c r="H419" s="398"/>
    </row>
    <row r="420" spans="1:8" ht="10.199999999999999" customHeight="1">
      <c r="A420" s="397" t="s">
        <v>2662</v>
      </c>
      <c r="B420" s="398" t="s">
        <v>2663</v>
      </c>
      <c r="C420" s="398"/>
      <c r="D420" s="398"/>
      <c r="E420" s="398"/>
      <c r="F420" s="398"/>
      <c r="G420" s="398"/>
      <c r="H420" s="398"/>
    </row>
    <row r="421" spans="1:8" ht="10.199999999999999" customHeight="1">
      <c r="A421" s="397" t="s">
        <v>2664</v>
      </c>
      <c r="B421" s="398" t="s">
        <v>2665</v>
      </c>
      <c r="C421" s="398"/>
      <c r="D421" s="398"/>
      <c r="E421" s="398"/>
      <c r="F421" s="398"/>
      <c r="G421" s="398"/>
      <c r="H421" s="398"/>
    </row>
    <row r="422" spans="1:8" ht="10.199999999999999" customHeight="1">
      <c r="A422" s="397" t="s">
        <v>1876</v>
      </c>
      <c r="B422" s="398" t="s">
        <v>1877</v>
      </c>
      <c r="C422" s="398"/>
      <c r="D422" s="398"/>
      <c r="E422" s="398"/>
      <c r="F422" s="398"/>
      <c r="G422" s="398"/>
      <c r="H422" s="398"/>
    </row>
    <row r="423" spans="1:8" ht="10.199999999999999" customHeight="1">
      <c r="A423" s="397" t="s">
        <v>2666</v>
      </c>
      <c r="B423" s="398" t="s">
        <v>2667</v>
      </c>
      <c r="C423" s="398"/>
      <c r="D423" s="398"/>
      <c r="E423" s="398"/>
      <c r="F423" s="398"/>
      <c r="G423" s="398"/>
      <c r="H423" s="398"/>
    </row>
    <row r="424" spans="1:8" ht="10.199999999999999" customHeight="1">
      <c r="A424" s="397" t="s">
        <v>2666</v>
      </c>
      <c r="B424" s="398" t="s">
        <v>2668</v>
      </c>
      <c r="C424" s="398"/>
      <c r="D424" s="398"/>
      <c r="E424" s="398"/>
      <c r="F424" s="398"/>
      <c r="G424" s="398"/>
      <c r="H424" s="398"/>
    </row>
    <row r="425" spans="1:8" ht="10.199999999999999" customHeight="1">
      <c r="A425" s="397" t="s">
        <v>2669</v>
      </c>
      <c r="B425" s="398" t="s">
        <v>2670</v>
      </c>
      <c r="C425" s="398"/>
      <c r="D425" s="398"/>
      <c r="E425" s="398"/>
      <c r="F425" s="398"/>
      <c r="G425" s="398"/>
      <c r="H425" s="398"/>
    </row>
    <row r="426" spans="1:8" ht="10.199999999999999" customHeight="1">
      <c r="A426" s="397" t="s">
        <v>2671</v>
      </c>
      <c r="B426" s="398" t="s">
        <v>2672</v>
      </c>
      <c r="C426" s="398"/>
      <c r="D426" s="398"/>
      <c r="E426" s="398"/>
      <c r="F426" s="398"/>
      <c r="G426" s="398"/>
      <c r="H426" s="398"/>
    </row>
    <row r="427" spans="1:8" ht="10.199999999999999" customHeight="1">
      <c r="A427" s="397" t="s">
        <v>2671</v>
      </c>
      <c r="B427" s="398" t="s">
        <v>2673</v>
      </c>
      <c r="C427" s="398"/>
      <c r="D427" s="398"/>
      <c r="E427" s="398"/>
      <c r="F427" s="398"/>
      <c r="G427" s="398"/>
      <c r="H427" s="398"/>
    </row>
    <row r="428" spans="1:8" ht="10.199999999999999" customHeight="1">
      <c r="A428" s="397" t="s">
        <v>2674</v>
      </c>
      <c r="B428" s="398" t="s">
        <v>2675</v>
      </c>
      <c r="C428" s="398"/>
      <c r="D428" s="398"/>
      <c r="E428" s="398"/>
      <c r="F428" s="398"/>
      <c r="G428" s="398"/>
      <c r="H428" s="398"/>
    </row>
    <row r="429" spans="1:8" ht="10.199999999999999" customHeight="1">
      <c r="A429" s="397" t="s">
        <v>2676</v>
      </c>
      <c r="B429" s="398" t="s">
        <v>2677</v>
      </c>
      <c r="C429" s="398"/>
      <c r="D429" s="398"/>
      <c r="E429" s="398"/>
      <c r="F429" s="398"/>
      <c r="G429" s="398"/>
      <c r="H429" s="398"/>
    </row>
    <row r="430" spans="1:8" ht="10.199999999999999" customHeight="1">
      <c r="A430" s="397" t="s">
        <v>2678</v>
      </c>
      <c r="B430" s="398" t="s">
        <v>2679</v>
      </c>
      <c r="C430" s="398"/>
      <c r="D430" s="398"/>
      <c r="E430" s="398"/>
      <c r="F430" s="398"/>
      <c r="G430" s="398"/>
      <c r="H430" s="398"/>
    </row>
    <row r="431" spans="1:8" ht="10.199999999999999" customHeight="1">
      <c r="A431" s="397" t="s">
        <v>2680</v>
      </c>
      <c r="B431" s="398" t="s">
        <v>2681</v>
      </c>
      <c r="C431" s="398"/>
      <c r="D431" s="398"/>
      <c r="E431" s="398"/>
      <c r="F431" s="398"/>
      <c r="G431" s="398"/>
      <c r="H431" s="398"/>
    </row>
    <row r="432" spans="1:8" ht="10.199999999999999" customHeight="1">
      <c r="A432" s="397" t="s">
        <v>2682</v>
      </c>
      <c r="B432" s="398" t="s">
        <v>2683</v>
      </c>
      <c r="C432" s="398"/>
      <c r="D432" s="398"/>
      <c r="E432" s="398"/>
      <c r="F432" s="398"/>
      <c r="G432" s="398"/>
      <c r="H432" s="398"/>
    </row>
    <row r="433" spans="1:8" ht="10.199999999999999" customHeight="1">
      <c r="A433" s="397" t="s">
        <v>2684</v>
      </c>
      <c r="B433" s="398" t="s">
        <v>2685</v>
      </c>
      <c r="C433" s="398"/>
      <c r="D433" s="398"/>
      <c r="E433" s="398"/>
      <c r="F433" s="398"/>
      <c r="G433" s="398"/>
      <c r="H433" s="398"/>
    </row>
    <row r="434" spans="1:8" ht="10.199999999999999" customHeight="1">
      <c r="A434" s="397" t="s">
        <v>2686</v>
      </c>
      <c r="B434" s="398" t="s">
        <v>2687</v>
      </c>
      <c r="C434" s="398"/>
      <c r="D434" s="398"/>
      <c r="E434" s="398"/>
      <c r="F434" s="398"/>
      <c r="G434" s="398"/>
      <c r="H434" s="398"/>
    </row>
    <row r="435" spans="1:8" ht="10.199999999999999" customHeight="1">
      <c r="A435" s="397" t="s">
        <v>2688</v>
      </c>
      <c r="B435" s="398" t="s">
        <v>2689</v>
      </c>
      <c r="C435" s="398"/>
      <c r="D435" s="398"/>
      <c r="E435" s="398"/>
      <c r="F435" s="398"/>
      <c r="G435" s="398"/>
      <c r="H435" s="398"/>
    </row>
    <row r="436" spans="1:8" ht="10.199999999999999" customHeight="1">
      <c r="A436" s="397" t="s">
        <v>2690</v>
      </c>
      <c r="B436" s="398" t="s">
        <v>2691</v>
      </c>
      <c r="C436" s="398"/>
      <c r="D436" s="398"/>
      <c r="E436" s="398"/>
      <c r="F436" s="398"/>
      <c r="G436" s="398"/>
      <c r="H436" s="398"/>
    </row>
    <row r="437" spans="1:8" ht="10.199999999999999" customHeight="1">
      <c r="A437" s="397" t="s">
        <v>2692</v>
      </c>
      <c r="B437" s="398" t="s">
        <v>2693</v>
      </c>
      <c r="C437" s="398"/>
      <c r="D437" s="398"/>
      <c r="E437" s="398"/>
      <c r="F437" s="398"/>
      <c r="G437" s="398"/>
      <c r="H437" s="398"/>
    </row>
    <row r="438" spans="1:8" ht="10.199999999999999" customHeight="1">
      <c r="A438" s="397" t="s">
        <v>2694</v>
      </c>
      <c r="B438" s="398" t="s">
        <v>2695</v>
      </c>
      <c r="C438" s="398"/>
      <c r="D438" s="398"/>
      <c r="E438" s="398"/>
      <c r="F438" s="398"/>
      <c r="G438" s="398"/>
      <c r="H438" s="398"/>
    </row>
    <row r="439" spans="1:8" ht="10.199999999999999" customHeight="1">
      <c r="A439" s="397" t="s">
        <v>2696</v>
      </c>
      <c r="B439" s="398" t="s">
        <v>2697</v>
      </c>
      <c r="C439" s="398"/>
      <c r="D439" s="398"/>
      <c r="E439" s="398"/>
      <c r="F439" s="398"/>
      <c r="G439" s="398"/>
      <c r="H439" s="398"/>
    </row>
    <row r="440" spans="1:8" ht="10.199999999999999" customHeight="1">
      <c r="A440" s="397" t="s">
        <v>2698</v>
      </c>
      <c r="B440" s="398" t="s">
        <v>2699</v>
      </c>
      <c r="C440" s="398"/>
      <c r="D440" s="398"/>
      <c r="E440" s="398"/>
      <c r="F440" s="398"/>
      <c r="G440" s="398"/>
      <c r="H440" s="398"/>
    </row>
    <row r="441" spans="1:8" ht="10.199999999999999" customHeight="1">
      <c r="A441" s="397" t="s">
        <v>2700</v>
      </c>
      <c r="B441" s="398" t="s">
        <v>2701</v>
      </c>
      <c r="C441" s="398"/>
      <c r="D441" s="398"/>
      <c r="E441" s="398"/>
      <c r="F441" s="398"/>
      <c r="G441" s="398"/>
      <c r="H441" s="398"/>
    </row>
    <row r="442" spans="1:8" ht="10.199999999999999" customHeight="1">
      <c r="A442" s="397" t="s">
        <v>2702</v>
      </c>
      <c r="B442" s="398" t="s">
        <v>2703</v>
      </c>
      <c r="C442" s="398"/>
      <c r="D442" s="398"/>
      <c r="E442" s="398"/>
      <c r="F442" s="398"/>
      <c r="G442" s="398"/>
      <c r="H442" s="398"/>
    </row>
    <row r="443" spans="1:8" ht="10.199999999999999" customHeight="1">
      <c r="A443" s="397" t="s">
        <v>2704</v>
      </c>
      <c r="B443" s="398" t="s">
        <v>2705</v>
      </c>
      <c r="C443" s="398"/>
      <c r="D443" s="398"/>
      <c r="E443" s="398"/>
      <c r="F443" s="398"/>
      <c r="G443" s="398"/>
      <c r="H443" s="398"/>
    </row>
    <row r="444" spans="1:8" ht="10.199999999999999" customHeight="1">
      <c r="A444" s="397" t="s">
        <v>2706</v>
      </c>
      <c r="B444" s="398" t="s">
        <v>2707</v>
      </c>
      <c r="C444" s="398"/>
      <c r="D444" s="398"/>
      <c r="E444" s="398"/>
      <c r="F444" s="398"/>
      <c r="G444" s="398"/>
      <c r="H444" s="398"/>
    </row>
    <row r="445" spans="1:8" ht="10.199999999999999" customHeight="1">
      <c r="A445" s="397" t="s">
        <v>2708</v>
      </c>
      <c r="B445" s="398" t="s">
        <v>2709</v>
      </c>
      <c r="C445" s="398"/>
      <c r="D445" s="398"/>
      <c r="E445" s="398"/>
      <c r="F445" s="398"/>
      <c r="G445" s="398"/>
      <c r="H445" s="398"/>
    </row>
    <row r="446" spans="1:8" ht="10.199999999999999" customHeight="1">
      <c r="A446" s="397" t="s">
        <v>2710</v>
      </c>
      <c r="B446" s="398" t="s">
        <v>2711</v>
      </c>
      <c r="C446" s="398"/>
      <c r="D446" s="398"/>
      <c r="E446" s="398"/>
      <c r="F446" s="398"/>
      <c r="G446" s="398"/>
      <c r="H446" s="398"/>
    </row>
    <row r="447" spans="1:8" ht="10.199999999999999" customHeight="1">
      <c r="A447" s="397" t="s">
        <v>2712</v>
      </c>
      <c r="B447" s="398" t="s">
        <v>2713</v>
      </c>
      <c r="C447" s="398"/>
      <c r="D447" s="398"/>
      <c r="E447" s="398"/>
      <c r="F447" s="398"/>
      <c r="G447" s="398"/>
      <c r="H447" s="398"/>
    </row>
    <row r="448" spans="1:8" ht="10.199999999999999" customHeight="1">
      <c r="A448" s="397" t="s">
        <v>2714</v>
      </c>
      <c r="B448" s="398" t="s">
        <v>2715</v>
      </c>
      <c r="C448" s="398"/>
      <c r="D448" s="398"/>
      <c r="E448" s="398"/>
      <c r="F448" s="398"/>
      <c r="G448" s="398"/>
      <c r="H448" s="398"/>
    </row>
    <row r="449" spans="1:8" ht="10.199999999999999" customHeight="1">
      <c r="A449" s="397" t="s">
        <v>2716</v>
      </c>
      <c r="B449" s="398" t="s">
        <v>2717</v>
      </c>
      <c r="C449" s="398"/>
      <c r="D449" s="398"/>
      <c r="E449" s="398"/>
      <c r="F449" s="398"/>
      <c r="G449" s="398"/>
      <c r="H449" s="398"/>
    </row>
    <row r="450" spans="1:8" ht="10.199999999999999" customHeight="1">
      <c r="A450" s="397" t="s">
        <v>2718</v>
      </c>
      <c r="B450" s="398" t="s">
        <v>2719</v>
      </c>
      <c r="C450" s="398"/>
      <c r="D450" s="398"/>
      <c r="E450" s="398"/>
      <c r="F450" s="398"/>
      <c r="G450" s="398"/>
      <c r="H450" s="398"/>
    </row>
    <row r="451" spans="1:8" ht="10.199999999999999" customHeight="1">
      <c r="A451" s="397" t="s">
        <v>2720</v>
      </c>
      <c r="B451" s="398" t="s">
        <v>2721</v>
      </c>
      <c r="C451" s="398"/>
      <c r="D451" s="398"/>
      <c r="E451" s="398"/>
      <c r="F451" s="398"/>
      <c r="G451" s="398"/>
      <c r="H451" s="398"/>
    </row>
    <row r="452" spans="1:8" ht="10.199999999999999" customHeight="1">
      <c r="A452" s="397" t="s">
        <v>2722</v>
      </c>
      <c r="B452" s="398" t="s">
        <v>2723</v>
      </c>
      <c r="C452" s="398"/>
      <c r="D452" s="398"/>
      <c r="E452" s="398"/>
      <c r="F452" s="398"/>
      <c r="G452" s="398"/>
      <c r="H452" s="398"/>
    </row>
    <row r="453" spans="1:8" ht="10.199999999999999" customHeight="1">
      <c r="A453" s="397" t="s">
        <v>2724</v>
      </c>
      <c r="B453" s="398" t="s">
        <v>2725</v>
      </c>
      <c r="C453" s="398"/>
      <c r="D453" s="398"/>
      <c r="E453" s="398"/>
      <c r="F453" s="398"/>
      <c r="G453" s="398"/>
      <c r="H453" s="398"/>
    </row>
    <row r="454" spans="1:8" ht="10.199999999999999" customHeight="1">
      <c r="A454" s="397" t="s">
        <v>2726</v>
      </c>
      <c r="B454" s="398" t="s">
        <v>2727</v>
      </c>
      <c r="C454" s="398"/>
      <c r="D454" s="398"/>
      <c r="E454" s="398"/>
      <c r="F454" s="398"/>
      <c r="G454" s="398"/>
      <c r="H454" s="398"/>
    </row>
    <row r="455" spans="1:8" ht="10.199999999999999" customHeight="1">
      <c r="A455" s="397" t="s">
        <v>2728</v>
      </c>
      <c r="B455" s="398" t="s">
        <v>2729</v>
      </c>
      <c r="C455" s="398"/>
      <c r="D455" s="398"/>
      <c r="E455" s="398"/>
      <c r="F455" s="398"/>
      <c r="G455" s="398"/>
      <c r="H455" s="398"/>
    </row>
    <row r="456" spans="1:8" ht="10.199999999999999" customHeight="1">
      <c r="A456" s="397" t="s">
        <v>2730</v>
      </c>
      <c r="B456" s="398" t="s">
        <v>2731</v>
      </c>
      <c r="C456" s="398"/>
      <c r="D456" s="398"/>
      <c r="E456" s="398"/>
      <c r="F456" s="398"/>
      <c r="G456" s="398"/>
      <c r="H456" s="398"/>
    </row>
    <row r="457" spans="1:8" ht="10.199999999999999" customHeight="1">
      <c r="A457" s="397" t="s">
        <v>2732</v>
      </c>
      <c r="B457" s="398" t="s">
        <v>2733</v>
      </c>
      <c r="C457" s="398"/>
      <c r="D457" s="398"/>
      <c r="E457" s="398"/>
      <c r="F457" s="398"/>
      <c r="G457" s="398"/>
      <c r="H457" s="398"/>
    </row>
    <row r="458" spans="1:8" ht="10.199999999999999" customHeight="1">
      <c r="A458" s="397" t="s">
        <v>2734</v>
      </c>
      <c r="B458" s="398" t="s">
        <v>2735</v>
      </c>
      <c r="C458" s="398"/>
      <c r="D458" s="398"/>
      <c r="E458" s="398"/>
      <c r="F458" s="398"/>
      <c r="G458" s="398"/>
      <c r="H458" s="398"/>
    </row>
    <row r="459" spans="1:8" ht="10.199999999999999" customHeight="1">
      <c r="A459" s="397" t="s">
        <v>2736</v>
      </c>
      <c r="B459" s="398" t="s">
        <v>2737</v>
      </c>
      <c r="C459" s="398"/>
      <c r="D459" s="398"/>
      <c r="E459" s="398"/>
      <c r="F459" s="398"/>
      <c r="G459" s="398"/>
      <c r="H459" s="398"/>
    </row>
    <row r="460" spans="1:8" ht="10.199999999999999" customHeight="1">
      <c r="A460" s="397" t="s">
        <v>2738</v>
      </c>
      <c r="B460" s="398" t="s">
        <v>2739</v>
      </c>
      <c r="C460" s="398"/>
      <c r="D460" s="398"/>
      <c r="E460" s="398"/>
      <c r="F460" s="398"/>
      <c r="G460" s="398"/>
      <c r="H460" s="398"/>
    </row>
    <row r="461" spans="1:8" ht="10.199999999999999" customHeight="1">
      <c r="A461" s="397" t="s">
        <v>2740</v>
      </c>
      <c r="B461" s="398" t="s">
        <v>2741</v>
      </c>
      <c r="C461" s="398"/>
      <c r="D461" s="398"/>
      <c r="E461" s="398"/>
      <c r="F461" s="398"/>
      <c r="G461" s="398"/>
      <c r="H461" s="398"/>
    </row>
    <row r="462" spans="1:8" ht="10.199999999999999" customHeight="1">
      <c r="A462" s="397" t="s">
        <v>2742</v>
      </c>
      <c r="B462" s="398" t="s">
        <v>2743</v>
      </c>
      <c r="C462" s="398"/>
      <c r="D462" s="398"/>
      <c r="E462" s="398"/>
      <c r="F462" s="398"/>
      <c r="G462" s="398"/>
      <c r="H462" s="398"/>
    </row>
    <row r="463" spans="1:8" ht="10.199999999999999" customHeight="1">
      <c r="A463" s="397" t="s">
        <v>2744</v>
      </c>
      <c r="B463" s="398" t="s">
        <v>2745</v>
      </c>
      <c r="C463" s="398"/>
      <c r="D463" s="398"/>
      <c r="E463" s="398"/>
      <c r="F463" s="398"/>
      <c r="G463" s="398"/>
      <c r="H463" s="398"/>
    </row>
    <row r="464" spans="1:8" ht="10.199999999999999" customHeight="1">
      <c r="A464" s="397" t="s">
        <v>2746</v>
      </c>
      <c r="B464" s="398" t="s">
        <v>2747</v>
      </c>
      <c r="C464" s="398"/>
      <c r="D464" s="398"/>
      <c r="E464" s="398"/>
      <c r="F464" s="398"/>
      <c r="G464" s="398"/>
      <c r="H464" s="398"/>
    </row>
    <row r="465" spans="1:8" ht="10.199999999999999" customHeight="1">
      <c r="A465" s="397" t="s">
        <v>2748</v>
      </c>
      <c r="B465" s="398" t="s">
        <v>2749</v>
      </c>
      <c r="C465" s="398"/>
      <c r="D465" s="398"/>
      <c r="E465" s="398"/>
      <c r="F465" s="398"/>
      <c r="G465" s="398"/>
      <c r="H465" s="398"/>
    </row>
    <row r="466" spans="1:8" ht="10.199999999999999" customHeight="1">
      <c r="A466" s="397" t="s">
        <v>2750</v>
      </c>
      <c r="B466" s="398" t="s">
        <v>2751</v>
      </c>
      <c r="C466" s="398"/>
      <c r="D466" s="398"/>
      <c r="E466" s="398"/>
      <c r="F466" s="398"/>
      <c r="G466" s="398"/>
      <c r="H466" s="398"/>
    </row>
    <row r="467" spans="1:8" ht="10.199999999999999" customHeight="1">
      <c r="A467" s="397" t="s">
        <v>2752</v>
      </c>
      <c r="B467" s="398" t="s">
        <v>2753</v>
      </c>
      <c r="C467" s="398"/>
      <c r="D467" s="398"/>
      <c r="E467" s="398"/>
      <c r="F467" s="398"/>
      <c r="G467" s="398"/>
      <c r="H467" s="398"/>
    </row>
    <row r="468" spans="1:8" ht="10.199999999999999" customHeight="1">
      <c r="A468" s="397" t="s">
        <v>2752</v>
      </c>
      <c r="B468" s="398" t="s">
        <v>2754</v>
      </c>
      <c r="C468" s="398"/>
      <c r="D468" s="398"/>
      <c r="E468" s="398"/>
      <c r="F468" s="398"/>
      <c r="G468" s="398"/>
      <c r="H468" s="398"/>
    </row>
    <row r="469" spans="1:8" ht="10.199999999999999" customHeight="1">
      <c r="A469" s="397" t="s">
        <v>2755</v>
      </c>
      <c r="B469" s="398" t="s">
        <v>2756</v>
      </c>
      <c r="C469" s="398"/>
      <c r="D469" s="398"/>
      <c r="E469" s="398"/>
      <c r="F469" s="398"/>
      <c r="G469" s="398"/>
      <c r="H469" s="398"/>
    </row>
    <row r="470" spans="1:8" ht="10.199999999999999" customHeight="1">
      <c r="A470" s="397" t="s">
        <v>2755</v>
      </c>
      <c r="B470" s="398" t="s">
        <v>2757</v>
      </c>
      <c r="C470" s="398"/>
      <c r="D470" s="398"/>
      <c r="E470" s="398"/>
      <c r="F470" s="398"/>
      <c r="G470" s="398"/>
      <c r="H470" s="398"/>
    </row>
    <row r="471" spans="1:8" ht="10.199999999999999" customHeight="1">
      <c r="A471" s="397" t="s">
        <v>2758</v>
      </c>
      <c r="B471" s="398" t="s">
        <v>2759</v>
      </c>
      <c r="C471" s="398"/>
      <c r="D471" s="398"/>
      <c r="E471" s="398"/>
      <c r="F471" s="398"/>
      <c r="G471" s="398"/>
      <c r="H471" s="398"/>
    </row>
    <row r="472" spans="1:8" ht="10.199999999999999" customHeight="1">
      <c r="A472" s="397" t="s">
        <v>2760</v>
      </c>
      <c r="B472" s="398" t="s">
        <v>2761</v>
      </c>
      <c r="C472" s="398"/>
      <c r="D472" s="398"/>
      <c r="E472" s="398"/>
      <c r="F472" s="398"/>
      <c r="G472" s="398"/>
      <c r="H472" s="398"/>
    </row>
    <row r="473" spans="1:8" ht="10.199999999999999" customHeight="1">
      <c r="A473" s="397" t="s">
        <v>2762</v>
      </c>
      <c r="B473" s="398" t="s">
        <v>2763</v>
      </c>
      <c r="C473" s="398"/>
      <c r="D473" s="398"/>
      <c r="E473" s="398"/>
      <c r="F473" s="398"/>
      <c r="G473" s="398"/>
      <c r="H473" s="398"/>
    </row>
    <row r="474" spans="1:8" ht="10.199999999999999" customHeight="1">
      <c r="A474" s="397" t="s">
        <v>2764</v>
      </c>
      <c r="B474" s="398" t="s">
        <v>2765</v>
      </c>
      <c r="C474" s="398"/>
      <c r="D474" s="398"/>
      <c r="E474" s="398"/>
      <c r="F474" s="398"/>
      <c r="G474" s="398"/>
      <c r="H474" s="398"/>
    </row>
    <row r="475" spans="1:8" ht="10.199999999999999" customHeight="1">
      <c r="A475" s="397" t="s">
        <v>2766</v>
      </c>
      <c r="B475" s="398" t="s">
        <v>2767</v>
      </c>
      <c r="C475" s="398"/>
      <c r="D475" s="398"/>
      <c r="E475" s="398"/>
      <c r="F475" s="398"/>
      <c r="G475" s="398"/>
      <c r="H475" s="398"/>
    </row>
    <row r="476" spans="1:8" ht="10.199999999999999" customHeight="1">
      <c r="A476" s="397" t="s">
        <v>2768</v>
      </c>
      <c r="B476" s="398" t="s">
        <v>2769</v>
      </c>
      <c r="C476" s="398"/>
      <c r="D476" s="398"/>
      <c r="E476" s="398"/>
      <c r="F476" s="398"/>
      <c r="G476" s="398"/>
      <c r="H476" s="398"/>
    </row>
    <row r="477" spans="1:8" ht="10.199999999999999" customHeight="1">
      <c r="A477" s="397" t="s">
        <v>2770</v>
      </c>
      <c r="B477" s="398" t="s">
        <v>2771</v>
      </c>
      <c r="C477" s="398"/>
      <c r="D477" s="398"/>
      <c r="E477" s="398"/>
      <c r="F477" s="398"/>
      <c r="G477" s="398"/>
      <c r="H477" s="398"/>
    </row>
    <row r="478" spans="1:8" ht="10.199999999999999" customHeight="1">
      <c r="A478" s="397" t="s">
        <v>2772</v>
      </c>
      <c r="B478" s="398" t="s">
        <v>2773</v>
      </c>
      <c r="C478" s="398"/>
      <c r="D478" s="398"/>
      <c r="E478" s="398"/>
      <c r="F478" s="398"/>
      <c r="G478" s="398"/>
      <c r="H478" s="398"/>
    </row>
    <row r="479" spans="1:8" ht="10.199999999999999" customHeight="1">
      <c r="A479" s="397" t="s">
        <v>2774</v>
      </c>
      <c r="B479" s="398" t="s">
        <v>2775</v>
      </c>
      <c r="C479" s="398"/>
      <c r="D479" s="398"/>
      <c r="E479" s="398"/>
      <c r="F479" s="398"/>
      <c r="G479" s="398"/>
      <c r="H479" s="398"/>
    </row>
    <row r="480" spans="1:8" ht="10.199999999999999" customHeight="1">
      <c r="A480" s="397" t="s">
        <v>2776</v>
      </c>
      <c r="B480" s="398" t="s">
        <v>2777</v>
      </c>
      <c r="C480" s="398"/>
      <c r="D480" s="398"/>
      <c r="E480" s="398"/>
      <c r="F480" s="398"/>
      <c r="G480" s="398"/>
      <c r="H480" s="398"/>
    </row>
    <row r="481" spans="1:8" ht="10.199999999999999" customHeight="1">
      <c r="A481" s="397" t="s">
        <v>2778</v>
      </c>
      <c r="B481" s="398" t="s">
        <v>2779</v>
      </c>
      <c r="C481" s="398"/>
      <c r="D481" s="398"/>
      <c r="E481" s="398"/>
      <c r="F481" s="398"/>
      <c r="G481" s="398"/>
      <c r="H481" s="398"/>
    </row>
    <row r="482" spans="1:8" ht="10.199999999999999" customHeight="1">
      <c r="A482" s="397" t="s">
        <v>2780</v>
      </c>
      <c r="B482" s="398" t="s">
        <v>2781</v>
      </c>
      <c r="C482" s="398"/>
      <c r="D482" s="398"/>
      <c r="E482" s="398"/>
      <c r="F482" s="398"/>
      <c r="G482" s="398"/>
      <c r="H482" s="398"/>
    </row>
    <row r="483" spans="1:8" ht="10.199999999999999" customHeight="1">
      <c r="A483" s="397" t="s">
        <v>2782</v>
      </c>
      <c r="B483" s="398" t="s">
        <v>2783</v>
      </c>
      <c r="C483" s="398"/>
      <c r="D483" s="398"/>
      <c r="E483" s="398"/>
      <c r="F483" s="398"/>
      <c r="G483" s="398"/>
      <c r="H483" s="398"/>
    </row>
    <row r="484" spans="1:8" ht="10.199999999999999" customHeight="1">
      <c r="A484" s="397" t="s">
        <v>2784</v>
      </c>
      <c r="B484" s="398" t="s">
        <v>2785</v>
      </c>
      <c r="C484" s="398"/>
      <c r="D484" s="398"/>
      <c r="E484" s="398"/>
      <c r="F484" s="398"/>
      <c r="G484" s="398"/>
      <c r="H484" s="398"/>
    </row>
    <row r="485" spans="1:8" ht="10.199999999999999" customHeight="1">
      <c r="A485" s="397" t="s">
        <v>2786</v>
      </c>
      <c r="B485" s="398" t="s">
        <v>2787</v>
      </c>
      <c r="C485" s="398"/>
      <c r="D485" s="398"/>
      <c r="E485" s="398"/>
      <c r="F485" s="398"/>
      <c r="G485" s="398"/>
      <c r="H485" s="398"/>
    </row>
    <row r="486" spans="1:8" ht="10.199999999999999" customHeight="1">
      <c r="A486" s="397" t="s">
        <v>2788</v>
      </c>
      <c r="B486" s="398" t="s">
        <v>2789</v>
      </c>
      <c r="C486" s="398"/>
      <c r="D486" s="398"/>
      <c r="E486" s="398"/>
      <c r="F486" s="398"/>
      <c r="G486" s="398"/>
      <c r="H486" s="398"/>
    </row>
    <row r="487" spans="1:8" ht="10.199999999999999" customHeight="1">
      <c r="A487" s="397" t="s">
        <v>2790</v>
      </c>
      <c r="B487" s="398" t="s">
        <v>2791</v>
      </c>
      <c r="C487" s="398"/>
      <c r="D487" s="398"/>
      <c r="E487" s="398"/>
      <c r="F487" s="398"/>
      <c r="G487" s="398"/>
      <c r="H487" s="398"/>
    </row>
    <row r="488" spans="1:8" ht="10.199999999999999" customHeight="1">
      <c r="A488" s="397" t="s">
        <v>2792</v>
      </c>
      <c r="B488" s="398" t="s">
        <v>2793</v>
      </c>
      <c r="C488" s="398"/>
      <c r="D488" s="398"/>
      <c r="E488" s="398"/>
      <c r="F488" s="398"/>
      <c r="G488" s="398"/>
      <c r="H488" s="398"/>
    </row>
    <row r="489" spans="1:8" ht="10.199999999999999" customHeight="1">
      <c r="A489" s="397" t="s">
        <v>2794</v>
      </c>
      <c r="B489" s="398" t="s">
        <v>2795</v>
      </c>
      <c r="C489" s="398"/>
      <c r="D489" s="398"/>
      <c r="E489" s="398"/>
      <c r="F489" s="398"/>
      <c r="G489" s="398"/>
      <c r="H489" s="398"/>
    </row>
    <row r="490" spans="1:8" ht="10.199999999999999" customHeight="1">
      <c r="A490" s="397" t="s">
        <v>2796</v>
      </c>
      <c r="B490" s="398" t="s">
        <v>2797</v>
      </c>
      <c r="C490" s="398"/>
      <c r="D490" s="398"/>
      <c r="E490" s="398"/>
      <c r="F490" s="398"/>
      <c r="G490" s="398"/>
      <c r="H490" s="398"/>
    </row>
    <row r="491" spans="1:8" ht="10.199999999999999" customHeight="1">
      <c r="A491" s="397" t="s">
        <v>2798</v>
      </c>
      <c r="B491" s="398" t="s">
        <v>2799</v>
      </c>
      <c r="C491" s="398"/>
      <c r="D491" s="398"/>
      <c r="E491" s="398"/>
      <c r="F491" s="398"/>
      <c r="G491" s="398"/>
      <c r="H491" s="398"/>
    </row>
    <row r="492" spans="1:8" ht="10.199999999999999" customHeight="1">
      <c r="A492" s="397" t="s">
        <v>2800</v>
      </c>
      <c r="B492" s="398" t="s">
        <v>2801</v>
      </c>
      <c r="C492" s="398"/>
      <c r="D492" s="398"/>
      <c r="E492" s="398"/>
      <c r="F492" s="398"/>
      <c r="G492" s="398"/>
      <c r="H492" s="398"/>
    </row>
    <row r="493" spans="1:8" ht="10.199999999999999" customHeight="1">
      <c r="A493" s="397" t="s">
        <v>2802</v>
      </c>
      <c r="B493" s="398" t="s">
        <v>2803</v>
      </c>
      <c r="C493" s="398"/>
      <c r="D493" s="398"/>
      <c r="E493" s="398"/>
      <c r="F493" s="398"/>
      <c r="G493" s="398"/>
      <c r="H493" s="398"/>
    </row>
    <row r="494" spans="1:8" ht="10.199999999999999" customHeight="1">
      <c r="A494" s="397" t="s">
        <v>2804</v>
      </c>
      <c r="B494" s="398" t="s">
        <v>2805</v>
      </c>
      <c r="C494" s="398"/>
      <c r="D494" s="398"/>
      <c r="E494" s="398"/>
      <c r="F494" s="398"/>
      <c r="G494" s="398"/>
      <c r="H494" s="398"/>
    </row>
    <row r="495" spans="1:8" ht="10.199999999999999" customHeight="1">
      <c r="A495" s="397" t="s">
        <v>2806</v>
      </c>
      <c r="B495" s="398" t="s">
        <v>2807</v>
      </c>
      <c r="C495" s="398"/>
      <c r="D495" s="398"/>
      <c r="E495" s="398"/>
      <c r="F495" s="398"/>
      <c r="G495" s="398"/>
      <c r="H495" s="398"/>
    </row>
    <row r="496" spans="1:8" ht="10.199999999999999" customHeight="1">
      <c r="A496" s="397" t="s">
        <v>2808</v>
      </c>
      <c r="B496" s="398" t="s">
        <v>2809</v>
      </c>
      <c r="C496" s="398"/>
      <c r="D496" s="398"/>
      <c r="E496" s="398"/>
      <c r="F496" s="398"/>
      <c r="G496" s="398"/>
      <c r="H496" s="398"/>
    </row>
    <row r="497" spans="1:8" ht="10.199999999999999" customHeight="1">
      <c r="A497" s="397" t="s">
        <v>2810</v>
      </c>
      <c r="B497" s="398" t="s">
        <v>2811</v>
      </c>
      <c r="C497" s="398"/>
      <c r="D497" s="398"/>
      <c r="E497" s="398"/>
      <c r="F497" s="398"/>
      <c r="G497" s="398"/>
      <c r="H497" s="398"/>
    </row>
    <row r="498" spans="1:8" ht="10.199999999999999" customHeight="1">
      <c r="A498" s="397" t="s">
        <v>2812</v>
      </c>
      <c r="B498" s="400" t="s">
        <v>2813</v>
      </c>
      <c r="C498" s="400"/>
      <c r="D498" s="400"/>
      <c r="E498" s="400"/>
      <c r="F498" s="400"/>
      <c r="G498" s="400"/>
      <c r="H498" s="400"/>
    </row>
    <row r="499" spans="1:8" ht="10.199999999999999" customHeight="1">
      <c r="A499" s="397" t="s">
        <v>2814</v>
      </c>
      <c r="B499" s="398" t="s">
        <v>2815</v>
      </c>
      <c r="C499" s="398"/>
      <c r="D499" s="398"/>
      <c r="E499" s="398"/>
      <c r="F499" s="398"/>
      <c r="G499" s="398"/>
      <c r="H499" s="398"/>
    </row>
    <row r="500" spans="1:8" ht="10.199999999999999" customHeight="1">
      <c r="A500" s="397" t="s">
        <v>2816</v>
      </c>
      <c r="B500" s="398" t="s">
        <v>2817</v>
      </c>
      <c r="C500" s="398"/>
      <c r="D500" s="398"/>
      <c r="E500" s="398"/>
      <c r="F500" s="398"/>
      <c r="G500" s="398"/>
      <c r="H500" s="398"/>
    </row>
    <row r="501" spans="1:8" ht="10.199999999999999" customHeight="1">
      <c r="A501" s="397" t="s">
        <v>2818</v>
      </c>
      <c r="B501" s="398" t="s">
        <v>2819</v>
      </c>
      <c r="C501" s="398"/>
      <c r="D501" s="398"/>
      <c r="E501" s="398"/>
      <c r="F501" s="398"/>
      <c r="G501" s="398"/>
      <c r="H501" s="398"/>
    </row>
    <row r="502" spans="1:8" ht="10.199999999999999" customHeight="1">
      <c r="A502" s="397" t="s">
        <v>2820</v>
      </c>
      <c r="B502" s="398" t="s">
        <v>2821</v>
      </c>
      <c r="C502" s="398"/>
      <c r="D502" s="398"/>
      <c r="E502" s="398"/>
      <c r="F502" s="398"/>
      <c r="G502" s="398"/>
      <c r="H502" s="398"/>
    </row>
    <row r="503" spans="1:8" ht="10.199999999999999" customHeight="1">
      <c r="A503" s="397" t="s">
        <v>2822</v>
      </c>
      <c r="B503" s="398" t="s">
        <v>2823</v>
      </c>
      <c r="C503" s="398"/>
      <c r="D503" s="398"/>
      <c r="E503" s="398"/>
      <c r="F503" s="398"/>
      <c r="G503" s="398"/>
      <c r="H503" s="398"/>
    </row>
    <row r="504" spans="1:8" ht="10.199999999999999" customHeight="1">
      <c r="A504" s="397" t="s">
        <v>2824</v>
      </c>
      <c r="B504" s="398" t="s">
        <v>2825</v>
      </c>
      <c r="C504" s="398"/>
      <c r="D504" s="398"/>
      <c r="E504" s="398"/>
      <c r="F504" s="398"/>
      <c r="G504" s="398"/>
      <c r="H504" s="398"/>
    </row>
    <row r="505" spans="1:8" ht="10.199999999999999" customHeight="1">
      <c r="A505" s="397" t="s">
        <v>2826</v>
      </c>
      <c r="B505" s="398" t="s">
        <v>2827</v>
      </c>
      <c r="C505" s="398"/>
      <c r="D505" s="398"/>
      <c r="E505" s="398"/>
      <c r="F505" s="398"/>
      <c r="G505" s="398"/>
      <c r="H505" s="398"/>
    </row>
    <row r="506" spans="1:8" ht="10.199999999999999" customHeight="1">
      <c r="A506" s="397" t="s">
        <v>2828</v>
      </c>
      <c r="B506" s="398" t="s">
        <v>2829</v>
      </c>
      <c r="C506" s="398"/>
      <c r="D506" s="398"/>
      <c r="E506" s="398"/>
      <c r="F506" s="398"/>
      <c r="G506" s="398"/>
      <c r="H506" s="398"/>
    </row>
    <row r="507" spans="1:8" ht="10.199999999999999" customHeight="1">
      <c r="A507" s="397" t="s">
        <v>2830</v>
      </c>
      <c r="B507" s="398" t="s">
        <v>2831</v>
      </c>
      <c r="C507" s="398"/>
      <c r="D507" s="398"/>
      <c r="E507" s="398"/>
      <c r="F507" s="398"/>
      <c r="G507" s="398"/>
      <c r="H507" s="398"/>
    </row>
    <row r="508" spans="1:8" ht="10.199999999999999" customHeight="1">
      <c r="A508" s="397" t="s">
        <v>2832</v>
      </c>
      <c r="B508" s="398" t="s">
        <v>2833</v>
      </c>
      <c r="C508" s="398"/>
      <c r="D508" s="398"/>
      <c r="E508" s="398"/>
      <c r="F508" s="398"/>
      <c r="G508" s="398"/>
      <c r="H508" s="398"/>
    </row>
    <row r="509" spans="1:8" ht="10.199999999999999" customHeight="1">
      <c r="A509" s="397" t="s">
        <v>2834</v>
      </c>
      <c r="B509" s="398" t="s">
        <v>2835</v>
      </c>
      <c r="C509" s="398"/>
      <c r="D509" s="398"/>
      <c r="E509" s="398"/>
      <c r="F509" s="398"/>
      <c r="G509" s="398"/>
      <c r="H509" s="398"/>
    </row>
    <row r="510" spans="1:8" ht="10.199999999999999" customHeight="1">
      <c r="A510" s="397" t="s">
        <v>2836</v>
      </c>
      <c r="B510" s="398" t="s">
        <v>2837</v>
      </c>
      <c r="C510" s="398"/>
      <c r="D510" s="398"/>
      <c r="E510" s="398"/>
      <c r="F510" s="398"/>
      <c r="G510" s="398"/>
      <c r="H510" s="398"/>
    </row>
    <row r="511" spans="1:8" ht="10.199999999999999" customHeight="1">
      <c r="A511" s="397" t="s">
        <v>2838</v>
      </c>
      <c r="B511" s="398" t="s">
        <v>2839</v>
      </c>
      <c r="C511" s="398"/>
      <c r="D511" s="398"/>
      <c r="E511" s="398"/>
      <c r="F511" s="398"/>
      <c r="G511" s="398"/>
      <c r="H511" s="398"/>
    </row>
    <row r="512" spans="1:8" ht="10.199999999999999" customHeight="1">
      <c r="A512" s="397" t="s">
        <v>2840</v>
      </c>
      <c r="B512" s="398" t="s">
        <v>2841</v>
      </c>
      <c r="C512" s="398"/>
      <c r="D512" s="398"/>
      <c r="E512" s="398"/>
      <c r="F512" s="398"/>
      <c r="G512" s="398"/>
      <c r="H512" s="398"/>
    </row>
    <row r="513" spans="1:8" ht="10.199999999999999" customHeight="1">
      <c r="A513" s="397" t="s">
        <v>149</v>
      </c>
      <c r="B513" s="398" t="s">
        <v>2842</v>
      </c>
      <c r="C513" s="398"/>
      <c r="D513" s="398"/>
      <c r="E513" s="398"/>
      <c r="F513" s="398"/>
      <c r="G513" s="398"/>
      <c r="H513" s="398"/>
    </row>
    <row r="514" spans="1:8" ht="10.199999999999999" customHeight="1">
      <c r="A514" s="397" t="s">
        <v>2843</v>
      </c>
      <c r="B514" s="398" t="s">
        <v>2844</v>
      </c>
      <c r="C514" s="398"/>
      <c r="D514" s="398"/>
      <c r="E514" s="398"/>
      <c r="F514" s="398"/>
      <c r="G514" s="398"/>
      <c r="H514" s="398"/>
    </row>
    <row r="515" spans="1:8" ht="10.199999999999999" customHeight="1">
      <c r="A515" s="397" t="s">
        <v>2843</v>
      </c>
      <c r="B515" s="398" t="s">
        <v>2845</v>
      </c>
      <c r="C515" s="398"/>
      <c r="D515" s="398"/>
      <c r="E515" s="398"/>
      <c r="F515" s="398"/>
      <c r="G515" s="398"/>
      <c r="H515" s="398"/>
    </row>
    <row r="516" spans="1:8" ht="10.199999999999999" customHeight="1">
      <c r="A516" s="397" t="s">
        <v>2846</v>
      </c>
      <c r="B516" s="398" t="s">
        <v>2847</v>
      </c>
      <c r="C516" s="398"/>
      <c r="D516" s="398"/>
      <c r="E516" s="398"/>
      <c r="F516" s="398"/>
      <c r="G516" s="398"/>
      <c r="H516" s="398"/>
    </row>
    <row r="517" spans="1:8" ht="10.199999999999999" customHeight="1">
      <c r="A517" s="397" t="s">
        <v>2848</v>
      </c>
      <c r="B517" s="398" t="s">
        <v>2849</v>
      </c>
      <c r="C517" s="398"/>
      <c r="D517" s="398"/>
      <c r="E517" s="398"/>
      <c r="F517" s="398"/>
      <c r="G517" s="398"/>
      <c r="H517" s="398"/>
    </row>
    <row r="518" spans="1:8" ht="10.199999999999999" customHeight="1">
      <c r="A518" s="397" t="s">
        <v>2848</v>
      </c>
      <c r="B518" s="398" t="s">
        <v>2850</v>
      </c>
      <c r="C518" s="398"/>
      <c r="D518" s="398"/>
      <c r="E518" s="398"/>
      <c r="F518" s="398"/>
      <c r="G518" s="398"/>
      <c r="H518" s="398"/>
    </row>
    <row r="519" spans="1:8" ht="10.199999999999999" customHeight="1">
      <c r="A519" s="397" t="s">
        <v>2851</v>
      </c>
      <c r="B519" s="398" t="s">
        <v>2852</v>
      </c>
      <c r="C519" s="398"/>
      <c r="D519" s="398"/>
      <c r="E519" s="398"/>
      <c r="F519" s="398"/>
      <c r="G519" s="398"/>
      <c r="H519" s="398"/>
    </row>
    <row r="520" spans="1:8" ht="10.199999999999999" customHeight="1">
      <c r="A520" s="397" t="s">
        <v>2853</v>
      </c>
      <c r="B520" s="398" t="s">
        <v>2854</v>
      </c>
      <c r="C520" s="398"/>
      <c r="D520" s="398"/>
      <c r="E520" s="398"/>
      <c r="F520" s="398"/>
      <c r="G520" s="398"/>
      <c r="H520" s="398"/>
    </row>
    <row r="521" spans="1:8" ht="10.199999999999999" customHeight="1">
      <c r="A521" s="397" t="s">
        <v>2855</v>
      </c>
      <c r="B521" s="398" t="s">
        <v>2856</v>
      </c>
      <c r="C521" s="398"/>
      <c r="D521" s="398"/>
      <c r="E521" s="398"/>
      <c r="F521" s="398"/>
      <c r="G521" s="398"/>
      <c r="H521" s="398"/>
    </row>
    <row r="522" spans="1:8" ht="10.199999999999999" customHeight="1">
      <c r="A522" s="397" t="s">
        <v>2857</v>
      </c>
      <c r="B522" s="398" t="s">
        <v>2858</v>
      </c>
      <c r="C522" s="398"/>
      <c r="D522" s="398"/>
      <c r="E522" s="398"/>
      <c r="F522" s="398"/>
      <c r="G522" s="398"/>
      <c r="H522" s="398"/>
    </row>
    <row r="523" spans="1:8" ht="10.199999999999999" customHeight="1">
      <c r="A523" s="397" t="s">
        <v>2859</v>
      </c>
      <c r="B523" s="398" t="s">
        <v>2860</v>
      </c>
      <c r="C523" s="398"/>
      <c r="D523" s="398"/>
      <c r="E523" s="398"/>
      <c r="F523" s="398"/>
      <c r="G523" s="398"/>
      <c r="H523" s="398"/>
    </row>
    <row r="524" spans="1:8" ht="10.199999999999999" customHeight="1">
      <c r="A524" s="397" t="s">
        <v>2861</v>
      </c>
      <c r="B524" s="398" t="s">
        <v>2862</v>
      </c>
      <c r="C524" s="398"/>
      <c r="D524" s="398"/>
      <c r="E524" s="398"/>
      <c r="F524" s="398"/>
      <c r="G524" s="398"/>
      <c r="H524" s="398"/>
    </row>
    <row r="525" spans="1:8" ht="10.199999999999999" customHeight="1">
      <c r="A525" s="397" t="s">
        <v>2863</v>
      </c>
      <c r="B525" s="398" t="s">
        <v>2864</v>
      </c>
      <c r="C525" s="398"/>
      <c r="D525" s="398"/>
      <c r="E525" s="398"/>
      <c r="F525" s="398"/>
      <c r="G525" s="398"/>
      <c r="H525" s="398"/>
    </row>
    <row r="526" spans="1:8" ht="10.199999999999999" customHeight="1">
      <c r="A526" s="397" t="s">
        <v>2865</v>
      </c>
      <c r="B526" s="398" t="s">
        <v>2866</v>
      </c>
      <c r="C526" s="398"/>
      <c r="D526" s="398"/>
      <c r="E526" s="398"/>
      <c r="F526" s="398"/>
      <c r="G526" s="398"/>
      <c r="H526" s="398"/>
    </row>
    <row r="527" spans="1:8" ht="10.199999999999999" customHeight="1">
      <c r="A527" s="397" t="s">
        <v>2867</v>
      </c>
      <c r="B527" s="398" t="s">
        <v>2868</v>
      </c>
      <c r="C527" s="398"/>
      <c r="D527" s="398"/>
      <c r="E527" s="398"/>
      <c r="F527" s="398"/>
      <c r="G527" s="398"/>
      <c r="H527" s="398"/>
    </row>
    <row r="528" spans="1:8" ht="10.199999999999999" customHeight="1">
      <c r="A528" s="397" t="s">
        <v>2869</v>
      </c>
      <c r="B528" s="398" t="s">
        <v>2870</v>
      </c>
      <c r="C528" s="398"/>
      <c r="D528" s="398"/>
      <c r="E528" s="398"/>
      <c r="F528" s="398"/>
      <c r="G528" s="398"/>
      <c r="H528" s="398"/>
    </row>
    <row r="529" spans="1:8" ht="10.199999999999999" customHeight="1">
      <c r="A529" s="397" t="s">
        <v>2871</v>
      </c>
      <c r="B529" s="398" t="s">
        <v>2872</v>
      </c>
      <c r="C529" s="398"/>
      <c r="D529" s="398"/>
      <c r="E529" s="398"/>
      <c r="F529" s="398"/>
      <c r="G529" s="398"/>
      <c r="H529" s="398"/>
    </row>
    <row r="530" spans="1:8" ht="10.199999999999999" customHeight="1">
      <c r="A530" s="397" t="s">
        <v>2871</v>
      </c>
      <c r="B530" s="398" t="s">
        <v>2872</v>
      </c>
      <c r="C530" s="398"/>
      <c r="D530" s="398"/>
      <c r="E530" s="398"/>
      <c r="F530" s="398"/>
      <c r="G530" s="398"/>
      <c r="H530" s="398"/>
    </row>
    <row r="531" spans="1:8" ht="10.199999999999999" customHeight="1">
      <c r="A531" s="397" t="s">
        <v>2873</v>
      </c>
      <c r="B531" s="398" t="s">
        <v>2874</v>
      </c>
      <c r="C531" s="398"/>
      <c r="D531" s="398"/>
      <c r="E531" s="398"/>
      <c r="F531" s="398"/>
      <c r="G531" s="398"/>
      <c r="H531" s="398"/>
    </row>
    <row r="532" spans="1:8" ht="10.199999999999999" customHeight="1">
      <c r="A532" s="397" t="s">
        <v>2875</v>
      </c>
      <c r="B532" s="398" t="s">
        <v>2876</v>
      </c>
      <c r="C532" s="398"/>
      <c r="D532" s="398"/>
      <c r="E532" s="398"/>
      <c r="F532" s="398"/>
      <c r="G532" s="398"/>
      <c r="H532" s="398"/>
    </row>
    <row r="533" spans="1:8" ht="10.199999999999999" customHeight="1">
      <c r="A533" s="397" t="s">
        <v>2877</v>
      </c>
      <c r="B533" s="398" t="s">
        <v>2878</v>
      </c>
      <c r="C533" s="398"/>
      <c r="D533" s="398"/>
      <c r="E533" s="398"/>
      <c r="F533" s="398"/>
      <c r="G533" s="398"/>
      <c r="H533" s="398"/>
    </row>
    <row r="534" spans="1:8" ht="10.199999999999999" customHeight="1">
      <c r="A534" s="397" t="s">
        <v>2879</v>
      </c>
      <c r="B534" s="398" t="s">
        <v>2880</v>
      </c>
      <c r="C534" s="398"/>
      <c r="D534" s="398"/>
      <c r="E534" s="398"/>
      <c r="F534" s="398"/>
      <c r="G534" s="398"/>
      <c r="H534" s="398"/>
    </row>
    <row r="535" spans="1:8" ht="10.199999999999999" customHeight="1">
      <c r="A535" s="397" t="s">
        <v>2881</v>
      </c>
      <c r="B535" s="398" t="s">
        <v>2882</v>
      </c>
      <c r="C535" s="398"/>
      <c r="D535" s="398"/>
      <c r="E535" s="398"/>
      <c r="F535" s="398"/>
      <c r="G535" s="398"/>
      <c r="H535" s="398"/>
    </row>
    <row r="536" spans="1:8" ht="10.199999999999999" customHeight="1">
      <c r="A536" s="397" t="s">
        <v>2883</v>
      </c>
      <c r="B536" s="398" t="s">
        <v>2884</v>
      </c>
      <c r="C536" s="398"/>
      <c r="D536" s="398"/>
      <c r="E536" s="398"/>
      <c r="F536" s="398"/>
      <c r="G536" s="398"/>
      <c r="H536" s="398"/>
    </row>
    <row r="537" spans="1:8" ht="10.199999999999999" customHeight="1">
      <c r="A537" s="397" t="s">
        <v>2885</v>
      </c>
      <c r="B537" s="398" t="s">
        <v>2886</v>
      </c>
      <c r="C537" s="398"/>
      <c r="D537" s="398"/>
      <c r="E537" s="398"/>
      <c r="F537" s="398"/>
      <c r="G537" s="398"/>
      <c r="H537" s="398"/>
    </row>
    <row r="538" spans="1:8" ht="10.199999999999999" customHeight="1">
      <c r="A538" s="397" t="s">
        <v>2887</v>
      </c>
      <c r="B538" s="398" t="s">
        <v>2888</v>
      </c>
      <c r="C538" s="398"/>
      <c r="D538" s="398"/>
      <c r="E538" s="398"/>
      <c r="F538" s="398"/>
      <c r="G538" s="398"/>
      <c r="H538" s="398"/>
    </row>
    <row r="539" spans="1:8" ht="10.199999999999999" customHeight="1">
      <c r="A539" s="397" t="s">
        <v>2889</v>
      </c>
      <c r="B539" s="398" t="s">
        <v>2890</v>
      </c>
      <c r="C539" s="398"/>
      <c r="D539" s="398"/>
      <c r="E539" s="398"/>
      <c r="F539" s="398"/>
      <c r="G539" s="398"/>
      <c r="H539" s="398"/>
    </row>
    <row r="540" spans="1:8" ht="10.199999999999999" customHeight="1">
      <c r="A540" s="397" t="s">
        <v>2891</v>
      </c>
      <c r="B540" s="398" t="s">
        <v>2892</v>
      </c>
      <c r="C540" s="398"/>
      <c r="D540" s="398"/>
      <c r="E540" s="398"/>
      <c r="F540" s="398"/>
      <c r="G540" s="398"/>
      <c r="H540" s="398"/>
    </row>
    <row r="541" spans="1:8" ht="10.199999999999999" customHeight="1">
      <c r="A541" s="397" t="s">
        <v>2893</v>
      </c>
      <c r="B541" s="398" t="s">
        <v>2894</v>
      </c>
      <c r="C541" s="398"/>
      <c r="D541" s="398"/>
      <c r="E541" s="398"/>
      <c r="F541" s="398"/>
      <c r="G541" s="398"/>
      <c r="H541" s="398"/>
    </row>
    <row r="542" spans="1:8" ht="10.199999999999999" customHeight="1">
      <c r="A542" s="397" t="s">
        <v>2895</v>
      </c>
      <c r="B542" s="398" t="s">
        <v>2896</v>
      </c>
      <c r="C542" s="398"/>
      <c r="D542" s="398"/>
      <c r="E542" s="398"/>
      <c r="F542" s="398"/>
      <c r="G542" s="398"/>
      <c r="H542" s="398"/>
    </row>
    <row r="543" spans="1:8" ht="10.199999999999999" customHeight="1">
      <c r="A543" s="397" t="s">
        <v>2897</v>
      </c>
      <c r="B543" s="398" t="s">
        <v>2898</v>
      </c>
      <c r="C543" s="398"/>
      <c r="D543" s="398"/>
      <c r="E543" s="398"/>
      <c r="F543" s="398"/>
      <c r="G543" s="398"/>
      <c r="H543" s="398"/>
    </row>
    <row r="544" spans="1:8" ht="10.199999999999999" customHeight="1">
      <c r="A544" s="397" t="s">
        <v>2899</v>
      </c>
      <c r="B544" s="398" t="s">
        <v>2900</v>
      </c>
      <c r="C544" s="398"/>
      <c r="D544" s="398"/>
      <c r="E544" s="398"/>
      <c r="F544" s="398"/>
      <c r="G544" s="398"/>
      <c r="H544" s="398"/>
    </row>
    <row r="545" spans="1:8" ht="10.199999999999999" customHeight="1">
      <c r="A545" s="397" t="s">
        <v>2901</v>
      </c>
      <c r="B545" s="398" t="s">
        <v>2902</v>
      </c>
      <c r="C545" s="398"/>
      <c r="D545" s="398"/>
      <c r="E545" s="398"/>
      <c r="F545" s="398"/>
      <c r="G545" s="398"/>
      <c r="H545" s="398"/>
    </row>
    <row r="546" spans="1:8" ht="10.199999999999999" customHeight="1">
      <c r="A546" s="397" t="s">
        <v>2903</v>
      </c>
      <c r="B546" s="398" t="s">
        <v>2904</v>
      </c>
      <c r="C546" s="398"/>
      <c r="D546" s="398"/>
      <c r="E546" s="398"/>
      <c r="F546" s="398"/>
      <c r="G546" s="398"/>
      <c r="H546" s="398"/>
    </row>
    <row r="547" spans="1:8" ht="10.199999999999999" customHeight="1">
      <c r="A547" s="397" t="s">
        <v>2905</v>
      </c>
      <c r="B547" s="398" t="s">
        <v>2906</v>
      </c>
      <c r="C547" s="398"/>
      <c r="D547" s="398"/>
      <c r="E547" s="398"/>
      <c r="F547" s="398"/>
      <c r="G547" s="398"/>
      <c r="H547" s="398"/>
    </row>
    <row r="548" spans="1:8" ht="10.199999999999999" customHeight="1">
      <c r="A548" s="397" t="s">
        <v>2907</v>
      </c>
      <c r="B548" s="398" t="s">
        <v>2908</v>
      </c>
      <c r="C548" s="398"/>
      <c r="D548" s="398"/>
      <c r="E548" s="398"/>
      <c r="F548" s="398"/>
      <c r="G548" s="398"/>
      <c r="H548" s="398"/>
    </row>
    <row r="549" spans="1:8" ht="10.199999999999999" customHeight="1">
      <c r="A549" s="397" t="s">
        <v>2909</v>
      </c>
      <c r="B549" s="398" t="s">
        <v>2910</v>
      </c>
      <c r="C549" s="398"/>
      <c r="D549" s="398"/>
      <c r="E549" s="398"/>
      <c r="F549" s="398"/>
      <c r="G549" s="398"/>
      <c r="H549" s="398"/>
    </row>
    <row r="550" spans="1:8" ht="10.199999999999999" customHeight="1">
      <c r="A550" s="397" t="s">
        <v>2909</v>
      </c>
      <c r="B550" s="398" t="s">
        <v>2911</v>
      </c>
      <c r="C550" s="398"/>
      <c r="D550" s="398"/>
      <c r="E550" s="398"/>
      <c r="F550" s="398"/>
      <c r="G550" s="398"/>
      <c r="H550" s="398"/>
    </row>
    <row r="551" spans="1:8" ht="10.199999999999999" customHeight="1">
      <c r="A551" s="397" t="s">
        <v>2912</v>
      </c>
      <c r="B551" s="398" t="s">
        <v>2913</v>
      </c>
      <c r="C551" s="398"/>
      <c r="D551" s="398"/>
      <c r="E551" s="398"/>
      <c r="F551" s="398"/>
      <c r="G551" s="398"/>
      <c r="H551" s="398"/>
    </row>
    <row r="552" spans="1:8" ht="10.199999999999999" customHeight="1">
      <c r="A552" s="397" t="s">
        <v>2914</v>
      </c>
      <c r="B552" s="398" t="s">
        <v>2915</v>
      </c>
      <c r="C552" s="398"/>
      <c r="D552" s="398"/>
      <c r="E552" s="398"/>
      <c r="F552" s="398"/>
      <c r="G552" s="398"/>
      <c r="H552" s="398"/>
    </row>
    <row r="553" spans="1:8" ht="10.199999999999999" customHeight="1">
      <c r="A553" s="397" t="s">
        <v>2916</v>
      </c>
      <c r="B553" s="398" t="s">
        <v>2917</v>
      </c>
      <c r="C553" s="398"/>
      <c r="D553" s="398"/>
      <c r="E553" s="398"/>
      <c r="F553" s="398"/>
      <c r="G553" s="398"/>
      <c r="H553" s="398"/>
    </row>
    <row r="554" spans="1:8" ht="10.199999999999999" customHeight="1">
      <c r="A554" s="397" t="s">
        <v>2918</v>
      </c>
      <c r="B554" s="398" t="s">
        <v>2919</v>
      </c>
      <c r="C554" s="398"/>
      <c r="D554" s="398"/>
      <c r="E554" s="398"/>
      <c r="F554" s="398"/>
      <c r="G554" s="398"/>
      <c r="H554" s="398"/>
    </row>
    <row r="555" spans="1:8" ht="10.199999999999999" customHeight="1">
      <c r="A555" s="397" t="s">
        <v>2920</v>
      </c>
      <c r="B555" s="398" t="s">
        <v>2921</v>
      </c>
      <c r="C555" s="398"/>
      <c r="D555" s="398"/>
      <c r="E555" s="398"/>
      <c r="F555" s="398"/>
      <c r="G555" s="398"/>
      <c r="H555" s="398"/>
    </row>
    <row r="556" spans="1:8" ht="10.199999999999999" customHeight="1">
      <c r="A556" s="397" t="s">
        <v>2922</v>
      </c>
      <c r="B556" s="398" t="s">
        <v>2923</v>
      </c>
      <c r="C556" s="398"/>
      <c r="D556" s="398"/>
      <c r="E556" s="398"/>
      <c r="F556" s="398"/>
      <c r="G556" s="398"/>
      <c r="H556" s="398"/>
    </row>
    <row r="557" spans="1:8" ht="10.199999999999999" customHeight="1">
      <c r="A557" s="397" t="s">
        <v>2924</v>
      </c>
      <c r="B557" s="398" t="s">
        <v>2925</v>
      </c>
      <c r="C557" s="398"/>
      <c r="D557" s="398"/>
      <c r="E557" s="398"/>
      <c r="F557" s="398"/>
      <c r="G557" s="398"/>
      <c r="H557" s="398"/>
    </row>
    <row r="558" spans="1:8" ht="10.199999999999999" customHeight="1">
      <c r="A558" s="397" t="s">
        <v>2926</v>
      </c>
      <c r="B558" s="398" t="s">
        <v>2927</v>
      </c>
      <c r="C558" s="398"/>
      <c r="D558" s="398"/>
      <c r="E558" s="398"/>
      <c r="F558" s="398"/>
      <c r="G558" s="398"/>
      <c r="H558" s="398"/>
    </row>
    <row r="559" spans="1:8" ht="10.199999999999999" customHeight="1">
      <c r="A559" s="397" t="s">
        <v>2928</v>
      </c>
      <c r="B559" s="398" t="s">
        <v>2929</v>
      </c>
      <c r="C559" s="398"/>
      <c r="D559" s="398"/>
      <c r="E559" s="398"/>
      <c r="F559" s="398"/>
      <c r="G559" s="398"/>
      <c r="H559" s="398"/>
    </row>
    <row r="560" spans="1:8" ht="10.199999999999999" customHeight="1">
      <c r="A560" s="397" t="s">
        <v>2930</v>
      </c>
      <c r="B560" s="398" t="s">
        <v>2931</v>
      </c>
      <c r="C560" s="398"/>
      <c r="D560" s="398"/>
      <c r="E560" s="398"/>
      <c r="F560" s="398"/>
      <c r="G560" s="398"/>
      <c r="H560" s="398"/>
    </row>
    <row r="561" spans="1:8" ht="10.199999999999999" customHeight="1">
      <c r="A561" s="397" t="s">
        <v>2932</v>
      </c>
      <c r="B561" s="398" t="s">
        <v>2933</v>
      </c>
      <c r="C561" s="398"/>
      <c r="D561" s="398"/>
      <c r="E561" s="398"/>
      <c r="F561" s="398"/>
      <c r="G561" s="398"/>
      <c r="H561" s="398"/>
    </row>
    <row r="562" spans="1:8" ht="10.199999999999999" customHeight="1">
      <c r="A562" s="397" t="s">
        <v>2934</v>
      </c>
      <c r="B562" s="398" t="s">
        <v>2935</v>
      </c>
      <c r="C562" s="398"/>
      <c r="D562" s="398"/>
      <c r="E562" s="398"/>
      <c r="F562" s="398"/>
      <c r="G562" s="398"/>
      <c r="H562" s="398"/>
    </row>
    <row r="563" spans="1:8" ht="10.199999999999999" customHeight="1">
      <c r="A563" s="397" t="s">
        <v>2936</v>
      </c>
      <c r="B563" s="398" t="s">
        <v>2937</v>
      </c>
      <c r="C563" s="398"/>
      <c r="D563" s="398"/>
      <c r="E563" s="398"/>
      <c r="F563" s="398"/>
      <c r="G563" s="398"/>
      <c r="H563" s="398"/>
    </row>
    <row r="564" spans="1:8" ht="10.199999999999999" customHeight="1">
      <c r="A564" s="397" t="s">
        <v>2938</v>
      </c>
      <c r="B564" s="398" t="s">
        <v>2939</v>
      </c>
      <c r="C564" s="398"/>
      <c r="D564" s="398"/>
      <c r="E564" s="398"/>
      <c r="F564" s="398"/>
      <c r="G564" s="398"/>
      <c r="H564" s="398"/>
    </row>
    <row r="565" spans="1:8" ht="10.199999999999999" customHeight="1">
      <c r="A565" s="397" t="s">
        <v>2940</v>
      </c>
      <c r="B565" s="398" t="s">
        <v>2941</v>
      </c>
      <c r="C565" s="398"/>
      <c r="D565" s="398"/>
      <c r="E565" s="398"/>
      <c r="F565" s="398"/>
      <c r="G565" s="398"/>
      <c r="H565" s="398"/>
    </row>
    <row r="566" spans="1:8" ht="10.199999999999999" customHeight="1">
      <c r="A566" s="397" t="s">
        <v>2942</v>
      </c>
      <c r="B566" s="398" t="s">
        <v>2943</v>
      </c>
      <c r="C566" s="398"/>
      <c r="D566" s="398"/>
      <c r="E566" s="398"/>
      <c r="F566" s="398"/>
      <c r="G566" s="398"/>
      <c r="H566" s="398"/>
    </row>
    <row r="567" spans="1:8" ht="10.199999999999999" customHeight="1">
      <c r="A567" s="397" t="s">
        <v>2944</v>
      </c>
      <c r="B567" s="398" t="s">
        <v>2945</v>
      </c>
      <c r="C567" s="398"/>
      <c r="D567" s="398"/>
      <c r="E567" s="398"/>
      <c r="F567" s="398"/>
      <c r="G567" s="398"/>
      <c r="H567" s="398"/>
    </row>
    <row r="568" spans="1:8" ht="10.199999999999999" customHeight="1">
      <c r="A568" s="397" t="s">
        <v>2946</v>
      </c>
      <c r="B568" s="398" t="s">
        <v>2947</v>
      </c>
      <c r="C568" s="398"/>
      <c r="D568" s="398"/>
      <c r="E568" s="398"/>
      <c r="F568" s="398"/>
      <c r="G568" s="398"/>
      <c r="H568" s="398"/>
    </row>
    <row r="569" spans="1:8" ht="10.199999999999999" customHeight="1">
      <c r="A569" s="397" t="s">
        <v>2948</v>
      </c>
      <c r="B569" s="398" t="s">
        <v>2949</v>
      </c>
      <c r="C569" s="398"/>
      <c r="D569" s="398"/>
      <c r="E569" s="398"/>
      <c r="F569" s="398"/>
      <c r="G569" s="398"/>
      <c r="H569" s="398"/>
    </row>
    <row r="570" spans="1:8" ht="10.199999999999999" customHeight="1">
      <c r="A570" s="397" t="s">
        <v>2950</v>
      </c>
      <c r="B570" s="398" t="s">
        <v>2951</v>
      </c>
      <c r="C570" s="398"/>
      <c r="D570" s="398"/>
      <c r="E570" s="398"/>
      <c r="F570" s="398"/>
      <c r="G570" s="398"/>
      <c r="H570" s="398"/>
    </row>
    <row r="571" spans="1:8" ht="10.199999999999999" customHeight="1">
      <c r="A571" s="397" t="s">
        <v>2952</v>
      </c>
      <c r="B571" s="398" t="s">
        <v>2953</v>
      </c>
      <c r="C571" s="398"/>
      <c r="D571" s="398"/>
      <c r="E571" s="398"/>
      <c r="F571" s="398"/>
      <c r="G571" s="398"/>
      <c r="H571" s="398"/>
    </row>
    <row r="572" spans="1:8" ht="10.199999999999999" customHeight="1">
      <c r="A572" s="397" t="s">
        <v>2954</v>
      </c>
      <c r="B572" s="398" t="s">
        <v>2955</v>
      </c>
      <c r="C572" s="398"/>
      <c r="D572" s="398"/>
      <c r="E572" s="398"/>
      <c r="F572" s="398"/>
      <c r="G572" s="398"/>
      <c r="H572" s="398"/>
    </row>
    <row r="573" spans="1:8" ht="10.199999999999999" customHeight="1">
      <c r="A573" s="397" t="s">
        <v>2956</v>
      </c>
      <c r="B573" s="398" t="s">
        <v>2957</v>
      </c>
      <c r="C573" s="398"/>
      <c r="D573" s="398"/>
      <c r="E573" s="398"/>
      <c r="F573" s="398"/>
      <c r="G573" s="398"/>
      <c r="H573" s="398"/>
    </row>
    <row r="574" spans="1:8" ht="10.199999999999999" customHeight="1">
      <c r="A574" s="397" t="s">
        <v>2958</v>
      </c>
      <c r="B574" s="398" t="s">
        <v>2959</v>
      </c>
      <c r="C574" s="398"/>
      <c r="D574" s="398"/>
      <c r="E574" s="398"/>
      <c r="F574" s="398"/>
      <c r="G574" s="398"/>
      <c r="H574" s="398"/>
    </row>
    <row r="575" spans="1:8" ht="10.199999999999999" customHeight="1">
      <c r="A575" s="397" t="s">
        <v>2960</v>
      </c>
      <c r="B575" s="398" t="s">
        <v>2961</v>
      </c>
      <c r="C575" s="398"/>
      <c r="D575" s="398"/>
      <c r="E575" s="398"/>
      <c r="F575" s="398"/>
      <c r="G575" s="398"/>
      <c r="H575" s="398"/>
    </row>
    <row r="576" spans="1:8" ht="10.199999999999999" customHeight="1">
      <c r="A576" s="397" t="s">
        <v>2962</v>
      </c>
      <c r="B576" s="398" t="s">
        <v>2963</v>
      </c>
      <c r="C576" s="398"/>
      <c r="D576" s="398"/>
      <c r="E576" s="398"/>
      <c r="F576" s="398"/>
      <c r="G576" s="398"/>
      <c r="H576" s="398"/>
    </row>
    <row r="577" spans="1:8" ht="10.199999999999999" customHeight="1">
      <c r="A577" s="397" t="s">
        <v>2964</v>
      </c>
      <c r="B577" s="398" t="s">
        <v>2965</v>
      </c>
      <c r="C577" s="398"/>
      <c r="D577" s="398"/>
      <c r="E577" s="398"/>
      <c r="F577" s="398"/>
      <c r="G577" s="398"/>
      <c r="H577" s="398"/>
    </row>
    <row r="578" spans="1:8" ht="10.199999999999999" customHeight="1">
      <c r="A578" s="397" t="s">
        <v>2966</v>
      </c>
      <c r="B578" s="398" t="s">
        <v>2967</v>
      </c>
      <c r="C578" s="398"/>
      <c r="D578" s="398"/>
      <c r="E578" s="398"/>
      <c r="F578" s="398"/>
      <c r="G578" s="398"/>
      <c r="H578" s="398"/>
    </row>
    <row r="579" spans="1:8" ht="10.199999999999999" customHeight="1">
      <c r="A579" s="397" t="s">
        <v>2968</v>
      </c>
      <c r="B579" s="398" t="s">
        <v>2969</v>
      </c>
      <c r="C579" s="398"/>
      <c r="D579" s="398"/>
      <c r="E579" s="398"/>
      <c r="F579" s="398"/>
      <c r="G579" s="398"/>
      <c r="H579" s="398"/>
    </row>
    <row r="580" spans="1:8" ht="10.199999999999999" customHeight="1">
      <c r="A580" s="397" t="s">
        <v>2970</v>
      </c>
      <c r="B580" s="398" t="s">
        <v>2971</v>
      </c>
      <c r="C580" s="398"/>
      <c r="D580" s="398"/>
      <c r="E580" s="398"/>
      <c r="F580" s="398"/>
      <c r="G580" s="398"/>
      <c r="H580" s="398"/>
    </row>
    <row r="581" spans="1:8" ht="10.199999999999999" customHeight="1">
      <c r="A581" s="397" t="s">
        <v>2972</v>
      </c>
      <c r="B581" s="398" t="s">
        <v>2973</v>
      </c>
      <c r="C581" s="398"/>
      <c r="D581" s="398"/>
      <c r="E581" s="398"/>
      <c r="F581" s="398"/>
      <c r="G581" s="398"/>
      <c r="H581" s="398"/>
    </row>
    <row r="582" spans="1:8" ht="10.199999999999999" customHeight="1">
      <c r="A582" s="397" t="s">
        <v>2974</v>
      </c>
      <c r="B582" s="398" t="s">
        <v>2975</v>
      </c>
      <c r="C582" s="398"/>
      <c r="D582" s="398"/>
      <c r="E582" s="398"/>
      <c r="F582" s="398"/>
      <c r="G582" s="398"/>
      <c r="H582" s="398"/>
    </row>
    <row r="583" spans="1:8" ht="10.199999999999999" customHeight="1">
      <c r="A583" s="397" t="s">
        <v>2976</v>
      </c>
      <c r="B583" s="398" t="s">
        <v>2977</v>
      </c>
      <c r="C583" s="398"/>
      <c r="D583" s="398"/>
      <c r="E583" s="398"/>
      <c r="F583" s="398"/>
      <c r="G583" s="398"/>
      <c r="H583" s="398"/>
    </row>
    <row r="584" spans="1:8" ht="10.199999999999999" customHeight="1">
      <c r="A584" s="397" t="s">
        <v>2978</v>
      </c>
      <c r="B584" s="398" t="s">
        <v>2979</v>
      </c>
      <c r="C584" s="398"/>
      <c r="D584" s="398"/>
      <c r="E584" s="398"/>
      <c r="F584" s="398"/>
      <c r="G584" s="398"/>
      <c r="H584" s="398"/>
    </row>
    <row r="585" spans="1:8" ht="10.199999999999999" customHeight="1">
      <c r="A585" s="397" t="s">
        <v>2980</v>
      </c>
      <c r="B585" s="398" t="s">
        <v>2981</v>
      </c>
      <c r="C585" s="398"/>
      <c r="D585" s="398"/>
      <c r="E585" s="398"/>
      <c r="F585" s="398"/>
      <c r="G585" s="398"/>
      <c r="H585" s="398"/>
    </row>
    <row r="586" spans="1:8" ht="10.199999999999999" customHeight="1">
      <c r="A586" s="397" t="s">
        <v>2982</v>
      </c>
      <c r="B586" s="398" t="s">
        <v>2983</v>
      </c>
      <c r="C586" s="398"/>
      <c r="D586" s="398"/>
      <c r="E586" s="398"/>
      <c r="F586" s="398"/>
      <c r="G586" s="398"/>
      <c r="H586" s="398"/>
    </row>
    <row r="587" spans="1:8" ht="10.199999999999999" customHeight="1">
      <c r="A587" s="397" t="s">
        <v>2984</v>
      </c>
      <c r="B587" s="398" t="s">
        <v>2985</v>
      </c>
      <c r="C587" s="398"/>
      <c r="D587" s="398"/>
      <c r="E587" s="398"/>
      <c r="F587" s="398"/>
      <c r="G587" s="398"/>
      <c r="H587" s="398"/>
    </row>
    <row r="588" spans="1:8" ht="10.199999999999999" customHeight="1">
      <c r="A588" s="397" t="s">
        <v>2986</v>
      </c>
      <c r="B588" s="398" t="s">
        <v>2987</v>
      </c>
      <c r="C588" s="398"/>
      <c r="D588" s="398"/>
      <c r="E588" s="398"/>
      <c r="F588" s="398"/>
      <c r="G588" s="398"/>
      <c r="H588" s="398"/>
    </row>
    <row r="589" spans="1:8" ht="10.199999999999999" customHeight="1">
      <c r="A589" s="397" t="s">
        <v>2988</v>
      </c>
      <c r="B589" s="398" t="s">
        <v>2989</v>
      </c>
      <c r="C589" s="398"/>
      <c r="D589" s="398"/>
      <c r="E589" s="398"/>
      <c r="F589" s="398"/>
      <c r="G589" s="398"/>
      <c r="H589" s="398"/>
    </row>
    <row r="590" spans="1:8" ht="10.199999999999999" customHeight="1">
      <c r="A590" s="397" t="s">
        <v>2990</v>
      </c>
      <c r="B590" s="398" t="s">
        <v>2991</v>
      </c>
      <c r="C590" s="398"/>
      <c r="D590" s="398"/>
      <c r="E590" s="398"/>
      <c r="F590" s="398"/>
      <c r="G590" s="398"/>
      <c r="H590" s="398"/>
    </row>
    <row r="591" spans="1:8" ht="10.199999999999999" customHeight="1">
      <c r="A591" s="397" t="s">
        <v>2992</v>
      </c>
      <c r="B591" s="398" t="s">
        <v>2993</v>
      </c>
      <c r="C591" s="398"/>
      <c r="D591" s="398"/>
      <c r="E591" s="398"/>
      <c r="F591" s="398"/>
      <c r="G591" s="398"/>
      <c r="H591" s="398"/>
    </row>
    <row r="592" spans="1:8" ht="10.199999999999999" customHeight="1">
      <c r="A592" s="397" t="s">
        <v>2994</v>
      </c>
      <c r="B592" s="398" t="s">
        <v>2995</v>
      </c>
      <c r="C592" s="398"/>
      <c r="D592" s="398"/>
      <c r="E592" s="398"/>
      <c r="F592" s="398"/>
      <c r="G592" s="398"/>
      <c r="H592" s="398"/>
    </row>
    <row r="593" spans="1:8" ht="10.199999999999999" customHeight="1">
      <c r="A593" s="397" t="s">
        <v>2996</v>
      </c>
      <c r="B593" s="401" t="s">
        <v>2997</v>
      </c>
      <c r="C593" s="401"/>
      <c r="D593" s="401"/>
      <c r="E593" s="401"/>
      <c r="F593" s="401"/>
      <c r="G593" s="401"/>
      <c r="H593" s="401"/>
    </row>
    <row r="594" spans="1:8" ht="10.199999999999999" customHeight="1">
      <c r="A594" s="397" t="s">
        <v>2998</v>
      </c>
      <c r="B594" s="402" t="s">
        <v>2999</v>
      </c>
      <c r="C594" s="402"/>
      <c r="D594" s="402"/>
      <c r="E594" s="402"/>
      <c r="F594" s="402"/>
      <c r="G594" s="402"/>
      <c r="H594" s="402"/>
    </row>
    <row r="595" spans="1:8" ht="10.199999999999999" customHeight="1">
      <c r="A595" s="397" t="s">
        <v>3000</v>
      </c>
      <c r="B595" s="399" t="s">
        <v>3001</v>
      </c>
      <c r="C595" s="399"/>
      <c r="D595" s="399"/>
      <c r="E595" s="399"/>
      <c r="F595" s="399"/>
      <c r="G595" s="399"/>
      <c r="H595" s="399"/>
    </row>
    <row r="596" spans="1:8" ht="10.199999999999999" customHeight="1">
      <c r="A596" s="397" t="s">
        <v>3002</v>
      </c>
      <c r="B596" s="399" t="s">
        <v>3003</v>
      </c>
      <c r="C596" s="399"/>
      <c r="D596" s="399"/>
      <c r="E596" s="399"/>
      <c r="F596" s="399"/>
      <c r="G596" s="399"/>
      <c r="H596" s="399"/>
    </row>
    <row r="597" spans="1:8" ht="10.199999999999999" customHeight="1">
      <c r="A597" s="397" t="s">
        <v>3004</v>
      </c>
      <c r="B597" s="399" t="s">
        <v>3005</v>
      </c>
      <c r="C597" s="399"/>
      <c r="D597" s="399"/>
      <c r="E597" s="399"/>
      <c r="F597" s="399"/>
      <c r="G597" s="399"/>
      <c r="H597" s="399"/>
    </row>
    <row r="598" spans="1:8" ht="10.199999999999999" customHeight="1">
      <c r="A598" s="397" t="s">
        <v>3006</v>
      </c>
      <c r="B598" s="403" t="s">
        <v>3007</v>
      </c>
      <c r="C598" s="403"/>
      <c r="D598" s="403"/>
      <c r="E598" s="403"/>
      <c r="F598" s="403"/>
      <c r="G598" s="403"/>
      <c r="H598" s="403"/>
    </row>
    <row r="599" spans="1:8" ht="10.199999999999999" customHeight="1">
      <c r="A599" s="397" t="s">
        <v>3008</v>
      </c>
      <c r="B599" s="398" t="s">
        <v>3009</v>
      </c>
      <c r="C599" s="398"/>
      <c r="D599" s="398"/>
      <c r="E599" s="398"/>
      <c r="F599" s="398"/>
      <c r="G599" s="398"/>
      <c r="H599" s="398"/>
    </row>
    <row r="600" spans="1:8" ht="10.199999999999999" customHeight="1">
      <c r="A600" s="397" t="s">
        <v>148</v>
      </c>
      <c r="B600" s="398" t="s">
        <v>3010</v>
      </c>
      <c r="C600" s="398"/>
      <c r="D600" s="398"/>
      <c r="E600" s="398"/>
      <c r="F600" s="398"/>
      <c r="G600" s="398"/>
      <c r="H600" s="398"/>
    </row>
    <row r="601" spans="1:8" ht="10.199999999999999" customHeight="1">
      <c r="A601" s="397" t="s">
        <v>3011</v>
      </c>
      <c r="B601" s="398" t="s">
        <v>3012</v>
      </c>
      <c r="C601" s="398"/>
      <c r="D601" s="398"/>
      <c r="E601" s="398"/>
      <c r="F601" s="398"/>
      <c r="G601" s="398"/>
      <c r="H601" s="398"/>
    </row>
    <row r="602" spans="1:8" ht="10.199999999999999" customHeight="1">
      <c r="A602" s="397" t="s">
        <v>3013</v>
      </c>
      <c r="B602" s="398" t="s">
        <v>3014</v>
      </c>
      <c r="C602" s="398"/>
      <c r="D602" s="398"/>
      <c r="E602" s="398"/>
      <c r="F602" s="398"/>
      <c r="G602" s="398"/>
      <c r="H602" s="398"/>
    </row>
    <row r="603" spans="1:8" ht="10.199999999999999" customHeight="1">
      <c r="A603" s="397" t="s">
        <v>3015</v>
      </c>
      <c r="B603" s="398" t="s">
        <v>3016</v>
      </c>
      <c r="C603" s="398"/>
      <c r="D603" s="398"/>
      <c r="E603" s="398"/>
      <c r="F603" s="398"/>
      <c r="G603" s="398"/>
      <c r="H603" s="398"/>
    </row>
    <row r="604" spans="1:8" ht="10.199999999999999" customHeight="1">
      <c r="A604" s="397" t="s">
        <v>3017</v>
      </c>
      <c r="B604" s="398" t="s">
        <v>3018</v>
      </c>
      <c r="C604" s="398"/>
      <c r="D604" s="398"/>
      <c r="E604" s="398"/>
      <c r="F604" s="398"/>
      <c r="G604" s="398"/>
      <c r="H604" s="398"/>
    </row>
    <row r="605" spans="1:8" ht="10.199999999999999" customHeight="1">
      <c r="A605" s="397" t="s">
        <v>3019</v>
      </c>
      <c r="B605" s="398" t="s">
        <v>3020</v>
      </c>
      <c r="C605" s="398"/>
      <c r="D605" s="398"/>
      <c r="E605" s="398"/>
      <c r="F605" s="398"/>
      <c r="G605" s="398"/>
      <c r="H605" s="398"/>
    </row>
    <row r="606" spans="1:8" ht="10.199999999999999" customHeight="1">
      <c r="A606" s="397" t="s">
        <v>3021</v>
      </c>
      <c r="B606" s="398" t="s">
        <v>3022</v>
      </c>
      <c r="C606" s="398"/>
      <c r="D606" s="398"/>
      <c r="E606" s="398"/>
      <c r="F606" s="398"/>
      <c r="G606" s="398"/>
      <c r="H606" s="398"/>
    </row>
    <row r="607" spans="1:8" ht="10.199999999999999" customHeight="1">
      <c r="A607" s="397" t="s">
        <v>3023</v>
      </c>
      <c r="B607" s="398" t="s">
        <v>3024</v>
      </c>
      <c r="C607" s="398"/>
      <c r="D607" s="398"/>
      <c r="E607" s="398"/>
      <c r="F607" s="398"/>
      <c r="G607" s="398"/>
      <c r="H607" s="398"/>
    </row>
    <row r="608" spans="1:8" ht="10.199999999999999" customHeight="1">
      <c r="A608" s="397" t="s">
        <v>3025</v>
      </c>
      <c r="B608" s="398" t="s">
        <v>3026</v>
      </c>
      <c r="C608" s="398"/>
      <c r="D608" s="398"/>
      <c r="E608" s="398"/>
      <c r="F608" s="398"/>
      <c r="G608" s="398"/>
      <c r="H608" s="398"/>
    </row>
    <row r="609" spans="1:8" ht="10.199999999999999" customHeight="1">
      <c r="A609" s="397" t="s">
        <v>3027</v>
      </c>
      <c r="B609" s="398" t="s">
        <v>3028</v>
      </c>
      <c r="C609" s="398"/>
      <c r="D609" s="398"/>
      <c r="E609" s="398"/>
      <c r="F609" s="398"/>
      <c r="G609" s="398"/>
      <c r="H609" s="398"/>
    </row>
    <row r="610" spans="1:8" ht="10.199999999999999" customHeight="1">
      <c r="A610" s="397" t="s">
        <v>3029</v>
      </c>
      <c r="B610" s="398" t="s">
        <v>3030</v>
      </c>
      <c r="C610" s="398"/>
      <c r="D610" s="398"/>
      <c r="E610" s="398"/>
      <c r="F610" s="398"/>
      <c r="G610" s="398"/>
      <c r="H610" s="398"/>
    </row>
    <row r="611" spans="1:8" ht="10.199999999999999" customHeight="1">
      <c r="A611" s="397" t="s">
        <v>3031</v>
      </c>
      <c r="B611" s="398" t="s">
        <v>3032</v>
      </c>
      <c r="C611" s="398"/>
      <c r="D611" s="398"/>
      <c r="E611" s="398"/>
      <c r="F611" s="398"/>
      <c r="G611" s="398"/>
      <c r="H611" s="398"/>
    </row>
    <row r="612" spans="1:8" ht="10.199999999999999" customHeight="1">
      <c r="A612" s="397" t="s">
        <v>3033</v>
      </c>
      <c r="B612" s="398" t="s">
        <v>3034</v>
      </c>
      <c r="C612" s="398"/>
      <c r="D612" s="398"/>
      <c r="E612" s="398"/>
      <c r="F612" s="398"/>
      <c r="G612" s="398"/>
      <c r="H612" s="398"/>
    </row>
    <row r="613" spans="1:8" ht="10.199999999999999" customHeight="1">
      <c r="A613" s="397" t="s">
        <v>3035</v>
      </c>
      <c r="B613" s="398" t="s">
        <v>3036</v>
      </c>
      <c r="C613" s="398"/>
      <c r="D613" s="398"/>
      <c r="E613" s="398"/>
      <c r="F613" s="398"/>
      <c r="G613" s="398"/>
      <c r="H613" s="398"/>
    </row>
    <row r="614" spans="1:8" ht="10.199999999999999" customHeight="1">
      <c r="A614" s="397" t="s">
        <v>3035</v>
      </c>
      <c r="B614" s="398" t="s">
        <v>3036</v>
      </c>
      <c r="C614" s="398"/>
      <c r="D614" s="398"/>
      <c r="E614" s="398"/>
      <c r="F614" s="398"/>
      <c r="G614" s="398"/>
      <c r="H614" s="398"/>
    </row>
    <row r="615" spans="1:8" ht="10.199999999999999" customHeight="1">
      <c r="A615" s="397" t="s">
        <v>3037</v>
      </c>
      <c r="B615" s="398" t="s">
        <v>3038</v>
      </c>
      <c r="C615" s="398"/>
      <c r="D615" s="398"/>
      <c r="E615" s="398"/>
      <c r="F615" s="398"/>
      <c r="G615" s="398"/>
      <c r="H615" s="398"/>
    </row>
    <row r="616" spans="1:8" ht="10.199999999999999" customHeight="1">
      <c r="A616" s="397" t="s">
        <v>3039</v>
      </c>
      <c r="B616" s="398" t="s">
        <v>3040</v>
      </c>
      <c r="C616" s="398"/>
      <c r="D616" s="398"/>
      <c r="E616" s="398"/>
      <c r="F616" s="398"/>
      <c r="G616" s="398"/>
      <c r="H616" s="398"/>
    </row>
    <row r="617" spans="1:8" ht="10.199999999999999" customHeight="1">
      <c r="A617" s="397" t="s">
        <v>3041</v>
      </c>
      <c r="B617" s="398" t="s">
        <v>3042</v>
      </c>
      <c r="C617" s="398"/>
      <c r="D617" s="398"/>
      <c r="E617" s="398"/>
      <c r="F617" s="398"/>
      <c r="G617" s="398"/>
      <c r="H617" s="398"/>
    </row>
    <row r="618" spans="1:8" ht="10.199999999999999" customHeight="1">
      <c r="A618" s="397" t="s">
        <v>3043</v>
      </c>
      <c r="B618" s="398" t="s">
        <v>3044</v>
      </c>
      <c r="C618" s="398"/>
      <c r="D618" s="398"/>
      <c r="E618" s="398"/>
      <c r="F618" s="398"/>
      <c r="G618" s="398"/>
      <c r="H618" s="398"/>
    </row>
    <row r="619" spans="1:8" ht="10.199999999999999" customHeight="1">
      <c r="A619" s="397" t="s">
        <v>3045</v>
      </c>
      <c r="B619" s="398" t="s">
        <v>3046</v>
      </c>
      <c r="C619" s="398"/>
      <c r="D619" s="398"/>
      <c r="E619" s="398"/>
      <c r="F619" s="398"/>
      <c r="G619" s="398"/>
      <c r="H619" s="398"/>
    </row>
    <row r="620" spans="1:8" ht="10.199999999999999" customHeight="1">
      <c r="A620" s="397" t="s">
        <v>3047</v>
      </c>
      <c r="B620" s="398" t="s">
        <v>3048</v>
      </c>
      <c r="C620" s="398"/>
      <c r="D620" s="398"/>
      <c r="E620" s="398"/>
      <c r="F620" s="398"/>
      <c r="G620" s="398"/>
      <c r="H620" s="398"/>
    </row>
    <row r="621" spans="1:8" ht="10.199999999999999" customHeight="1">
      <c r="A621" s="397" t="s">
        <v>3049</v>
      </c>
      <c r="B621" s="398" t="s">
        <v>3050</v>
      </c>
      <c r="C621" s="398"/>
      <c r="D621" s="398"/>
      <c r="E621" s="398"/>
      <c r="F621" s="398"/>
      <c r="G621" s="398"/>
      <c r="H621" s="398"/>
    </row>
    <row r="622" spans="1:8" ht="10.199999999999999" customHeight="1">
      <c r="A622" s="397" t="s">
        <v>3051</v>
      </c>
      <c r="B622" s="398" t="s">
        <v>3052</v>
      </c>
      <c r="C622" s="398"/>
      <c r="D622" s="398"/>
      <c r="E622" s="398"/>
      <c r="F622" s="398"/>
      <c r="G622" s="398"/>
      <c r="H622" s="398"/>
    </row>
    <row r="623" spans="1:8" ht="10.199999999999999" customHeight="1">
      <c r="A623" s="397" t="s">
        <v>3053</v>
      </c>
      <c r="B623" s="398" t="s">
        <v>3054</v>
      </c>
      <c r="C623" s="398"/>
      <c r="D623" s="398"/>
      <c r="E623" s="398"/>
      <c r="F623" s="398"/>
      <c r="G623" s="398"/>
      <c r="H623" s="398"/>
    </row>
    <row r="624" spans="1:8" ht="10.199999999999999" customHeight="1">
      <c r="A624" s="397" t="s">
        <v>3055</v>
      </c>
      <c r="B624" s="398" t="s">
        <v>3056</v>
      </c>
      <c r="C624" s="398"/>
      <c r="D624" s="398"/>
      <c r="E624" s="398"/>
      <c r="F624" s="398"/>
      <c r="G624" s="398"/>
      <c r="H624" s="398"/>
    </row>
    <row r="625" spans="1:8" ht="10.199999999999999" customHeight="1">
      <c r="A625" s="397" t="s">
        <v>3057</v>
      </c>
      <c r="B625" s="398" t="s">
        <v>3058</v>
      </c>
      <c r="C625" s="398"/>
      <c r="D625" s="398"/>
      <c r="E625" s="398"/>
      <c r="F625" s="398"/>
      <c r="G625" s="398"/>
      <c r="H625" s="398"/>
    </row>
    <row r="626" spans="1:8" ht="10.199999999999999" customHeight="1">
      <c r="A626" s="397" t="s">
        <v>3059</v>
      </c>
      <c r="B626" s="398" t="s">
        <v>3060</v>
      </c>
      <c r="C626" s="398"/>
      <c r="D626" s="398"/>
      <c r="E626" s="398"/>
      <c r="F626" s="398"/>
      <c r="G626" s="398"/>
      <c r="H626" s="398"/>
    </row>
    <row r="627" spans="1:8" ht="10.199999999999999" customHeight="1">
      <c r="A627" s="397" t="s">
        <v>3061</v>
      </c>
      <c r="B627" s="398" t="s">
        <v>3062</v>
      </c>
      <c r="C627" s="398"/>
      <c r="D627" s="398"/>
      <c r="E627" s="398"/>
      <c r="F627" s="398"/>
      <c r="G627" s="398"/>
      <c r="H627" s="398"/>
    </row>
    <row r="628" spans="1:8" ht="10.199999999999999" customHeight="1">
      <c r="A628" s="397" t="s">
        <v>3063</v>
      </c>
      <c r="B628" s="398" t="s">
        <v>3064</v>
      </c>
      <c r="C628" s="398"/>
      <c r="D628" s="398"/>
      <c r="E628" s="398"/>
      <c r="F628" s="398"/>
      <c r="G628" s="398"/>
      <c r="H628" s="398"/>
    </row>
    <row r="629" spans="1:8" ht="10.199999999999999" customHeight="1">
      <c r="A629" s="397" t="s">
        <v>3065</v>
      </c>
      <c r="B629" s="398" t="s">
        <v>3066</v>
      </c>
      <c r="C629" s="398"/>
      <c r="D629" s="398"/>
      <c r="E629" s="398"/>
      <c r="F629" s="398"/>
      <c r="G629" s="398"/>
      <c r="H629" s="398"/>
    </row>
    <row r="630" spans="1:8" ht="10.199999999999999" customHeight="1">
      <c r="A630" s="397" t="s">
        <v>3067</v>
      </c>
      <c r="B630" s="398" t="s">
        <v>3068</v>
      </c>
      <c r="C630" s="398"/>
      <c r="D630" s="398"/>
      <c r="E630" s="398"/>
      <c r="F630" s="398"/>
      <c r="G630" s="398"/>
      <c r="H630" s="398"/>
    </row>
    <row r="631" spans="1:8" ht="10.199999999999999" customHeight="1">
      <c r="A631" s="397" t="s">
        <v>3069</v>
      </c>
      <c r="B631" s="398" t="s">
        <v>3070</v>
      </c>
      <c r="C631" s="398"/>
      <c r="D631" s="398"/>
      <c r="E631" s="398"/>
      <c r="F631" s="398"/>
      <c r="G631" s="398"/>
      <c r="H631" s="398"/>
    </row>
    <row r="632" spans="1:8" ht="10.199999999999999" customHeight="1">
      <c r="A632" s="397" t="s">
        <v>3071</v>
      </c>
      <c r="B632" s="398" t="s">
        <v>3072</v>
      </c>
      <c r="C632" s="398"/>
      <c r="D632" s="398"/>
      <c r="E632" s="398"/>
      <c r="F632" s="398"/>
      <c r="G632" s="398"/>
      <c r="H632" s="398"/>
    </row>
    <row r="633" spans="1:8" ht="10.199999999999999" customHeight="1">
      <c r="A633" s="397" t="s">
        <v>3073</v>
      </c>
      <c r="B633" s="398" t="s">
        <v>3074</v>
      </c>
      <c r="C633" s="398"/>
      <c r="D633" s="398"/>
      <c r="E633" s="398"/>
      <c r="F633" s="398"/>
      <c r="G633" s="398"/>
      <c r="H633" s="398"/>
    </row>
    <row r="634" spans="1:8" ht="10.199999999999999" customHeight="1">
      <c r="A634" s="397" t="s">
        <v>3075</v>
      </c>
      <c r="B634" s="400" t="s">
        <v>3076</v>
      </c>
      <c r="C634" s="400"/>
      <c r="D634" s="400"/>
      <c r="E634" s="400"/>
      <c r="F634" s="400"/>
      <c r="G634" s="400"/>
      <c r="H634" s="400"/>
    </row>
    <row r="635" spans="1:8" ht="10.199999999999999" customHeight="1">
      <c r="A635" s="397" t="s">
        <v>3077</v>
      </c>
      <c r="B635" s="398" t="s">
        <v>3078</v>
      </c>
      <c r="C635" s="398"/>
      <c r="D635" s="398"/>
      <c r="E635" s="398"/>
      <c r="F635" s="398"/>
      <c r="G635" s="398"/>
      <c r="H635" s="398"/>
    </row>
    <row r="636" spans="1:8" ht="10.199999999999999" customHeight="1">
      <c r="A636" s="397" t="s">
        <v>3079</v>
      </c>
      <c r="B636" s="398" t="s">
        <v>3080</v>
      </c>
      <c r="C636" s="398"/>
      <c r="D636" s="398"/>
      <c r="E636" s="398"/>
      <c r="F636" s="398"/>
      <c r="G636" s="398"/>
      <c r="H636" s="398"/>
    </row>
    <row r="637" spans="1:8" ht="10.199999999999999" customHeight="1">
      <c r="A637" s="397" t="s">
        <v>3081</v>
      </c>
      <c r="B637" s="398" t="s">
        <v>3082</v>
      </c>
      <c r="C637" s="398"/>
      <c r="D637" s="398"/>
      <c r="E637" s="398"/>
      <c r="F637" s="398"/>
      <c r="G637" s="398"/>
      <c r="H637" s="398"/>
    </row>
    <row r="638" spans="1:8" ht="10.199999999999999" customHeight="1">
      <c r="A638" s="397" t="s">
        <v>3083</v>
      </c>
      <c r="B638" s="398" t="s">
        <v>3084</v>
      </c>
      <c r="C638" s="398"/>
      <c r="D638" s="398"/>
      <c r="E638" s="398"/>
      <c r="F638" s="398"/>
      <c r="G638" s="398"/>
      <c r="H638" s="398"/>
    </row>
    <row r="639" spans="1:8" ht="10.199999999999999" customHeight="1">
      <c r="A639" s="397" t="s">
        <v>3085</v>
      </c>
      <c r="B639" s="398" t="s">
        <v>3086</v>
      </c>
      <c r="C639" s="398"/>
      <c r="D639" s="398"/>
      <c r="E639" s="398"/>
      <c r="F639" s="398"/>
      <c r="G639" s="398"/>
      <c r="H639" s="398"/>
    </row>
    <row r="640" spans="1:8" ht="10.199999999999999" customHeight="1">
      <c r="A640" s="397" t="s">
        <v>3087</v>
      </c>
      <c r="B640" s="398" t="s">
        <v>3088</v>
      </c>
      <c r="C640" s="398"/>
      <c r="D640" s="398"/>
      <c r="E640" s="398"/>
      <c r="F640" s="398"/>
      <c r="G640" s="398"/>
      <c r="H640" s="398"/>
    </row>
    <row r="641" spans="1:8" ht="10.199999999999999" customHeight="1">
      <c r="A641" s="397" t="s">
        <v>3089</v>
      </c>
      <c r="B641" s="398" t="s">
        <v>3090</v>
      </c>
      <c r="C641" s="398"/>
      <c r="D641" s="398"/>
      <c r="E641" s="398"/>
      <c r="F641" s="398"/>
      <c r="G641" s="398"/>
      <c r="H641" s="398"/>
    </row>
    <row r="642" spans="1:8" ht="10.199999999999999" customHeight="1">
      <c r="A642" s="397" t="s">
        <v>3091</v>
      </c>
      <c r="B642" s="398" t="s">
        <v>3092</v>
      </c>
      <c r="C642" s="398"/>
      <c r="D642" s="398"/>
      <c r="E642" s="398"/>
      <c r="F642" s="398"/>
      <c r="G642" s="398"/>
      <c r="H642" s="398"/>
    </row>
    <row r="643" spans="1:8" ht="10.199999999999999" customHeight="1">
      <c r="A643" s="397" t="s">
        <v>3093</v>
      </c>
      <c r="B643" s="398" t="s">
        <v>3094</v>
      </c>
      <c r="C643" s="398"/>
      <c r="D643" s="398"/>
      <c r="E643" s="398"/>
      <c r="F643" s="398"/>
      <c r="G643" s="398"/>
      <c r="H643" s="398"/>
    </row>
    <row r="644" spans="1:8" ht="10.199999999999999" customHeight="1">
      <c r="A644" s="397" t="s">
        <v>3095</v>
      </c>
      <c r="B644" s="398" t="s">
        <v>3096</v>
      </c>
      <c r="C644" s="398"/>
      <c r="D644" s="398"/>
      <c r="E644" s="398"/>
      <c r="F644" s="398"/>
      <c r="G644" s="398"/>
      <c r="H644" s="398"/>
    </row>
    <row r="645" spans="1:8" ht="10.199999999999999" customHeight="1">
      <c r="A645" s="397" t="s">
        <v>3097</v>
      </c>
      <c r="B645" s="398" t="s">
        <v>3098</v>
      </c>
      <c r="C645" s="398"/>
      <c r="D645" s="398"/>
      <c r="E645" s="398"/>
      <c r="F645" s="398"/>
      <c r="G645" s="398"/>
      <c r="H645" s="398"/>
    </row>
    <row r="646" spans="1:8" ht="10.199999999999999" customHeight="1">
      <c r="A646" s="397" t="s">
        <v>3099</v>
      </c>
      <c r="B646" s="398" t="s">
        <v>3100</v>
      </c>
      <c r="C646" s="398"/>
      <c r="D646" s="398"/>
      <c r="E646" s="398"/>
      <c r="F646" s="398"/>
      <c r="G646" s="398"/>
      <c r="H646" s="398"/>
    </row>
    <row r="647" spans="1:8" ht="10.199999999999999" customHeight="1">
      <c r="A647" s="397" t="s">
        <v>3101</v>
      </c>
      <c r="B647" s="398" t="s">
        <v>3102</v>
      </c>
      <c r="C647" s="398"/>
      <c r="D647" s="398"/>
      <c r="E647" s="398"/>
      <c r="F647" s="398"/>
      <c r="G647" s="398"/>
      <c r="H647" s="398"/>
    </row>
    <row r="648" spans="1:8" ht="10.199999999999999" customHeight="1">
      <c r="A648" s="397" t="s">
        <v>3103</v>
      </c>
      <c r="B648" s="398" t="s">
        <v>3104</v>
      </c>
      <c r="C648" s="398"/>
      <c r="D648" s="398"/>
      <c r="E648" s="398"/>
      <c r="F648" s="398"/>
      <c r="G648" s="398"/>
      <c r="H648" s="398"/>
    </row>
    <row r="649" spans="1:8" ht="10.199999999999999" customHeight="1">
      <c r="A649" s="397" t="s">
        <v>3105</v>
      </c>
      <c r="B649" s="398" t="s">
        <v>3106</v>
      </c>
      <c r="C649" s="398"/>
      <c r="D649" s="398"/>
      <c r="E649" s="398"/>
      <c r="F649" s="398"/>
      <c r="G649" s="398"/>
      <c r="H649" s="398"/>
    </row>
    <row r="650" spans="1:8" ht="10.199999999999999" customHeight="1">
      <c r="A650" s="397" t="s">
        <v>3107</v>
      </c>
      <c r="B650" s="398" t="s">
        <v>3108</v>
      </c>
      <c r="C650" s="398"/>
      <c r="D650" s="398"/>
      <c r="E650" s="398"/>
      <c r="F650" s="398"/>
      <c r="G650" s="398"/>
      <c r="H650" s="398"/>
    </row>
    <row r="651" spans="1:8" ht="10.199999999999999" customHeight="1">
      <c r="A651" s="397" t="s">
        <v>3109</v>
      </c>
      <c r="B651" s="398" t="s">
        <v>3110</v>
      </c>
      <c r="C651" s="398"/>
      <c r="D651" s="398"/>
      <c r="E651" s="398"/>
      <c r="F651" s="398"/>
      <c r="G651" s="398"/>
      <c r="H651" s="398"/>
    </row>
    <row r="652" spans="1:8" ht="10.199999999999999" customHeight="1">
      <c r="A652" s="397" t="s">
        <v>3111</v>
      </c>
      <c r="B652" s="398" t="s">
        <v>3112</v>
      </c>
      <c r="C652" s="398"/>
      <c r="D652" s="398"/>
      <c r="E652" s="398"/>
      <c r="F652" s="398"/>
      <c r="G652" s="398"/>
      <c r="H652" s="398"/>
    </row>
    <row r="653" spans="1:8" ht="10.199999999999999" customHeight="1">
      <c r="A653" s="397" t="s">
        <v>3113</v>
      </c>
      <c r="B653" s="398" t="s">
        <v>3114</v>
      </c>
      <c r="C653" s="398"/>
      <c r="D653" s="398"/>
      <c r="E653" s="398"/>
      <c r="F653" s="398"/>
      <c r="G653" s="398"/>
      <c r="H653" s="398"/>
    </row>
    <row r="654" spans="1:8" ht="10.199999999999999" customHeight="1">
      <c r="A654" s="397" t="s">
        <v>3115</v>
      </c>
      <c r="B654" s="398" t="s">
        <v>3116</v>
      </c>
      <c r="C654" s="398"/>
      <c r="D654" s="398"/>
      <c r="E654" s="398"/>
      <c r="F654" s="398"/>
      <c r="G654" s="398"/>
      <c r="H654" s="398"/>
    </row>
    <row r="655" spans="1:8" ht="10.199999999999999" customHeight="1">
      <c r="A655" s="397" t="s">
        <v>3117</v>
      </c>
      <c r="B655" s="398" t="s">
        <v>3118</v>
      </c>
      <c r="C655" s="398"/>
      <c r="D655" s="398"/>
      <c r="E655" s="398"/>
      <c r="F655" s="398"/>
      <c r="G655" s="398"/>
      <c r="H655" s="398"/>
    </row>
    <row r="656" spans="1:8" ht="10.199999999999999" customHeight="1">
      <c r="A656" s="397" t="s">
        <v>3119</v>
      </c>
      <c r="B656" s="398" t="s">
        <v>3120</v>
      </c>
      <c r="C656" s="398"/>
      <c r="D656" s="398"/>
      <c r="E656" s="398"/>
      <c r="F656" s="398"/>
      <c r="G656" s="398"/>
      <c r="H656" s="398"/>
    </row>
    <row r="657" spans="1:8" ht="10.199999999999999" customHeight="1">
      <c r="A657" s="397" t="s">
        <v>3121</v>
      </c>
      <c r="B657" s="398" t="s">
        <v>3122</v>
      </c>
      <c r="C657" s="398"/>
      <c r="D657" s="398"/>
      <c r="E657" s="398"/>
      <c r="F657" s="398"/>
      <c r="G657" s="398"/>
      <c r="H657" s="398"/>
    </row>
    <row r="658" spans="1:8" ht="10.199999999999999" customHeight="1">
      <c r="A658" s="397" t="s">
        <v>3123</v>
      </c>
      <c r="B658" s="398" t="s">
        <v>3124</v>
      </c>
      <c r="C658" s="398"/>
      <c r="D658" s="398"/>
      <c r="E658" s="398"/>
      <c r="F658" s="398"/>
      <c r="G658" s="398"/>
      <c r="H658" s="398"/>
    </row>
    <row r="659" spans="1:8" ht="10.199999999999999" customHeight="1">
      <c r="A659" s="397" t="s">
        <v>3125</v>
      </c>
      <c r="B659" s="398" t="s">
        <v>3126</v>
      </c>
      <c r="C659" s="398"/>
      <c r="D659" s="398"/>
      <c r="E659" s="398"/>
      <c r="F659" s="398"/>
      <c r="G659" s="398"/>
      <c r="H659" s="398"/>
    </row>
    <row r="660" spans="1:8" ht="10.199999999999999" customHeight="1">
      <c r="A660" s="397" t="s">
        <v>3127</v>
      </c>
      <c r="B660" s="398" t="s">
        <v>3128</v>
      </c>
      <c r="C660" s="398"/>
      <c r="D660" s="398"/>
      <c r="E660" s="398"/>
      <c r="F660" s="398"/>
      <c r="G660" s="398"/>
      <c r="H660" s="398"/>
    </row>
    <row r="661" spans="1:8" ht="10.199999999999999" customHeight="1">
      <c r="A661" s="397" t="s">
        <v>3129</v>
      </c>
      <c r="B661" s="398" t="s">
        <v>3130</v>
      </c>
      <c r="C661" s="398"/>
      <c r="D661" s="398"/>
      <c r="E661" s="398"/>
      <c r="F661" s="398"/>
      <c r="G661" s="398"/>
      <c r="H661" s="398"/>
    </row>
    <row r="662" spans="1:8" ht="10.199999999999999" customHeight="1">
      <c r="A662" s="397" t="s">
        <v>3131</v>
      </c>
      <c r="B662" s="398" t="s">
        <v>3132</v>
      </c>
      <c r="C662" s="398"/>
      <c r="D662" s="398"/>
      <c r="E662" s="398"/>
      <c r="F662" s="398"/>
      <c r="G662" s="398"/>
      <c r="H662" s="398"/>
    </row>
    <row r="663" spans="1:8" ht="10.199999999999999" customHeight="1">
      <c r="A663" s="397" t="s">
        <v>3133</v>
      </c>
      <c r="B663" s="398" t="s">
        <v>3134</v>
      </c>
      <c r="C663" s="398"/>
      <c r="D663" s="398"/>
      <c r="E663" s="398"/>
      <c r="F663" s="398"/>
      <c r="G663" s="398"/>
      <c r="H663" s="398"/>
    </row>
    <row r="664" spans="1:8" ht="10.199999999999999" customHeight="1">
      <c r="A664" s="397" t="s">
        <v>3135</v>
      </c>
      <c r="B664" s="398" t="s">
        <v>3136</v>
      </c>
      <c r="C664" s="398"/>
      <c r="D664" s="398"/>
      <c r="E664" s="398"/>
      <c r="F664" s="398"/>
      <c r="G664" s="398"/>
      <c r="H664" s="398"/>
    </row>
    <row r="665" spans="1:8" ht="10.199999999999999" customHeight="1">
      <c r="A665" s="397" t="s">
        <v>3137</v>
      </c>
      <c r="B665" s="398" t="s">
        <v>3138</v>
      </c>
      <c r="C665" s="398"/>
      <c r="D665" s="398"/>
      <c r="E665" s="398"/>
      <c r="F665" s="398"/>
      <c r="G665" s="398"/>
      <c r="H665" s="398"/>
    </row>
    <row r="666" spans="1:8" ht="10.199999999999999" customHeight="1">
      <c r="A666" s="397" t="s">
        <v>3139</v>
      </c>
      <c r="B666" s="398" t="s">
        <v>3140</v>
      </c>
      <c r="C666" s="398"/>
      <c r="D666" s="398"/>
      <c r="E666" s="398"/>
      <c r="F666" s="398"/>
      <c r="G666" s="398"/>
      <c r="H666" s="398"/>
    </row>
    <row r="667" spans="1:8" ht="10.199999999999999" customHeight="1">
      <c r="A667" s="397" t="s">
        <v>3141</v>
      </c>
      <c r="B667" s="398" t="s">
        <v>3142</v>
      </c>
      <c r="C667" s="398"/>
      <c r="D667" s="398"/>
      <c r="E667" s="398"/>
      <c r="F667" s="398"/>
      <c r="G667" s="398"/>
      <c r="H667" s="398"/>
    </row>
    <row r="668" spans="1:8" ht="10.199999999999999" customHeight="1">
      <c r="A668" s="397" t="s">
        <v>3141</v>
      </c>
      <c r="B668" s="398" t="s">
        <v>3142</v>
      </c>
      <c r="C668" s="398"/>
      <c r="D668" s="398"/>
      <c r="E668" s="398"/>
      <c r="F668" s="398"/>
      <c r="G668" s="398"/>
      <c r="H668" s="398"/>
    </row>
    <row r="669" spans="1:8" ht="10.199999999999999" customHeight="1">
      <c r="A669" s="397" t="s">
        <v>3143</v>
      </c>
      <c r="B669" s="398" t="s">
        <v>3144</v>
      </c>
      <c r="C669" s="398"/>
      <c r="D669" s="398"/>
      <c r="E669" s="398"/>
      <c r="F669" s="398"/>
      <c r="G669" s="398"/>
      <c r="H669" s="398"/>
    </row>
    <row r="670" spans="1:8" ht="10.199999999999999" customHeight="1">
      <c r="A670" s="397" t="s">
        <v>3145</v>
      </c>
      <c r="B670" s="398" t="s">
        <v>3146</v>
      </c>
      <c r="C670" s="398"/>
      <c r="D670" s="398"/>
      <c r="E670" s="398"/>
      <c r="F670" s="398"/>
      <c r="G670" s="398"/>
      <c r="H670" s="398"/>
    </row>
    <row r="671" spans="1:8" ht="10.199999999999999" customHeight="1">
      <c r="A671" s="397" t="s">
        <v>3145</v>
      </c>
      <c r="B671" s="398" t="s">
        <v>3146</v>
      </c>
      <c r="C671" s="398"/>
      <c r="D671" s="398"/>
      <c r="E671" s="398"/>
      <c r="F671" s="398"/>
      <c r="G671" s="398"/>
      <c r="H671" s="398"/>
    </row>
    <row r="672" spans="1:8" ht="10.199999999999999" customHeight="1">
      <c r="A672" s="397" t="s">
        <v>3147</v>
      </c>
      <c r="B672" s="398" t="s">
        <v>3148</v>
      </c>
      <c r="C672" s="398"/>
      <c r="D672" s="398"/>
      <c r="E672" s="398"/>
      <c r="F672" s="398"/>
      <c r="G672" s="398"/>
      <c r="H672" s="398"/>
    </row>
    <row r="673" spans="1:8" ht="10.199999999999999" customHeight="1">
      <c r="A673" s="397" t="s">
        <v>3149</v>
      </c>
      <c r="B673" s="398" t="s">
        <v>3150</v>
      </c>
      <c r="C673" s="398"/>
      <c r="D673" s="398"/>
      <c r="E673" s="398"/>
      <c r="F673" s="398"/>
      <c r="G673" s="398"/>
      <c r="H673" s="398"/>
    </row>
    <row r="674" spans="1:8" ht="10.199999999999999" customHeight="1">
      <c r="A674" s="397" t="s">
        <v>3151</v>
      </c>
      <c r="B674" s="398" t="s">
        <v>3152</v>
      </c>
      <c r="C674" s="398"/>
      <c r="D674" s="398"/>
      <c r="E674" s="398"/>
      <c r="F674" s="398"/>
      <c r="G674" s="398"/>
      <c r="H674" s="398"/>
    </row>
    <row r="675" spans="1:8" ht="10.199999999999999" customHeight="1">
      <c r="A675" s="397" t="s">
        <v>3153</v>
      </c>
      <c r="B675" s="398" t="s">
        <v>3154</v>
      </c>
      <c r="C675" s="398"/>
      <c r="D675" s="398"/>
      <c r="E675" s="398"/>
      <c r="F675" s="398"/>
      <c r="G675" s="398"/>
      <c r="H675" s="398"/>
    </row>
    <row r="676" spans="1:8" ht="10.199999999999999" customHeight="1">
      <c r="A676" s="397" t="s">
        <v>3155</v>
      </c>
      <c r="B676" s="398" t="s">
        <v>3156</v>
      </c>
      <c r="C676" s="398"/>
      <c r="D676" s="398"/>
      <c r="E676" s="398"/>
      <c r="F676" s="398"/>
      <c r="G676" s="398"/>
      <c r="H676" s="398"/>
    </row>
    <row r="677" spans="1:8" ht="10.199999999999999" customHeight="1">
      <c r="A677" s="397" t="s">
        <v>3157</v>
      </c>
      <c r="B677" s="398" t="s">
        <v>3158</v>
      </c>
      <c r="C677" s="398"/>
      <c r="D677" s="398"/>
      <c r="E677" s="398"/>
      <c r="F677" s="398"/>
      <c r="G677" s="398"/>
      <c r="H677" s="398"/>
    </row>
    <row r="678" spans="1:8" ht="10.199999999999999" customHeight="1">
      <c r="A678" s="397" t="s">
        <v>3159</v>
      </c>
      <c r="B678" s="398" t="s">
        <v>3160</v>
      </c>
      <c r="C678" s="398"/>
      <c r="D678" s="398"/>
      <c r="E678" s="398"/>
      <c r="F678" s="398"/>
      <c r="G678" s="398"/>
      <c r="H678" s="398"/>
    </row>
    <row r="679" spans="1:8" ht="10.199999999999999" customHeight="1">
      <c r="A679" s="397" t="s">
        <v>3161</v>
      </c>
      <c r="B679" s="398" t="s">
        <v>3162</v>
      </c>
      <c r="C679" s="398"/>
      <c r="D679" s="398"/>
      <c r="E679" s="398"/>
      <c r="F679" s="398"/>
      <c r="G679" s="398"/>
      <c r="H679" s="398"/>
    </row>
    <row r="680" spans="1:8" ht="10.199999999999999" customHeight="1">
      <c r="A680" s="397" t="s">
        <v>3163</v>
      </c>
      <c r="B680" s="398" t="s">
        <v>3164</v>
      </c>
      <c r="C680" s="398"/>
      <c r="D680" s="398"/>
      <c r="E680" s="398"/>
      <c r="F680" s="398"/>
      <c r="G680" s="398"/>
      <c r="H680" s="398"/>
    </row>
    <row r="681" spans="1:8" ht="10.199999999999999" customHeight="1">
      <c r="A681" s="397" t="s">
        <v>3165</v>
      </c>
      <c r="B681" s="398" t="s">
        <v>3166</v>
      </c>
      <c r="C681" s="398"/>
      <c r="D681" s="398"/>
      <c r="E681" s="398"/>
      <c r="F681" s="398"/>
      <c r="G681" s="398"/>
      <c r="H681" s="398"/>
    </row>
    <row r="682" spans="1:8" ht="10.199999999999999" customHeight="1">
      <c r="A682" s="397" t="s">
        <v>3167</v>
      </c>
      <c r="B682" s="398" t="s">
        <v>3168</v>
      </c>
      <c r="C682" s="398"/>
      <c r="D682" s="398"/>
      <c r="E682" s="398"/>
      <c r="F682" s="398"/>
      <c r="G682" s="398"/>
      <c r="H682" s="398"/>
    </row>
    <row r="683" spans="1:8" ht="10.199999999999999" customHeight="1">
      <c r="A683" s="397" t="s">
        <v>3169</v>
      </c>
      <c r="B683" s="398" t="s">
        <v>3170</v>
      </c>
      <c r="C683" s="398"/>
      <c r="D683" s="398"/>
      <c r="E683" s="398"/>
      <c r="F683" s="398"/>
      <c r="G683" s="398"/>
      <c r="H683" s="398"/>
    </row>
    <row r="684" spans="1:8" ht="10.199999999999999" customHeight="1">
      <c r="A684" s="397" t="s">
        <v>3171</v>
      </c>
      <c r="B684" s="398" t="s">
        <v>3172</v>
      </c>
      <c r="C684" s="398"/>
      <c r="D684" s="398"/>
      <c r="E684" s="398"/>
      <c r="F684" s="398"/>
      <c r="G684" s="398"/>
      <c r="H684" s="398"/>
    </row>
    <row r="685" spans="1:8" ht="10.199999999999999" customHeight="1">
      <c r="A685" s="397" t="s">
        <v>3173</v>
      </c>
      <c r="B685" s="398" t="s">
        <v>3174</v>
      </c>
      <c r="C685" s="398"/>
      <c r="D685" s="398"/>
      <c r="E685" s="398"/>
      <c r="F685" s="398"/>
      <c r="G685" s="398"/>
      <c r="H685" s="398"/>
    </row>
    <row r="686" spans="1:8" ht="10.199999999999999" customHeight="1">
      <c r="A686" s="397" t="s">
        <v>3175</v>
      </c>
      <c r="B686" s="398" t="s">
        <v>3176</v>
      </c>
      <c r="C686" s="398"/>
      <c r="D686" s="398"/>
      <c r="E686" s="398"/>
      <c r="F686" s="398"/>
      <c r="G686" s="398"/>
      <c r="H686" s="398"/>
    </row>
    <row r="687" spans="1:8" ht="10.199999999999999" customHeight="1">
      <c r="A687" s="397" t="s">
        <v>3177</v>
      </c>
      <c r="B687" s="398" t="s">
        <v>3178</v>
      </c>
      <c r="C687" s="398"/>
      <c r="D687" s="398"/>
      <c r="E687" s="398"/>
      <c r="F687" s="398"/>
      <c r="G687" s="398"/>
      <c r="H687" s="398"/>
    </row>
    <row r="688" spans="1:8" ht="10.199999999999999" customHeight="1">
      <c r="A688" s="397" t="s">
        <v>3179</v>
      </c>
      <c r="B688" s="398" t="s">
        <v>3180</v>
      </c>
      <c r="C688" s="398"/>
      <c r="D688" s="398"/>
      <c r="E688" s="398"/>
      <c r="F688" s="398"/>
      <c r="G688" s="398"/>
      <c r="H688" s="398"/>
    </row>
    <row r="689" spans="1:8" ht="10.199999999999999" customHeight="1">
      <c r="A689" s="397" t="s">
        <v>3181</v>
      </c>
      <c r="B689" s="398" t="s">
        <v>3182</v>
      </c>
      <c r="C689" s="398"/>
      <c r="D689" s="398"/>
      <c r="E689" s="398"/>
      <c r="F689" s="398"/>
      <c r="G689" s="398"/>
      <c r="H689" s="398"/>
    </row>
    <row r="690" spans="1:8" ht="10.199999999999999" customHeight="1">
      <c r="A690" s="397" t="s">
        <v>3183</v>
      </c>
      <c r="B690" s="398" t="s">
        <v>3184</v>
      </c>
      <c r="C690" s="398"/>
      <c r="D690" s="398"/>
      <c r="E690" s="398"/>
      <c r="F690" s="398"/>
      <c r="G690" s="398"/>
      <c r="H690" s="398"/>
    </row>
    <row r="691" spans="1:8" ht="10.199999999999999" customHeight="1">
      <c r="A691" s="397" t="s">
        <v>3185</v>
      </c>
      <c r="B691" s="398" t="s">
        <v>3186</v>
      </c>
      <c r="C691" s="398"/>
      <c r="D691" s="398"/>
      <c r="E691" s="398"/>
      <c r="F691" s="398"/>
      <c r="G691" s="398"/>
      <c r="H691" s="398"/>
    </row>
    <row r="692" spans="1:8" ht="10.199999999999999" customHeight="1">
      <c r="A692" s="397" t="s">
        <v>3185</v>
      </c>
      <c r="B692" s="398" t="s">
        <v>3186</v>
      </c>
      <c r="C692" s="398"/>
      <c r="D692" s="398"/>
      <c r="E692" s="398"/>
      <c r="F692" s="398"/>
      <c r="G692" s="398"/>
      <c r="H692" s="398"/>
    </row>
    <row r="693" spans="1:8" ht="10.199999999999999" customHeight="1">
      <c r="A693" s="397" t="s">
        <v>3187</v>
      </c>
      <c r="B693" s="398" t="s">
        <v>3188</v>
      </c>
      <c r="C693" s="398"/>
      <c r="D693" s="398"/>
      <c r="E693" s="398"/>
      <c r="F693" s="398"/>
      <c r="G693" s="398"/>
      <c r="H693" s="398"/>
    </row>
    <row r="694" spans="1:8" ht="10.199999999999999" customHeight="1">
      <c r="A694" s="397" t="s">
        <v>3187</v>
      </c>
      <c r="B694" s="398" t="s">
        <v>3188</v>
      </c>
      <c r="C694" s="398"/>
      <c r="D694" s="398"/>
      <c r="E694" s="398"/>
      <c r="F694" s="398"/>
      <c r="G694" s="398"/>
      <c r="H694" s="398"/>
    </row>
    <row r="695" spans="1:8" ht="10.199999999999999" customHeight="1">
      <c r="A695" s="397" t="s">
        <v>3189</v>
      </c>
      <c r="B695" s="398" t="s">
        <v>3190</v>
      </c>
      <c r="C695" s="398"/>
      <c r="D695" s="398"/>
      <c r="E695" s="398"/>
      <c r="F695" s="398"/>
      <c r="G695" s="398"/>
      <c r="H695" s="398"/>
    </row>
    <row r="696" spans="1:8" ht="10.199999999999999" customHeight="1">
      <c r="A696" s="397" t="s">
        <v>3191</v>
      </c>
      <c r="B696" s="398" t="s">
        <v>3192</v>
      </c>
      <c r="C696" s="398"/>
      <c r="D696" s="398"/>
      <c r="E696" s="398"/>
      <c r="F696" s="398"/>
      <c r="G696" s="398"/>
      <c r="H696" s="398"/>
    </row>
    <row r="697" spans="1:8" ht="10.199999999999999" customHeight="1">
      <c r="A697" s="397" t="s">
        <v>3193</v>
      </c>
      <c r="B697" s="398" t="s">
        <v>3194</v>
      </c>
      <c r="C697" s="398"/>
      <c r="D697" s="398"/>
      <c r="E697" s="398"/>
      <c r="F697" s="398"/>
      <c r="G697" s="398"/>
      <c r="H697" s="398"/>
    </row>
    <row r="698" spans="1:8" ht="10.199999999999999" customHeight="1">
      <c r="A698" s="397" t="s">
        <v>3195</v>
      </c>
      <c r="B698" s="398" t="s">
        <v>3196</v>
      </c>
      <c r="C698" s="398"/>
      <c r="D698" s="398"/>
      <c r="E698" s="398"/>
      <c r="F698" s="398"/>
      <c r="G698" s="398"/>
      <c r="H698" s="398"/>
    </row>
    <row r="699" spans="1:8" ht="10.199999999999999" customHeight="1">
      <c r="A699" s="397" t="s">
        <v>3197</v>
      </c>
      <c r="B699" s="398" t="s">
        <v>3198</v>
      </c>
      <c r="C699" s="398"/>
      <c r="D699" s="398"/>
      <c r="E699" s="398"/>
      <c r="F699" s="398"/>
      <c r="G699" s="398"/>
      <c r="H699" s="398"/>
    </row>
    <row r="700" spans="1:8" ht="10.199999999999999" customHeight="1">
      <c r="A700" s="397" t="s">
        <v>3199</v>
      </c>
      <c r="B700" s="398" t="s">
        <v>3200</v>
      </c>
      <c r="C700" s="398"/>
      <c r="D700" s="398"/>
      <c r="E700" s="398"/>
      <c r="F700" s="398"/>
      <c r="G700" s="398"/>
      <c r="H700" s="398"/>
    </row>
    <row r="701" spans="1:8" ht="10.199999999999999" customHeight="1">
      <c r="A701" s="397" t="s">
        <v>3201</v>
      </c>
      <c r="B701" s="398" t="s">
        <v>3202</v>
      </c>
      <c r="C701" s="398"/>
      <c r="D701" s="398"/>
      <c r="E701" s="398"/>
      <c r="F701" s="398"/>
      <c r="G701" s="398"/>
      <c r="H701" s="398"/>
    </row>
    <row r="702" spans="1:8" ht="10.199999999999999" customHeight="1">
      <c r="A702" s="397" t="s">
        <v>3203</v>
      </c>
      <c r="B702" s="398" t="s">
        <v>3204</v>
      </c>
      <c r="C702" s="398"/>
      <c r="D702" s="398"/>
      <c r="E702" s="398"/>
      <c r="F702" s="398"/>
      <c r="G702" s="398"/>
      <c r="H702" s="398"/>
    </row>
    <row r="703" spans="1:8" ht="10.199999999999999" customHeight="1">
      <c r="A703" s="397" t="s">
        <v>3205</v>
      </c>
      <c r="B703" s="398" t="s">
        <v>3206</v>
      </c>
      <c r="C703" s="398"/>
      <c r="D703" s="398"/>
      <c r="E703" s="398"/>
      <c r="F703" s="398"/>
      <c r="G703" s="398"/>
      <c r="H703" s="398"/>
    </row>
    <row r="704" spans="1:8" ht="10.199999999999999" customHeight="1">
      <c r="A704" s="397" t="s">
        <v>3207</v>
      </c>
      <c r="B704" s="398" t="s">
        <v>3208</v>
      </c>
      <c r="C704" s="398"/>
      <c r="D704" s="398"/>
      <c r="E704" s="398"/>
      <c r="F704" s="398"/>
      <c r="G704" s="398"/>
      <c r="H704" s="398"/>
    </row>
    <row r="705" spans="1:8" ht="10.199999999999999" customHeight="1">
      <c r="A705" s="397" t="s">
        <v>3209</v>
      </c>
      <c r="B705" s="398" t="s">
        <v>3210</v>
      </c>
      <c r="C705" s="398"/>
      <c r="D705" s="398"/>
      <c r="E705" s="398"/>
      <c r="F705" s="398"/>
      <c r="G705" s="398"/>
      <c r="H705" s="398"/>
    </row>
    <row r="706" spans="1:8" ht="10.199999999999999" customHeight="1">
      <c r="A706" s="397" t="s">
        <v>3211</v>
      </c>
      <c r="B706" s="398" t="s">
        <v>3212</v>
      </c>
      <c r="C706" s="398"/>
      <c r="D706" s="398"/>
      <c r="E706" s="398"/>
      <c r="F706" s="398"/>
      <c r="G706" s="398"/>
      <c r="H706" s="398"/>
    </row>
    <row r="707" spans="1:8" ht="10.199999999999999" customHeight="1">
      <c r="A707" s="397" t="s">
        <v>3213</v>
      </c>
      <c r="B707" s="398" t="s">
        <v>3214</v>
      </c>
      <c r="C707" s="398"/>
      <c r="D707" s="398"/>
      <c r="E707" s="398"/>
      <c r="F707" s="398"/>
      <c r="G707" s="398"/>
      <c r="H707" s="398"/>
    </row>
    <row r="708" spans="1:8" ht="10.199999999999999" customHeight="1">
      <c r="A708" s="397" t="s">
        <v>3215</v>
      </c>
      <c r="B708" s="398" t="s">
        <v>3216</v>
      </c>
      <c r="C708" s="398"/>
      <c r="D708" s="398"/>
      <c r="E708" s="398"/>
      <c r="F708" s="398"/>
      <c r="G708" s="398"/>
      <c r="H708" s="398"/>
    </row>
    <row r="709" spans="1:8" ht="10.199999999999999" customHeight="1">
      <c r="A709" s="397" t="s">
        <v>3217</v>
      </c>
      <c r="B709" s="398" t="s">
        <v>3218</v>
      </c>
      <c r="C709" s="398"/>
      <c r="D709" s="398"/>
      <c r="E709" s="398"/>
      <c r="F709" s="398"/>
      <c r="G709" s="398"/>
      <c r="H709" s="398"/>
    </row>
    <row r="710" spans="1:8" ht="10.199999999999999" customHeight="1">
      <c r="A710" s="397" t="s">
        <v>3219</v>
      </c>
      <c r="B710" s="398" t="s">
        <v>3220</v>
      </c>
      <c r="C710" s="398"/>
      <c r="D710" s="398"/>
      <c r="E710" s="398"/>
      <c r="F710" s="398"/>
      <c r="G710" s="398"/>
      <c r="H710" s="398"/>
    </row>
    <row r="711" spans="1:8" ht="10.199999999999999" customHeight="1">
      <c r="A711" s="397" t="s">
        <v>3221</v>
      </c>
      <c r="B711" s="398" t="s">
        <v>3222</v>
      </c>
      <c r="C711" s="398"/>
      <c r="D711" s="398"/>
      <c r="E711" s="398"/>
      <c r="F711" s="398"/>
      <c r="G711" s="398"/>
      <c r="H711" s="398"/>
    </row>
    <row r="712" spans="1:8" ht="10.199999999999999" customHeight="1">
      <c r="A712" s="397" t="s">
        <v>3223</v>
      </c>
      <c r="B712" s="398" t="s">
        <v>3224</v>
      </c>
      <c r="C712" s="398"/>
      <c r="D712" s="398"/>
      <c r="E712" s="398"/>
      <c r="F712" s="398"/>
      <c r="G712" s="398"/>
      <c r="H712" s="398"/>
    </row>
    <row r="713" spans="1:8" ht="10.199999999999999" customHeight="1">
      <c r="A713" s="397" t="s">
        <v>1863</v>
      </c>
      <c r="B713" s="398" t="s">
        <v>3225</v>
      </c>
      <c r="C713" s="398"/>
      <c r="D713" s="398"/>
      <c r="E713" s="398"/>
      <c r="F713" s="398"/>
      <c r="G713" s="398"/>
      <c r="H713" s="398"/>
    </row>
    <row r="714" spans="1:8" ht="10.199999999999999" customHeight="1">
      <c r="A714" s="397" t="s">
        <v>1863</v>
      </c>
      <c r="B714" s="398" t="s">
        <v>3226</v>
      </c>
      <c r="C714" s="398"/>
      <c r="D714" s="398"/>
      <c r="E714" s="398"/>
      <c r="F714" s="398"/>
      <c r="G714" s="398"/>
      <c r="H714" s="398"/>
    </row>
    <row r="715" spans="1:8" ht="10.199999999999999" customHeight="1">
      <c r="A715" s="397" t="s">
        <v>3227</v>
      </c>
      <c r="B715" s="398" t="s">
        <v>3228</v>
      </c>
      <c r="C715" s="398"/>
      <c r="D715" s="398"/>
      <c r="E715" s="398"/>
      <c r="F715" s="398"/>
      <c r="G715" s="398"/>
      <c r="H715" s="398"/>
    </row>
    <row r="716" spans="1:8" ht="10.199999999999999" customHeight="1">
      <c r="A716" s="397" t="s">
        <v>3229</v>
      </c>
      <c r="B716" s="398" t="s">
        <v>3230</v>
      </c>
      <c r="C716" s="398"/>
      <c r="D716" s="398"/>
      <c r="E716" s="398"/>
      <c r="F716" s="398"/>
      <c r="G716" s="398"/>
      <c r="H716" s="398"/>
    </row>
    <row r="717" spans="1:8" ht="10.199999999999999" customHeight="1">
      <c r="A717" s="397" t="s">
        <v>3231</v>
      </c>
      <c r="B717" s="398" t="s">
        <v>3232</v>
      </c>
      <c r="C717" s="398"/>
      <c r="D717" s="398"/>
      <c r="E717" s="398"/>
      <c r="F717" s="398"/>
      <c r="G717" s="398"/>
      <c r="H717" s="398"/>
    </row>
    <row r="718" spans="1:8" ht="10.199999999999999" customHeight="1">
      <c r="A718" s="397" t="s">
        <v>3233</v>
      </c>
      <c r="B718" s="398" t="s">
        <v>3234</v>
      </c>
      <c r="C718" s="398"/>
      <c r="D718" s="398"/>
      <c r="E718" s="398"/>
      <c r="F718" s="398"/>
      <c r="G718" s="398"/>
      <c r="H718" s="398"/>
    </row>
    <row r="719" spans="1:8" ht="10.199999999999999" customHeight="1">
      <c r="A719" s="397" t="s">
        <v>3235</v>
      </c>
      <c r="B719" s="398" t="s">
        <v>3236</v>
      </c>
      <c r="C719" s="398"/>
      <c r="D719" s="398"/>
      <c r="E719" s="398"/>
      <c r="F719" s="398"/>
      <c r="G719" s="398"/>
      <c r="H719" s="398"/>
    </row>
    <row r="720" spans="1:8" ht="10.199999999999999" customHeight="1">
      <c r="A720" s="397" t="s">
        <v>3237</v>
      </c>
      <c r="B720" s="398" t="s">
        <v>3238</v>
      </c>
      <c r="C720" s="398"/>
      <c r="D720" s="398"/>
      <c r="E720" s="398"/>
      <c r="F720" s="398"/>
      <c r="G720" s="398"/>
      <c r="H720" s="398"/>
    </row>
    <row r="721" spans="1:8" ht="10.199999999999999" customHeight="1">
      <c r="A721" s="397" t="s">
        <v>3239</v>
      </c>
      <c r="B721" s="398" t="s">
        <v>3240</v>
      </c>
      <c r="C721" s="398"/>
      <c r="D721" s="398"/>
      <c r="E721" s="398"/>
      <c r="F721" s="398"/>
      <c r="G721" s="398"/>
      <c r="H721" s="398"/>
    </row>
    <row r="722" spans="1:8" ht="10.199999999999999" customHeight="1">
      <c r="A722" s="397" t="s">
        <v>3241</v>
      </c>
      <c r="B722" s="398" t="s">
        <v>3242</v>
      </c>
      <c r="C722" s="398"/>
      <c r="D722" s="398"/>
      <c r="E722" s="398"/>
      <c r="F722" s="398"/>
      <c r="G722" s="398"/>
      <c r="H722" s="398"/>
    </row>
    <row r="723" spans="1:8" ht="10.199999999999999" customHeight="1">
      <c r="A723" s="397" t="s">
        <v>3243</v>
      </c>
      <c r="B723" s="398" t="s">
        <v>3244</v>
      </c>
      <c r="C723" s="398"/>
      <c r="D723" s="398"/>
      <c r="E723" s="398"/>
      <c r="F723" s="398"/>
      <c r="G723" s="398"/>
      <c r="H723" s="398"/>
    </row>
    <row r="724" spans="1:8" ht="10.199999999999999" customHeight="1">
      <c r="A724" s="397" t="s">
        <v>3245</v>
      </c>
      <c r="B724" s="398" t="s">
        <v>3246</v>
      </c>
      <c r="C724" s="398"/>
      <c r="D724" s="398"/>
      <c r="E724" s="398"/>
      <c r="F724" s="398"/>
      <c r="G724" s="398"/>
      <c r="H724" s="398"/>
    </row>
    <row r="725" spans="1:8" ht="10.199999999999999" customHeight="1">
      <c r="A725" s="397" t="s">
        <v>3247</v>
      </c>
      <c r="B725" s="398" t="s">
        <v>3248</v>
      </c>
      <c r="C725" s="398"/>
      <c r="D725" s="398"/>
      <c r="E725" s="398"/>
      <c r="F725" s="398"/>
      <c r="G725" s="398"/>
      <c r="H725" s="398"/>
    </row>
    <row r="726" spans="1:8" ht="10.199999999999999" customHeight="1">
      <c r="A726" s="397" t="s">
        <v>3249</v>
      </c>
      <c r="B726" s="398" t="s">
        <v>3250</v>
      </c>
      <c r="C726" s="398"/>
      <c r="D726" s="398"/>
      <c r="E726" s="398"/>
      <c r="F726" s="398"/>
      <c r="G726" s="398"/>
      <c r="H726" s="398"/>
    </row>
    <row r="727" spans="1:8" ht="10.199999999999999" customHeight="1">
      <c r="A727" s="397" t="s">
        <v>3251</v>
      </c>
      <c r="B727" s="398" t="s">
        <v>3252</v>
      </c>
      <c r="C727" s="398"/>
      <c r="D727" s="398"/>
      <c r="E727" s="398"/>
      <c r="F727" s="398"/>
      <c r="G727" s="398"/>
      <c r="H727" s="398"/>
    </row>
    <row r="728" spans="1:8" ht="10.199999999999999" customHeight="1">
      <c r="A728" s="397" t="s">
        <v>3253</v>
      </c>
      <c r="B728" s="398" t="s">
        <v>3254</v>
      </c>
      <c r="C728" s="398"/>
      <c r="D728" s="398"/>
      <c r="E728" s="398"/>
      <c r="F728" s="398"/>
      <c r="G728" s="398"/>
      <c r="H728" s="398"/>
    </row>
    <row r="729" spans="1:8" ht="10.199999999999999" customHeight="1">
      <c r="A729" s="397" t="s">
        <v>3255</v>
      </c>
      <c r="B729" s="398" t="s">
        <v>3256</v>
      </c>
      <c r="C729" s="398"/>
      <c r="D729" s="398"/>
      <c r="E729" s="398"/>
      <c r="F729" s="398"/>
      <c r="G729" s="398"/>
      <c r="H729" s="398"/>
    </row>
    <row r="730" spans="1:8" ht="10.199999999999999" customHeight="1">
      <c r="A730" s="397" t="s">
        <v>3257</v>
      </c>
      <c r="B730" s="398" t="s">
        <v>3258</v>
      </c>
      <c r="C730" s="398"/>
      <c r="D730" s="398"/>
      <c r="E730" s="398"/>
      <c r="F730" s="398"/>
      <c r="G730" s="398"/>
      <c r="H730" s="398"/>
    </row>
    <row r="731" spans="1:8" ht="10.199999999999999" customHeight="1">
      <c r="A731" s="397" t="s">
        <v>3259</v>
      </c>
      <c r="B731" s="398" t="s">
        <v>3260</v>
      </c>
      <c r="C731" s="398"/>
      <c r="D731" s="398"/>
      <c r="E731" s="398"/>
      <c r="F731" s="398"/>
      <c r="G731" s="398"/>
      <c r="H731" s="398"/>
    </row>
    <row r="732" spans="1:8" ht="10.199999999999999" customHeight="1">
      <c r="A732" s="397" t="s">
        <v>3261</v>
      </c>
      <c r="B732" s="398" t="s">
        <v>3262</v>
      </c>
      <c r="C732" s="398"/>
      <c r="D732" s="398"/>
      <c r="E732" s="398"/>
      <c r="F732" s="398"/>
      <c r="G732" s="398"/>
      <c r="H732" s="398"/>
    </row>
    <row r="733" spans="1:8" ht="10.199999999999999" customHeight="1">
      <c r="A733" s="397" t="s">
        <v>3263</v>
      </c>
      <c r="B733" s="398" t="s">
        <v>3264</v>
      </c>
      <c r="C733" s="398"/>
      <c r="D733" s="398"/>
      <c r="E733" s="398"/>
      <c r="F733" s="398"/>
      <c r="G733" s="398"/>
      <c r="H733" s="398"/>
    </row>
    <row r="734" spans="1:8" ht="10.199999999999999" customHeight="1">
      <c r="A734" s="397" t="s">
        <v>3265</v>
      </c>
      <c r="B734" s="398" t="s">
        <v>3266</v>
      </c>
      <c r="C734" s="398"/>
      <c r="D734" s="398"/>
      <c r="E734" s="398"/>
      <c r="F734" s="398"/>
      <c r="G734" s="398"/>
      <c r="H734" s="398"/>
    </row>
    <row r="735" spans="1:8" ht="10.199999999999999" customHeight="1">
      <c r="A735" s="397" t="s">
        <v>3267</v>
      </c>
      <c r="B735" s="398" t="s">
        <v>3268</v>
      </c>
      <c r="C735" s="398"/>
      <c r="D735" s="398"/>
      <c r="E735" s="398"/>
      <c r="F735" s="398"/>
      <c r="G735" s="398"/>
      <c r="H735" s="398"/>
    </row>
    <row r="736" spans="1:8" ht="10.199999999999999" customHeight="1">
      <c r="A736" s="397" t="s">
        <v>3269</v>
      </c>
      <c r="B736" s="398" t="s">
        <v>3270</v>
      </c>
      <c r="C736" s="398"/>
      <c r="D736" s="398"/>
      <c r="E736" s="398"/>
      <c r="F736" s="398"/>
      <c r="G736" s="398"/>
      <c r="H736" s="398"/>
    </row>
    <row r="737" spans="1:8" ht="10.199999999999999" customHeight="1">
      <c r="A737" s="397" t="s">
        <v>3271</v>
      </c>
      <c r="B737" s="398" t="s">
        <v>3272</v>
      </c>
      <c r="C737" s="398"/>
      <c r="D737" s="398"/>
      <c r="E737" s="398"/>
      <c r="F737" s="398"/>
      <c r="G737" s="398"/>
      <c r="H737" s="398"/>
    </row>
    <row r="738" spans="1:8" ht="10.199999999999999" customHeight="1">
      <c r="A738" s="397" t="s">
        <v>3271</v>
      </c>
      <c r="B738" s="398" t="s">
        <v>3273</v>
      </c>
      <c r="C738" s="398"/>
      <c r="D738" s="398"/>
      <c r="E738" s="398"/>
      <c r="F738" s="398"/>
      <c r="G738" s="398"/>
      <c r="H738" s="398"/>
    </row>
    <row r="739" spans="1:8" ht="10.199999999999999" customHeight="1">
      <c r="A739" s="397" t="s">
        <v>3274</v>
      </c>
      <c r="B739" s="398" t="s">
        <v>3275</v>
      </c>
      <c r="C739" s="398"/>
      <c r="D739" s="398"/>
      <c r="E739" s="398"/>
      <c r="F739" s="398"/>
      <c r="G739" s="398"/>
      <c r="H739" s="398"/>
    </row>
    <row r="740" spans="1:8" ht="10.199999999999999" customHeight="1">
      <c r="A740" s="397" t="s">
        <v>3276</v>
      </c>
      <c r="B740" s="398" t="s">
        <v>3277</v>
      </c>
      <c r="C740" s="398"/>
      <c r="D740" s="398"/>
      <c r="E740" s="398"/>
      <c r="F740" s="398"/>
      <c r="G740" s="398"/>
      <c r="H740" s="398"/>
    </row>
    <row r="741" spans="1:8" ht="10.199999999999999" customHeight="1">
      <c r="A741" s="397" t="s">
        <v>3278</v>
      </c>
      <c r="B741" s="398" t="s">
        <v>3279</v>
      </c>
      <c r="C741" s="398"/>
      <c r="D741" s="398"/>
      <c r="E741" s="398"/>
      <c r="F741" s="398"/>
      <c r="G741" s="398"/>
      <c r="H741" s="398"/>
    </row>
    <row r="742" spans="1:8" ht="10.199999999999999" customHeight="1">
      <c r="A742" s="397" t="s">
        <v>3280</v>
      </c>
      <c r="B742" s="398" t="s">
        <v>3281</v>
      </c>
      <c r="C742" s="398"/>
      <c r="D742" s="398"/>
      <c r="E742" s="398"/>
      <c r="F742" s="398"/>
      <c r="G742" s="398"/>
      <c r="H742" s="398"/>
    </row>
    <row r="743" spans="1:8" ht="10.199999999999999" customHeight="1">
      <c r="A743" s="397" t="s">
        <v>3282</v>
      </c>
      <c r="B743" s="398" t="s">
        <v>3283</v>
      </c>
      <c r="C743" s="398"/>
      <c r="D743" s="398"/>
      <c r="E743" s="398"/>
      <c r="F743" s="398"/>
      <c r="G743" s="398"/>
      <c r="H743" s="398"/>
    </row>
    <row r="744" spans="1:8" ht="10.199999999999999" customHeight="1">
      <c r="A744" s="397" t="s">
        <v>3284</v>
      </c>
      <c r="B744" s="398" t="s">
        <v>3285</v>
      </c>
      <c r="C744" s="398"/>
      <c r="D744" s="398"/>
      <c r="E744" s="398"/>
      <c r="F744" s="398"/>
      <c r="G744" s="398"/>
      <c r="H744" s="398"/>
    </row>
    <row r="745" spans="1:8" ht="10.199999999999999" customHeight="1">
      <c r="A745" s="397" t="s">
        <v>3286</v>
      </c>
      <c r="B745" s="398" t="s">
        <v>3287</v>
      </c>
      <c r="C745" s="398"/>
      <c r="D745" s="398"/>
      <c r="E745" s="398"/>
      <c r="F745" s="398"/>
      <c r="G745" s="398"/>
      <c r="H745" s="398"/>
    </row>
    <row r="746" spans="1:8" ht="10.199999999999999" customHeight="1">
      <c r="A746" s="397" t="s">
        <v>3288</v>
      </c>
      <c r="B746" s="398" t="s">
        <v>3289</v>
      </c>
      <c r="C746" s="398"/>
      <c r="D746" s="398"/>
      <c r="E746" s="398"/>
      <c r="F746" s="398"/>
      <c r="G746" s="398"/>
      <c r="H746" s="398"/>
    </row>
    <row r="747" spans="1:8" ht="10.199999999999999" customHeight="1">
      <c r="A747" s="397" t="s">
        <v>3290</v>
      </c>
      <c r="B747" s="398" t="s">
        <v>3291</v>
      </c>
      <c r="C747" s="398"/>
      <c r="D747" s="398"/>
      <c r="E747" s="398"/>
      <c r="F747" s="398"/>
      <c r="G747" s="398"/>
      <c r="H747" s="398"/>
    </row>
    <row r="748" spans="1:8" ht="10.199999999999999" customHeight="1">
      <c r="A748" s="397" t="s">
        <v>3292</v>
      </c>
      <c r="B748" s="398" t="s">
        <v>3293</v>
      </c>
      <c r="C748" s="398"/>
      <c r="D748" s="398"/>
      <c r="E748" s="398"/>
      <c r="F748" s="398"/>
      <c r="G748" s="398"/>
      <c r="H748" s="398"/>
    </row>
    <row r="749" spans="1:8" ht="10.199999999999999" customHeight="1">
      <c r="A749" s="397" t="s">
        <v>3294</v>
      </c>
      <c r="B749" s="398" t="s">
        <v>3295</v>
      </c>
      <c r="C749" s="398"/>
      <c r="D749" s="398"/>
      <c r="E749" s="398"/>
      <c r="F749" s="398"/>
      <c r="G749" s="398"/>
      <c r="H749" s="398"/>
    </row>
    <row r="750" spans="1:8" ht="10.199999999999999" customHeight="1">
      <c r="A750" s="397" t="s">
        <v>3296</v>
      </c>
      <c r="B750" s="398" t="s">
        <v>3297</v>
      </c>
      <c r="C750" s="398"/>
      <c r="D750" s="398"/>
      <c r="E750" s="398"/>
      <c r="F750" s="398"/>
      <c r="G750" s="398"/>
      <c r="H750" s="398"/>
    </row>
    <row r="751" spans="1:8" ht="10.199999999999999" customHeight="1">
      <c r="A751" s="397" t="s">
        <v>3298</v>
      </c>
      <c r="B751" s="398" t="s">
        <v>3299</v>
      </c>
      <c r="C751" s="398"/>
      <c r="D751" s="398"/>
      <c r="E751" s="398"/>
      <c r="F751" s="398"/>
      <c r="G751" s="398"/>
      <c r="H751" s="398"/>
    </row>
    <row r="752" spans="1:8" ht="10.199999999999999" customHeight="1">
      <c r="A752" s="397" t="s">
        <v>3300</v>
      </c>
      <c r="B752" s="398" t="s">
        <v>3301</v>
      </c>
      <c r="C752" s="398"/>
      <c r="D752" s="398"/>
      <c r="E752" s="398"/>
      <c r="F752" s="398"/>
      <c r="G752" s="398"/>
      <c r="H752" s="398"/>
    </row>
    <row r="753" spans="1:8" ht="10.199999999999999" customHeight="1">
      <c r="A753" s="397" t="s">
        <v>3302</v>
      </c>
      <c r="B753" s="398" t="s">
        <v>3303</v>
      </c>
      <c r="C753" s="398"/>
      <c r="D753" s="398"/>
      <c r="E753" s="398"/>
      <c r="F753" s="398"/>
      <c r="G753" s="398"/>
      <c r="H753" s="398"/>
    </row>
    <row r="754" spans="1:8" ht="10.199999999999999" customHeight="1">
      <c r="A754" s="397" t="s">
        <v>3304</v>
      </c>
      <c r="B754" s="398" t="s">
        <v>3305</v>
      </c>
      <c r="C754" s="398"/>
      <c r="D754" s="398"/>
      <c r="E754" s="398"/>
      <c r="F754" s="398"/>
      <c r="G754" s="398"/>
      <c r="H754" s="398"/>
    </row>
    <row r="755" spans="1:8" ht="10.199999999999999" customHeight="1">
      <c r="A755" s="397" t="s">
        <v>3306</v>
      </c>
      <c r="B755" s="398" t="s">
        <v>3307</v>
      </c>
      <c r="C755" s="398"/>
      <c r="D755" s="398"/>
      <c r="E755" s="398"/>
      <c r="F755" s="398"/>
      <c r="G755" s="398"/>
      <c r="H755" s="398"/>
    </row>
    <row r="756" spans="1:8" ht="10.199999999999999" customHeight="1">
      <c r="A756" s="397" t="s">
        <v>3308</v>
      </c>
      <c r="B756" s="398" t="s">
        <v>3309</v>
      </c>
      <c r="C756" s="398"/>
      <c r="D756" s="398"/>
      <c r="E756" s="398"/>
      <c r="F756" s="398"/>
      <c r="G756" s="398"/>
      <c r="H756" s="398"/>
    </row>
    <row r="757" spans="1:8" ht="10.199999999999999" customHeight="1">
      <c r="A757" s="397" t="s">
        <v>3310</v>
      </c>
      <c r="B757" s="398" t="s">
        <v>3311</v>
      </c>
      <c r="C757" s="398"/>
      <c r="D757" s="398"/>
      <c r="E757" s="398"/>
      <c r="F757" s="398"/>
      <c r="G757" s="398"/>
      <c r="H757" s="398"/>
    </row>
    <row r="758" spans="1:8" ht="10.199999999999999" customHeight="1">
      <c r="A758" s="397" t="s">
        <v>3312</v>
      </c>
      <c r="B758" s="398" t="s">
        <v>3313</v>
      </c>
      <c r="C758" s="398"/>
      <c r="D758" s="398"/>
      <c r="E758" s="398"/>
      <c r="F758" s="398"/>
      <c r="G758" s="398"/>
      <c r="H758" s="398"/>
    </row>
    <row r="759" spans="1:8" ht="10.199999999999999" customHeight="1">
      <c r="A759" s="397" t="s">
        <v>3314</v>
      </c>
      <c r="B759" s="398" t="s">
        <v>3315</v>
      </c>
      <c r="C759" s="398"/>
      <c r="D759" s="398"/>
      <c r="E759" s="398"/>
      <c r="F759" s="398"/>
      <c r="G759" s="398"/>
      <c r="H759" s="398"/>
    </row>
    <row r="760" spans="1:8" ht="10.199999999999999" customHeight="1">
      <c r="A760" s="397" t="s">
        <v>3316</v>
      </c>
      <c r="B760" s="398" t="s">
        <v>3317</v>
      </c>
      <c r="C760" s="398"/>
      <c r="D760" s="398"/>
      <c r="E760" s="398"/>
      <c r="F760" s="398"/>
      <c r="G760" s="398"/>
      <c r="H760" s="398"/>
    </row>
    <row r="761" spans="1:8" ht="10.199999999999999" customHeight="1">
      <c r="A761" s="397" t="s">
        <v>3318</v>
      </c>
      <c r="B761" s="398" t="s">
        <v>3319</v>
      </c>
      <c r="C761" s="398"/>
      <c r="D761" s="398"/>
      <c r="E761" s="398"/>
      <c r="F761" s="398"/>
      <c r="G761" s="398"/>
      <c r="H761" s="398"/>
    </row>
    <row r="762" spans="1:8" ht="10.199999999999999" customHeight="1">
      <c r="A762" s="397" t="s">
        <v>3320</v>
      </c>
      <c r="B762" s="398" t="s">
        <v>3321</v>
      </c>
      <c r="C762" s="398"/>
      <c r="D762" s="398"/>
      <c r="E762" s="398"/>
      <c r="F762" s="398"/>
      <c r="G762" s="398"/>
      <c r="H762" s="398"/>
    </row>
    <row r="763" spans="1:8" ht="10.199999999999999" customHeight="1">
      <c r="A763" s="397" t="s">
        <v>3322</v>
      </c>
      <c r="B763" s="398" t="s">
        <v>3323</v>
      </c>
      <c r="C763" s="398"/>
      <c r="D763" s="398"/>
      <c r="E763" s="398"/>
      <c r="F763" s="398"/>
      <c r="G763" s="398"/>
      <c r="H763" s="398"/>
    </row>
    <row r="764" spans="1:8" ht="10.199999999999999" customHeight="1">
      <c r="A764" s="397" t="s">
        <v>3324</v>
      </c>
      <c r="B764" s="398" t="s">
        <v>3325</v>
      </c>
      <c r="C764" s="398"/>
      <c r="D764" s="398"/>
      <c r="E764" s="398"/>
      <c r="F764" s="398"/>
      <c r="G764" s="398"/>
      <c r="H764" s="398"/>
    </row>
    <row r="765" spans="1:8" ht="10.199999999999999" customHeight="1">
      <c r="A765" s="397" t="s">
        <v>3326</v>
      </c>
      <c r="B765" s="398" t="s">
        <v>3327</v>
      </c>
      <c r="C765" s="398"/>
      <c r="D765" s="398"/>
      <c r="E765" s="398"/>
      <c r="F765" s="398"/>
      <c r="G765" s="398"/>
      <c r="H765" s="398"/>
    </row>
    <row r="766" spans="1:8" ht="10.199999999999999" customHeight="1">
      <c r="A766" s="397" t="s">
        <v>3328</v>
      </c>
      <c r="B766" s="398" t="s">
        <v>3329</v>
      </c>
      <c r="C766" s="398"/>
      <c r="D766" s="398"/>
      <c r="E766" s="398"/>
      <c r="F766" s="398"/>
      <c r="G766" s="398"/>
      <c r="H766" s="398"/>
    </row>
    <row r="767" spans="1:8" ht="10.199999999999999" customHeight="1">
      <c r="A767" s="397" t="s">
        <v>3330</v>
      </c>
      <c r="B767" s="398" t="s">
        <v>3331</v>
      </c>
      <c r="C767" s="398"/>
      <c r="D767" s="398"/>
      <c r="E767" s="398"/>
      <c r="F767" s="398"/>
      <c r="G767" s="398"/>
      <c r="H767" s="398"/>
    </row>
    <row r="768" spans="1:8" ht="10.199999999999999" customHeight="1">
      <c r="A768" s="397" t="s">
        <v>3332</v>
      </c>
      <c r="B768" s="398" t="s">
        <v>3333</v>
      </c>
      <c r="C768" s="398"/>
      <c r="D768" s="398"/>
      <c r="E768" s="398"/>
      <c r="F768" s="398"/>
      <c r="G768" s="398"/>
      <c r="H768" s="398"/>
    </row>
    <row r="769" spans="1:8" ht="10.199999999999999" customHeight="1">
      <c r="A769" s="397" t="s">
        <v>3334</v>
      </c>
      <c r="B769" s="398" t="s">
        <v>3335</v>
      </c>
      <c r="C769" s="398"/>
      <c r="D769" s="398"/>
      <c r="E769" s="398"/>
      <c r="F769" s="398"/>
      <c r="G769" s="398"/>
      <c r="H769" s="398"/>
    </row>
    <row r="770" spans="1:8" ht="10.199999999999999" customHeight="1">
      <c r="A770" s="397" t="s">
        <v>3336</v>
      </c>
      <c r="B770" s="398" t="s">
        <v>3337</v>
      </c>
      <c r="C770" s="398"/>
      <c r="D770" s="398"/>
      <c r="E770" s="398"/>
      <c r="F770" s="398"/>
      <c r="G770" s="398"/>
      <c r="H770" s="398"/>
    </row>
    <row r="771" spans="1:8" ht="10.199999999999999" customHeight="1">
      <c r="A771" s="397" t="s">
        <v>3338</v>
      </c>
      <c r="B771" s="398" t="s">
        <v>3339</v>
      </c>
      <c r="C771" s="398"/>
      <c r="D771" s="398"/>
      <c r="E771" s="398"/>
      <c r="F771" s="398"/>
      <c r="G771" s="398"/>
      <c r="H771" s="398"/>
    </row>
    <row r="772" spans="1:8" ht="10.199999999999999" customHeight="1">
      <c r="A772" s="397" t="s">
        <v>3340</v>
      </c>
      <c r="B772" s="398" t="s">
        <v>3341</v>
      </c>
      <c r="C772" s="398"/>
      <c r="D772" s="398"/>
      <c r="E772" s="398"/>
      <c r="F772" s="398"/>
      <c r="G772" s="398"/>
      <c r="H772" s="398"/>
    </row>
    <row r="773" spans="1:8" ht="10.199999999999999" customHeight="1">
      <c r="A773" s="397" t="s">
        <v>3342</v>
      </c>
      <c r="B773" s="398" t="s">
        <v>3343</v>
      </c>
      <c r="C773" s="398"/>
      <c r="D773" s="398"/>
      <c r="E773" s="398"/>
      <c r="F773" s="398"/>
      <c r="G773" s="398"/>
      <c r="H773" s="398"/>
    </row>
    <row r="774" spans="1:8" ht="10.199999999999999" customHeight="1">
      <c r="A774" s="397" t="s">
        <v>3344</v>
      </c>
      <c r="B774" s="398" t="s">
        <v>3345</v>
      </c>
      <c r="C774" s="398"/>
      <c r="D774" s="398"/>
      <c r="E774" s="398"/>
      <c r="F774" s="398"/>
      <c r="G774" s="398"/>
      <c r="H774" s="398"/>
    </row>
    <row r="775" spans="1:8" ht="10.199999999999999" customHeight="1">
      <c r="A775" s="397" t="s">
        <v>3346</v>
      </c>
      <c r="B775" s="398" t="s">
        <v>3347</v>
      </c>
      <c r="C775" s="398"/>
      <c r="D775" s="398"/>
      <c r="E775" s="398"/>
      <c r="F775" s="398"/>
      <c r="G775" s="398"/>
      <c r="H775" s="398"/>
    </row>
    <row r="776" spans="1:8" ht="10.199999999999999" customHeight="1">
      <c r="A776" s="397" t="s">
        <v>3348</v>
      </c>
      <c r="B776" s="398" t="s">
        <v>3349</v>
      </c>
      <c r="C776" s="398"/>
      <c r="D776" s="398"/>
      <c r="E776" s="398"/>
      <c r="F776" s="398"/>
      <c r="G776" s="398"/>
      <c r="H776" s="398"/>
    </row>
    <row r="777" spans="1:8" ht="10.199999999999999" customHeight="1">
      <c r="A777" s="397" t="s">
        <v>3350</v>
      </c>
      <c r="B777" s="398" t="s">
        <v>3351</v>
      </c>
      <c r="C777" s="398"/>
      <c r="D777" s="398"/>
      <c r="E777" s="398"/>
      <c r="F777" s="398"/>
      <c r="G777" s="398"/>
      <c r="H777" s="398"/>
    </row>
    <row r="778" spans="1:8" ht="10.199999999999999" customHeight="1">
      <c r="A778" s="397" t="s">
        <v>3352</v>
      </c>
      <c r="B778" s="398" t="s">
        <v>3353</v>
      </c>
      <c r="C778" s="398"/>
      <c r="D778" s="398"/>
      <c r="E778" s="398"/>
      <c r="F778" s="398"/>
      <c r="G778" s="398"/>
      <c r="H778" s="398"/>
    </row>
    <row r="779" spans="1:8" ht="10.199999999999999" customHeight="1">
      <c r="A779" s="397" t="s">
        <v>3354</v>
      </c>
      <c r="B779" s="398" t="s">
        <v>3355</v>
      </c>
      <c r="C779" s="398"/>
      <c r="D779" s="398"/>
      <c r="E779" s="398"/>
      <c r="F779" s="398"/>
      <c r="G779" s="398"/>
      <c r="H779" s="398"/>
    </row>
    <row r="780" spans="1:8" ht="10.199999999999999" customHeight="1">
      <c r="A780" s="397" t="s">
        <v>3356</v>
      </c>
      <c r="B780" s="398" t="s">
        <v>3357</v>
      </c>
      <c r="C780" s="398"/>
      <c r="D780" s="398"/>
      <c r="E780" s="398"/>
      <c r="F780" s="398"/>
      <c r="G780" s="398"/>
      <c r="H780" s="398"/>
    </row>
    <row r="781" spans="1:8" ht="10.199999999999999" customHeight="1">
      <c r="A781" s="397" t="s">
        <v>3358</v>
      </c>
      <c r="B781" s="398" t="s">
        <v>3359</v>
      </c>
      <c r="C781" s="398"/>
      <c r="D781" s="398"/>
      <c r="E781" s="398"/>
      <c r="F781" s="398"/>
      <c r="G781" s="398"/>
      <c r="H781" s="398"/>
    </row>
    <row r="782" spans="1:8" ht="10.199999999999999" customHeight="1">
      <c r="A782" s="397" t="s">
        <v>3360</v>
      </c>
      <c r="B782" s="398" t="s">
        <v>3361</v>
      </c>
      <c r="C782" s="398"/>
      <c r="D782" s="398"/>
      <c r="E782" s="398"/>
      <c r="F782" s="398"/>
      <c r="G782" s="398"/>
      <c r="H782" s="398"/>
    </row>
    <row r="783" spans="1:8" ht="10.199999999999999" customHeight="1">
      <c r="A783" s="397" t="s">
        <v>3362</v>
      </c>
      <c r="B783" s="398" t="s">
        <v>3363</v>
      </c>
      <c r="C783" s="398"/>
      <c r="D783" s="398"/>
      <c r="E783" s="398"/>
      <c r="F783" s="398"/>
      <c r="G783" s="398"/>
      <c r="H783" s="398"/>
    </row>
    <row r="784" spans="1:8" ht="10.199999999999999" customHeight="1">
      <c r="A784" s="397" t="s">
        <v>3364</v>
      </c>
      <c r="B784" s="398" t="s">
        <v>3365</v>
      </c>
      <c r="C784" s="398"/>
      <c r="D784" s="398"/>
      <c r="E784" s="398"/>
      <c r="F784" s="398"/>
      <c r="G784" s="398"/>
      <c r="H784" s="398"/>
    </row>
    <row r="785" spans="1:8" ht="10.199999999999999" customHeight="1">
      <c r="A785" s="397" t="s">
        <v>3366</v>
      </c>
      <c r="B785" s="398" t="s">
        <v>3367</v>
      </c>
      <c r="C785" s="398"/>
      <c r="D785" s="398"/>
      <c r="E785" s="398"/>
      <c r="F785" s="398"/>
      <c r="G785" s="398"/>
      <c r="H785" s="398"/>
    </row>
    <row r="786" spans="1:8" ht="10.199999999999999" customHeight="1">
      <c r="A786" s="397" t="s">
        <v>3368</v>
      </c>
      <c r="B786" s="398" t="s">
        <v>3369</v>
      </c>
      <c r="C786" s="398"/>
      <c r="D786" s="398"/>
      <c r="E786" s="398"/>
      <c r="F786" s="398"/>
      <c r="G786" s="398"/>
      <c r="H786" s="398"/>
    </row>
    <row r="787" spans="1:8" ht="10.199999999999999" customHeight="1">
      <c r="A787" s="397" t="s">
        <v>3370</v>
      </c>
      <c r="B787" s="398" t="s">
        <v>3371</v>
      </c>
      <c r="C787" s="398"/>
      <c r="D787" s="398"/>
      <c r="E787" s="398"/>
      <c r="F787" s="398"/>
      <c r="G787" s="398"/>
      <c r="H787" s="398"/>
    </row>
    <row r="788" spans="1:8" ht="10.199999999999999" customHeight="1">
      <c r="A788" s="397" t="s">
        <v>3372</v>
      </c>
      <c r="B788" s="398" t="s">
        <v>3373</v>
      </c>
      <c r="C788" s="398"/>
      <c r="D788" s="398"/>
      <c r="E788" s="398"/>
      <c r="F788" s="398"/>
      <c r="G788" s="398"/>
      <c r="H788" s="398"/>
    </row>
    <row r="789" spans="1:8" ht="10.199999999999999" customHeight="1">
      <c r="A789" s="397" t="s">
        <v>3374</v>
      </c>
      <c r="B789" s="398" t="s">
        <v>3375</v>
      </c>
      <c r="C789" s="398"/>
      <c r="D789" s="398"/>
      <c r="E789" s="398"/>
      <c r="F789" s="398"/>
      <c r="G789" s="398"/>
      <c r="H789" s="398"/>
    </row>
    <row r="790" spans="1:8" ht="10.199999999999999" customHeight="1">
      <c r="A790" s="397" t="s">
        <v>3376</v>
      </c>
      <c r="B790" s="398" t="s">
        <v>3377</v>
      </c>
      <c r="C790" s="398"/>
      <c r="D790" s="398"/>
      <c r="E790" s="398"/>
      <c r="F790" s="398"/>
      <c r="G790" s="398"/>
      <c r="H790" s="398"/>
    </row>
    <row r="791" spans="1:8" ht="10.199999999999999" customHeight="1">
      <c r="A791" s="397" t="s">
        <v>3378</v>
      </c>
      <c r="B791" s="398" t="s">
        <v>3379</v>
      </c>
      <c r="C791" s="398"/>
      <c r="D791" s="398"/>
      <c r="E791" s="398"/>
      <c r="F791" s="398"/>
      <c r="G791" s="398"/>
      <c r="H791" s="398"/>
    </row>
    <row r="792" spans="1:8" ht="10.199999999999999" customHeight="1">
      <c r="A792" s="397" t="s">
        <v>3380</v>
      </c>
      <c r="B792" s="398" t="s">
        <v>3381</v>
      </c>
      <c r="C792" s="398"/>
      <c r="D792" s="398"/>
      <c r="E792" s="398"/>
      <c r="F792" s="398"/>
      <c r="G792" s="398"/>
      <c r="H792" s="398"/>
    </row>
    <row r="793" spans="1:8" ht="10.199999999999999" customHeight="1">
      <c r="A793" s="397" t="s">
        <v>3382</v>
      </c>
      <c r="B793" s="398" t="s">
        <v>3383</v>
      </c>
      <c r="C793" s="398"/>
      <c r="D793" s="398"/>
      <c r="E793" s="398"/>
      <c r="F793" s="398"/>
      <c r="G793" s="398"/>
      <c r="H793" s="398"/>
    </row>
    <row r="794" spans="1:8" ht="10.199999999999999" customHeight="1">
      <c r="A794" s="397" t="s">
        <v>3384</v>
      </c>
      <c r="B794" s="398" t="s">
        <v>3385</v>
      </c>
      <c r="C794" s="398"/>
      <c r="D794" s="398"/>
      <c r="E794" s="398"/>
      <c r="F794" s="398"/>
      <c r="G794" s="398"/>
      <c r="H794" s="398"/>
    </row>
    <row r="795" spans="1:8" ht="10.199999999999999" customHeight="1">
      <c r="A795" s="397" t="s">
        <v>3386</v>
      </c>
      <c r="B795" s="398" t="s">
        <v>3387</v>
      </c>
      <c r="C795" s="398"/>
      <c r="D795" s="398"/>
      <c r="E795" s="398"/>
      <c r="F795" s="398"/>
      <c r="G795" s="398"/>
      <c r="H795" s="398"/>
    </row>
    <row r="796" spans="1:8" ht="10.199999999999999" customHeight="1">
      <c r="A796" s="397" t="s">
        <v>3388</v>
      </c>
      <c r="B796" s="398" t="s">
        <v>3389</v>
      </c>
      <c r="C796" s="398"/>
      <c r="D796" s="398"/>
      <c r="E796" s="398"/>
      <c r="F796" s="398"/>
      <c r="G796" s="398"/>
      <c r="H796" s="398"/>
    </row>
    <row r="797" spans="1:8" ht="10.199999999999999" customHeight="1">
      <c r="A797" s="397" t="s">
        <v>3390</v>
      </c>
      <c r="B797" s="398" t="s">
        <v>3391</v>
      </c>
      <c r="C797" s="398"/>
      <c r="D797" s="398"/>
      <c r="E797" s="398"/>
      <c r="F797" s="398"/>
      <c r="G797" s="398"/>
      <c r="H797" s="398"/>
    </row>
    <row r="798" spans="1:8" ht="10.199999999999999" customHeight="1">
      <c r="A798" s="397" t="s">
        <v>3392</v>
      </c>
      <c r="B798" s="398" t="s">
        <v>3393</v>
      </c>
      <c r="C798" s="398"/>
      <c r="D798" s="398"/>
      <c r="E798" s="398"/>
      <c r="F798" s="398"/>
      <c r="G798" s="398"/>
      <c r="H798" s="398"/>
    </row>
    <row r="799" spans="1:8" ht="10.199999999999999" customHeight="1">
      <c r="A799" s="397" t="s">
        <v>3394</v>
      </c>
      <c r="B799" s="398" t="s">
        <v>3395</v>
      </c>
      <c r="C799" s="398"/>
      <c r="D799" s="398"/>
      <c r="E799" s="398"/>
      <c r="F799" s="398"/>
      <c r="G799" s="398"/>
      <c r="H799" s="398"/>
    </row>
    <row r="800" spans="1:8" ht="10.199999999999999" customHeight="1">
      <c r="A800" s="397" t="s">
        <v>3396</v>
      </c>
      <c r="B800" s="398" t="s">
        <v>3397</v>
      </c>
      <c r="C800" s="398"/>
      <c r="D800" s="398"/>
      <c r="E800" s="398"/>
      <c r="F800" s="398"/>
      <c r="G800" s="398"/>
      <c r="H800" s="398"/>
    </row>
    <row r="801" spans="1:8" ht="10.199999999999999" customHeight="1">
      <c r="A801" s="397" t="s">
        <v>3398</v>
      </c>
      <c r="B801" s="398" t="s">
        <v>3399</v>
      </c>
      <c r="C801" s="398"/>
      <c r="D801" s="398"/>
      <c r="E801" s="398"/>
      <c r="F801" s="398"/>
      <c r="G801" s="398"/>
      <c r="H801" s="398"/>
    </row>
    <row r="802" spans="1:8" ht="10.199999999999999" customHeight="1">
      <c r="A802" s="397" t="s">
        <v>3400</v>
      </c>
      <c r="B802" s="398" t="s">
        <v>3401</v>
      </c>
      <c r="C802" s="398"/>
      <c r="D802" s="398"/>
      <c r="E802" s="398"/>
      <c r="F802" s="398"/>
      <c r="G802" s="398"/>
      <c r="H802" s="398"/>
    </row>
    <row r="803" spans="1:8" ht="10.199999999999999" customHeight="1">
      <c r="A803" s="397" t="s">
        <v>3402</v>
      </c>
      <c r="B803" s="398" t="s">
        <v>3403</v>
      </c>
      <c r="C803" s="398"/>
      <c r="D803" s="398"/>
      <c r="E803" s="398"/>
      <c r="F803" s="398"/>
      <c r="G803" s="398"/>
      <c r="H803" s="398"/>
    </row>
    <row r="804" spans="1:8" ht="10.199999999999999" customHeight="1">
      <c r="A804" s="397" t="s">
        <v>3404</v>
      </c>
      <c r="B804" s="398" t="s">
        <v>3405</v>
      </c>
      <c r="C804" s="398"/>
      <c r="D804" s="398"/>
      <c r="E804" s="398"/>
      <c r="F804" s="398"/>
      <c r="G804" s="398"/>
      <c r="H804" s="398"/>
    </row>
    <row r="805" spans="1:8" ht="10.199999999999999" customHeight="1">
      <c r="A805" s="397" t="s">
        <v>3406</v>
      </c>
      <c r="B805" s="398" t="s">
        <v>3407</v>
      </c>
      <c r="C805" s="398"/>
      <c r="D805" s="398"/>
      <c r="E805" s="398"/>
      <c r="F805" s="398"/>
      <c r="G805" s="398"/>
      <c r="H805" s="398"/>
    </row>
    <row r="806" spans="1:8" ht="10.199999999999999" customHeight="1">
      <c r="A806" s="397" t="s">
        <v>3408</v>
      </c>
      <c r="B806" s="398" t="s">
        <v>3409</v>
      </c>
      <c r="C806" s="398"/>
      <c r="D806" s="398"/>
      <c r="E806" s="398"/>
      <c r="F806" s="398"/>
      <c r="G806" s="398"/>
      <c r="H806" s="398"/>
    </row>
    <row r="807" spans="1:8" ht="10.199999999999999" customHeight="1">
      <c r="A807" s="397" t="s">
        <v>3410</v>
      </c>
      <c r="B807" s="398" t="s">
        <v>3411</v>
      </c>
      <c r="C807" s="398"/>
      <c r="D807" s="398"/>
      <c r="E807" s="398"/>
      <c r="F807" s="398"/>
      <c r="G807" s="398"/>
      <c r="H807" s="398"/>
    </row>
    <row r="808" spans="1:8" ht="10.199999999999999" customHeight="1">
      <c r="A808" s="397" t="s">
        <v>3412</v>
      </c>
      <c r="B808" s="398" t="s">
        <v>3413</v>
      </c>
      <c r="C808" s="398"/>
      <c r="D808" s="398"/>
      <c r="E808" s="398"/>
      <c r="F808" s="398"/>
      <c r="G808" s="398"/>
      <c r="H808" s="398"/>
    </row>
    <row r="809" spans="1:8" ht="10.199999999999999" customHeight="1">
      <c r="A809" s="397" t="s">
        <v>3414</v>
      </c>
      <c r="B809" s="398" t="s">
        <v>3415</v>
      </c>
      <c r="C809" s="398"/>
      <c r="D809" s="398"/>
      <c r="E809" s="398"/>
      <c r="F809" s="398"/>
      <c r="G809" s="398"/>
      <c r="H809" s="398"/>
    </row>
    <row r="810" spans="1:8" ht="10.199999999999999" customHeight="1">
      <c r="A810" s="397" t="s">
        <v>3416</v>
      </c>
      <c r="B810" s="398" t="s">
        <v>3417</v>
      </c>
      <c r="C810" s="398"/>
      <c r="D810" s="398"/>
      <c r="E810" s="398"/>
      <c r="F810" s="398"/>
      <c r="G810" s="398"/>
      <c r="H810" s="398"/>
    </row>
    <row r="811" spans="1:8" ht="10.199999999999999" customHeight="1">
      <c r="A811" s="397" t="s">
        <v>3418</v>
      </c>
      <c r="B811" s="398" t="s">
        <v>3419</v>
      </c>
      <c r="C811" s="398"/>
      <c r="D811" s="398"/>
      <c r="E811" s="398"/>
      <c r="F811" s="398"/>
      <c r="G811" s="398"/>
      <c r="H811" s="398"/>
    </row>
    <row r="812" spans="1:8" ht="10.199999999999999" customHeight="1">
      <c r="A812" s="397" t="s">
        <v>3420</v>
      </c>
      <c r="B812" s="398" t="s">
        <v>3421</v>
      </c>
      <c r="C812" s="398"/>
      <c r="D812" s="398"/>
      <c r="E812" s="398"/>
      <c r="F812" s="398"/>
      <c r="G812" s="398"/>
      <c r="H812" s="398"/>
    </row>
    <row r="813" spans="1:8" ht="10.199999999999999" customHeight="1">
      <c r="A813" s="397" t="s">
        <v>3422</v>
      </c>
      <c r="B813" s="398" t="s">
        <v>3423</v>
      </c>
      <c r="C813" s="398"/>
      <c r="D813" s="398"/>
      <c r="E813" s="398"/>
      <c r="F813" s="398"/>
      <c r="G813" s="398"/>
      <c r="H813" s="398"/>
    </row>
    <row r="814" spans="1:8" ht="10.199999999999999" customHeight="1">
      <c r="A814" s="397" t="s">
        <v>3424</v>
      </c>
      <c r="B814" s="398" t="s">
        <v>3425</v>
      </c>
      <c r="C814" s="398"/>
      <c r="D814" s="398"/>
      <c r="E814" s="398"/>
      <c r="F814" s="398"/>
      <c r="G814" s="398"/>
      <c r="H814" s="398"/>
    </row>
    <row r="815" spans="1:8" ht="10.199999999999999" customHeight="1">
      <c r="A815" s="397" t="s">
        <v>3426</v>
      </c>
      <c r="B815" s="398" t="s">
        <v>3427</v>
      </c>
      <c r="C815" s="398"/>
      <c r="D815" s="398"/>
      <c r="E815" s="398"/>
      <c r="F815" s="398"/>
      <c r="G815" s="398"/>
      <c r="H815" s="398"/>
    </row>
    <row r="816" spans="1:8" ht="10.199999999999999" customHeight="1">
      <c r="A816" s="397" t="s">
        <v>3428</v>
      </c>
      <c r="B816" s="398" t="s">
        <v>3429</v>
      </c>
      <c r="C816" s="398"/>
      <c r="D816" s="398"/>
      <c r="E816" s="398"/>
      <c r="F816" s="398"/>
      <c r="G816" s="398"/>
      <c r="H816" s="398"/>
    </row>
    <row r="817" spans="1:8" ht="10.199999999999999" customHeight="1">
      <c r="A817" s="397" t="s">
        <v>3430</v>
      </c>
      <c r="B817" s="398" t="s">
        <v>3431</v>
      </c>
      <c r="C817" s="398"/>
      <c r="D817" s="398"/>
      <c r="E817" s="398"/>
      <c r="F817" s="398"/>
      <c r="G817" s="398"/>
      <c r="H817" s="398"/>
    </row>
    <row r="818" spans="1:8" ht="10.199999999999999" customHeight="1">
      <c r="A818" s="397" t="s">
        <v>3432</v>
      </c>
      <c r="B818" s="398" t="s">
        <v>3433</v>
      </c>
      <c r="C818" s="398"/>
      <c r="D818" s="398"/>
      <c r="E818" s="398"/>
      <c r="F818" s="398"/>
      <c r="G818" s="398"/>
      <c r="H818" s="398"/>
    </row>
    <row r="819" spans="1:8" ht="10.199999999999999" customHeight="1">
      <c r="A819" s="397" t="s">
        <v>3434</v>
      </c>
      <c r="B819" s="398" t="s">
        <v>3435</v>
      </c>
      <c r="C819" s="398"/>
      <c r="D819" s="398"/>
      <c r="E819" s="398"/>
      <c r="F819" s="398"/>
      <c r="G819" s="398"/>
      <c r="H819" s="398"/>
    </row>
    <row r="820" spans="1:8" ht="10.199999999999999" customHeight="1">
      <c r="A820" s="397" t="s">
        <v>3436</v>
      </c>
      <c r="B820" s="398" t="s">
        <v>3437</v>
      </c>
      <c r="C820" s="398"/>
      <c r="D820" s="398"/>
      <c r="E820" s="398"/>
      <c r="F820" s="398"/>
      <c r="G820" s="398"/>
      <c r="H820" s="398"/>
    </row>
    <row r="821" spans="1:8" ht="10.199999999999999" customHeight="1">
      <c r="A821" s="397" t="s">
        <v>3438</v>
      </c>
      <c r="B821" s="398" t="s">
        <v>3439</v>
      </c>
      <c r="C821" s="398"/>
      <c r="D821" s="398"/>
      <c r="E821" s="398"/>
      <c r="F821" s="398"/>
      <c r="G821" s="398"/>
      <c r="H821" s="398"/>
    </row>
    <row r="822" spans="1:8" ht="10.199999999999999" customHeight="1">
      <c r="A822" s="397" t="s">
        <v>3438</v>
      </c>
      <c r="B822" s="398" t="s">
        <v>3439</v>
      </c>
      <c r="C822" s="398"/>
      <c r="D822" s="398"/>
      <c r="E822" s="398"/>
      <c r="F822" s="398"/>
      <c r="G822" s="398"/>
      <c r="H822" s="398"/>
    </row>
    <row r="823" spans="1:8" ht="10.199999999999999" customHeight="1">
      <c r="A823" s="397" t="s">
        <v>3440</v>
      </c>
      <c r="B823" s="398" t="s">
        <v>3441</v>
      </c>
      <c r="C823" s="398"/>
      <c r="D823" s="398"/>
      <c r="E823" s="398"/>
      <c r="F823" s="398"/>
      <c r="G823" s="398"/>
      <c r="H823" s="398"/>
    </row>
    <row r="824" spans="1:8" ht="10.199999999999999" customHeight="1">
      <c r="A824" s="397" t="s">
        <v>3442</v>
      </c>
      <c r="B824" s="398" t="s">
        <v>3443</v>
      </c>
      <c r="C824" s="398"/>
      <c r="D824" s="398"/>
      <c r="E824" s="398"/>
      <c r="F824" s="398"/>
      <c r="G824" s="398"/>
      <c r="H824" s="398"/>
    </row>
    <row r="825" spans="1:8" ht="10.199999999999999" customHeight="1">
      <c r="A825" s="397" t="s">
        <v>3444</v>
      </c>
      <c r="B825" s="398" t="s">
        <v>3445</v>
      </c>
      <c r="C825" s="398"/>
      <c r="D825" s="398"/>
      <c r="E825" s="398"/>
      <c r="F825" s="398"/>
      <c r="G825" s="398"/>
      <c r="H825" s="398"/>
    </row>
    <row r="826" spans="1:8" ht="10.199999999999999" customHeight="1">
      <c r="A826" s="397" t="s">
        <v>3446</v>
      </c>
      <c r="B826" s="398" t="s">
        <v>3447</v>
      </c>
      <c r="C826" s="398"/>
      <c r="D826" s="398"/>
      <c r="E826" s="398"/>
      <c r="F826" s="398"/>
      <c r="G826" s="398"/>
      <c r="H826" s="398"/>
    </row>
    <row r="827" spans="1:8" ht="10.199999999999999" customHeight="1">
      <c r="A827" s="397" t="s">
        <v>3448</v>
      </c>
      <c r="B827" s="398" t="s">
        <v>3449</v>
      </c>
      <c r="C827" s="398"/>
      <c r="D827" s="398"/>
      <c r="E827" s="398"/>
      <c r="F827" s="398"/>
      <c r="G827" s="398"/>
      <c r="H827" s="398"/>
    </row>
    <row r="828" spans="1:8" ht="10.199999999999999" customHeight="1">
      <c r="A828" s="397" t="s">
        <v>3450</v>
      </c>
      <c r="B828" s="398" t="s">
        <v>3451</v>
      </c>
      <c r="C828" s="398"/>
      <c r="D828" s="398"/>
      <c r="E828" s="398"/>
      <c r="F828" s="398"/>
      <c r="G828" s="398"/>
      <c r="H828" s="398"/>
    </row>
    <row r="829" spans="1:8" ht="10.199999999999999" customHeight="1">
      <c r="A829" s="397" t="s">
        <v>3452</v>
      </c>
      <c r="B829" s="398" t="s">
        <v>3453</v>
      </c>
      <c r="C829" s="398"/>
      <c r="D829" s="398"/>
      <c r="E829" s="398"/>
      <c r="F829" s="398"/>
      <c r="G829" s="398"/>
      <c r="H829" s="398"/>
    </row>
    <row r="830" spans="1:8" ht="10.199999999999999" customHeight="1">
      <c r="A830" s="397" t="s">
        <v>3454</v>
      </c>
      <c r="B830" s="398" t="s">
        <v>3455</v>
      </c>
      <c r="C830" s="398"/>
      <c r="D830" s="398"/>
      <c r="E830" s="398"/>
      <c r="F830" s="398"/>
      <c r="G830" s="398"/>
      <c r="H830" s="398"/>
    </row>
    <row r="831" spans="1:8" ht="10.199999999999999" customHeight="1">
      <c r="A831" s="397" t="s">
        <v>3456</v>
      </c>
      <c r="B831" s="398" t="s">
        <v>3457</v>
      </c>
      <c r="C831" s="398"/>
      <c r="D831" s="398"/>
      <c r="E831" s="398"/>
      <c r="F831" s="398"/>
      <c r="G831" s="398"/>
      <c r="H831" s="398"/>
    </row>
    <row r="832" spans="1:8" ht="10.199999999999999" customHeight="1">
      <c r="A832" s="397" t="s">
        <v>3458</v>
      </c>
      <c r="B832" s="398" t="s">
        <v>3459</v>
      </c>
      <c r="C832" s="398"/>
      <c r="D832" s="398"/>
      <c r="E832" s="398"/>
      <c r="F832" s="398"/>
      <c r="G832" s="398"/>
      <c r="H832" s="398"/>
    </row>
    <row r="833" spans="1:8" ht="10.199999999999999" customHeight="1">
      <c r="A833" s="397" t="s">
        <v>3460</v>
      </c>
      <c r="B833" s="398" t="s">
        <v>3461</v>
      </c>
      <c r="C833" s="398"/>
      <c r="D833" s="398"/>
      <c r="E833" s="398"/>
      <c r="F833" s="398"/>
      <c r="G833" s="398"/>
      <c r="H833" s="398"/>
    </row>
    <row r="834" spans="1:8" ht="10.199999999999999" customHeight="1">
      <c r="A834" s="397" t="s">
        <v>3462</v>
      </c>
      <c r="B834" s="398" t="s">
        <v>3463</v>
      </c>
      <c r="C834" s="398"/>
      <c r="D834" s="398"/>
      <c r="E834" s="398"/>
      <c r="F834" s="398"/>
      <c r="G834" s="398"/>
      <c r="H834" s="398"/>
    </row>
    <row r="835" spans="1:8" ht="10.199999999999999" customHeight="1">
      <c r="A835" s="397" t="s">
        <v>3464</v>
      </c>
      <c r="B835" s="398" t="s">
        <v>3465</v>
      </c>
      <c r="C835" s="398"/>
      <c r="D835" s="398"/>
      <c r="E835" s="398"/>
      <c r="F835" s="398"/>
      <c r="G835" s="398"/>
      <c r="H835" s="398"/>
    </row>
    <row r="836" spans="1:8" ht="10.199999999999999" customHeight="1">
      <c r="A836" s="397" t="s">
        <v>3466</v>
      </c>
      <c r="B836" s="398" t="s">
        <v>3467</v>
      </c>
      <c r="C836" s="398"/>
      <c r="D836" s="398"/>
      <c r="E836" s="398"/>
      <c r="F836" s="398"/>
      <c r="G836" s="398"/>
      <c r="H836" s="398"/>
    </row>
    <row r="837" spans="1:8" ht="10.199999999999999" customHeight="1">
      <c r="A837" s="397" t="s">
        <v>3468</v>
      </c>
      <c r="B837" s="398" t="s">
        <v>3469</v>
      </c>
      <c r="C837" s="398"/>
      <c r="D837" s="398"/>
      <c r="E837" s="398"/>
      <c r="F837" s="398"/>
      <c r="G837" s="398"/>
      <c r="H837" s="398"/>
    </row>
    <row r="838" spans="1:8" ht="10.199999999999999" customHeight="1">
      <c r="A838" s="397" t="s">
        <v>3470</v>
      </c>
      <c r="B838" s="398" t="s">
        <v>3471</v>
      </c>
      <c r="C838" s="398"/>
      <c r="D838" s="398"/>
      <c r="E838" s="398"/>
      <c r="F838" s="398"/>
      <c r="G838" s="398"/>
      <c r="H838" s="398"/>
    </row>
    <row r="839" spans="1:8" ht="10.199999999999999" customHeight="1">
      <c r="A839" s="397" t="s">
        <v>3472</v>
      </c>
      <c r="B839" s="398" t="s">
        <v>3473</v>
      </c>
      <c r="C839" s="398"/>
      <c r="D839" s="398"/>
      <c r="E839" s="398"/>
      <c r="F839" s="398"/>
      <c r="G839" s="398"/>
      <c r="H839" s="398"/>
    </row>
    <row r="840" spans="1:8" ht="10.199999999999999" customHeight="1">
      <c r="A840" s="397" t="s">
        <v>3474</v>
      </c>
      <c r="B840" s="398" t="s">
        <v>3475</v>
      </c>
      <c r="C840" s="398"/>
      <c r="D840" s="398"/>
      <c r="E840" s="398"/>
      <c r="F840" s="398"/>
      <c r="G840" s="398"/>
      <c r="H840" s="398"/>
    </row>
    <row r="841" spans="1:8" ht="10.199999999999999" customHeight="1">
      <c r="A841" s="397" t="s">
        <v>3476</v>
      </c>
      <c r="B841" s="398" t="s">
        <v>3477</v>
      </c>
      <c r="C841" s="398"/>
      <c r="D841" s="398"/>
      <c r="E841" s="398"/>
      <c r="F841" s="398"/>
      <c r="G841" s="398"/>
      <c r="H841" s="398"/>
    </row>
    <row r="842" spans="1:8" ht="10.199999999999999" customHeight="1">
      <c r="A842" s="397" t="s">
        <v>3478</v>
      </c>
      <c r="B842" s="398" t="s">
        <v>3479</v>
      </c>
      <c r="C842" s="398"/>
      <c r="D842" s="398"/>
      <c r="E842" s="398"/>
      <c r="F842" s="398"/>
      <c r="G842" s="398"/>
      <c r="H842" s="398"/>
    </row>
    <row r="843" spans="1:8" ht="10.199999999999999" customHeight="1">
      <c r="A843" s="397" t="s">
        <v>3480</v>
      </c>
      <c r="B843" s="398" t="s">
        <v>3481</v>
      </c>
      <c r="C843" s="398"/>
      <c r="D843" s="398"/>
      <c r="E843" s="398"/>
      <c r="F843" s="398"/>
      <c r="G843" s="398"/>
      <c r="H843" s="398"/>
    </row>
    <row r="844" spans="1:8" ht="10.199999999999999" customHeight="1">
      <c r="A844" s="397" t="s">
        <v>3482</v>
      </c>
      <c r="B844" s="398" t="s">
        <v>3483</v>
      </c>
      <c r="C844" s="398"/>
      <c r="D844" s="398"/>
      <c r="E844" s="398"/>
      <c r="F844" s="398"/>
      <c r="G844" s="398"/>
      <c r="H844" s="398"/>
    </row>
    <row r="845" spans="1:8" ht="10.199999999999999" customHeight="1">
      <c r="A845" s="397" t="s">
        <v>3484</v>
      </c>
      <c r="B845" s="398" t="s">
        <v>3485</v>
      </c>
      <c r="C845" s="398"/>
      <c r="D845" s="398"/>
      <c r="E845" s="398"/>
      <c r="F845" s="398"/>
      <c r="G845" s="398"/>
      <c r="H845" s="398"/>
    </row>
    <row r="846" spans="1:8" ht="10.199999999999999" customHeight="1">
      <c r="A846" s="397" t="s">
        <v>3486</v>
      </c>
      <c r="B846" s="398" t="s">
        <v>3487</v>
      </c>
      <c r="C846" s="398"/>
      <c r="D846" s="398"/>
      <c r="E846" s="398"/>
      <c r="F846" s="398"/>
      <c r="G846" s="398"/>
      <c r="H846" s="398"/>
    </row>
    <row r="847" spans="1:8" ht="10.199999999999999" customHeight="1">
      <c r="A847" s="397" t="s">
        <v>3488</v>
      </c>
      <c r="B847" s="398" t="s">
        <v>3489</v>
      </c>
      <c r="C847" s="398"/>
      <c r="D847" s="398"/>
      <c r="E847" s="398"/>
      <c r="F847" s="398"/>
      <c r="G847" s="398"/>
      <c r="H847" s="398"/>
    </row>
    <row r="848" spans="1:8" ht="10.199999999999999" customHeight="1">
      <c r="A848" s="397" t="s">
        <v>3490</v>
      </c>
      <c r="B848" s="398" t="s">
        <v>3491</v>
      </c>
      <c r="C848" s="398"/>
      <c r="D848" s="398"/>
      <c r="E848" s="398"/>
      <c r="F848" s="398"/>
      <c r="G848" s="398"/>
      <c r="H848" s="398"/>
    </row>
    <row r="849" spans="1:8" ht="10.199999999999999" customHeight="1">
      <c r="A849" s="397" t="s">
        <v>3492</v>
      </c>
      <c r="B849" s="398" t="s">
        <v>3493</v>
      </c>
      <c r="C849" s="398"/>
      <c r="D849" s="398"/>
      <c r="E849" s="398"/>
      <c r="F849" s="398"/>
      <c r="G849" s="398"/>
      <c r="H849" s="398"/>
    </row>
    <row r="850" spans="1:8" ht="10.199999999999999" customHeight="1">
      <c r="A850" s="397" t="s">
        <v>3494</v>
      </c>
      <c r="B850" s="398" t="s">
        <v>3495</v>
      </c>
      <c r="C850" s="398"/>
      <c r="D850" s="398"/>
      <c r="E850" s="398"/>
      <c r="F850" s="398"/>
      <c r="G850" s="398"/>
      <c r="H850" s="398"/>
    </row>
    <row r="851" spans="1:8" ht="10.199999999999999" customHeight="1">
      <c r="A851" s="397" t="s">
        <v>3496</v>
      </c>
      <c r="B851" s="398" t="s">
        <v>3497</v>
      </c>
      <c r="C851" s="398"/>
      <c r="D851" s="398"/>
      <c r="E851" s="398"/>
      <c r="F851" s="398"/>
      <c r="G851" s="398"/>
      <c r="H851" s="398"/>
    </row>
    <row r="852" spans="1:8" ht="10.199999999999999" customHeight="1">
      <c r="A852" s="397" t="s">
        <v>3498</v>
      </c>
      <c r="B852" s="398" t="s">
        <v>3499</v>
      </c>
      <c r="C852" s="398"/>
      <c r="D852" s="398"/>
      <c r="E852" s="398"/>
      <c r="F852" s="398"/>
      <c r="G852" s="398"/>
      <c r="H852" s="398"/>
    </row>
    <row r="853" spans="1:8" ht="10.199999999999999" customHeight="1">
      <c r="A853" s="397" t="s">
        <v>3500</v>
      </c>
      <c r="B853" s="398" t="s">
        <v>3501</v>
      </c>
      <c r="C853" s="398"/>
      <c r="D853" s="398"/>
      <c r="E853" s="398"/>
      <c r="F853" s="398"/>
      <c r="G853" s="398"/>
      <c r="H853" s="398"/>
    </row>
    <row r="854" spans="1:8" ht="10.199999999999999" customHeight="1">
      <c r="A854" s="397" t="s">
        <v>3502</v>
      </c>
      <c r="B854" s="398" t="s">
        <v>3503</v>
      </c>
      <c r="C854" s="398"/>
      <c r="D854" s="398"/>
      <c r="E854" s="398"/>
      <c r="F854" s="398"/>
      <c r="G854" s="398"/>
      <c r="H854" s="398"/>
    </row>
    <row r="855" spans="1:8" ht="10.199999999999999" customHeight="1">
      <c r="A855" s="397" t="s">
        <v>3504</v>
      </c>
      <c r="B855" s="398" t="s">
        <v>3505</v>
      </c>
      <c r="C855" s="398"/>
      <c r="D855" s="398"/>
      <c r="E855" s="398"/>
      <c r="F855" s="398"/>
      <c r="G855" s="398"/>
      <c r="H855" s="398"/>
    </row>
    <row r="856" spans="1:8" ht="10.199999999999999" customHeight="1">
      <c r="A856" s="397" t="s">
        <v>3506</v>
      </c>
      <c r="B856" s="398" t="s">
        <v>3507</v>
      </c>
      <c r="C856" s="398"/>
      <c r="D856" s="398"/>
      <c r="E856" s="398"/>
      <c r="F856" s="398"/>
      <c r="G856" s="398"/>
      <c r="H856" s="398"/>
    </row>
    <row r="857" spans="1:8" ht="10.199999999999999" customHeight="1">
      <c r="A857" s="397" t="s">
        <v>3508</v>
      </c>
      <c r="B857" s="398" t="s">
        <v>3509</v>
      </c>
      <c r="C857" s="398"/>
      <c r="D857" s="398"/>
      <c r="E857" s="398"/>
      <c r="F857" s="398"/>
      <c r="G857" s="398"/>
      <c r="H857" s="398"/>
    </row>
    <row r="858" spans="1:8" ht="10.199999999999999" customHeight="1">
      <c r="A858" s="397" t="s">
        <v>3510</v>
      </c>
      <c r="B858" s="398" t="s">
        <v>3511</v>
      </c>
      <c r="C858" s="398"/>
      <c r="D858" s="398"/>
      <c r="E858" s="398"/>
      <c r="F858" s="398"/>
      <c r="G858" s="398"/>
      <c r="H858" s="398"/>
    </row>
    <row r="859" spans="1:8" ht="10.199999999999999" customHeight="1">
      <c r="A859" s="397" t="s">
        <v>3512</v>
      </c>
      <c r="B859" s="398" t="s">
        <v>3513</v>
      </c>
      <c r="C859" s="398"/>
      <c r="D859" s="398"/>
      <c r="E859" s="398"/>
      <c r="F859" s="398"/>
      <c r="G859" s="398"/>
      <c r="H859" s="398"/>
    </row>
    <row r="860" spans="1:8" ht="10.199999999999999" customHeight="1">
      <c r="A860" s="397" t="s">
        <v>3514</v>
      </c>
      <c r="B860" s="398" t="s">
        <v>3515</v>
      </c>
      <c r="C860" s="398"/>
      <c r="D860" s="398"/>
      <c r="E860" s="398"/>
      <c r="F860" s="398"/>
      <c r="G860" s="398"/>
      <c r="H860" s="398"/>
    </row>
    <row r="861" spans="1:8" ht="10.199999999999999" customHeight="1">
      <c r="A861" s="397" t="s">
        <v>3516</v>
      </c>
      <c r="B861" s="398" t="s">
        <v>3517</v>
      </c>
      <c r="C861" s="398"/>
      <c r="D861" s="398"/>
      <c r="E861" s="398"/>
      <c r="F861" s="398"/>
      <c r="G861" s="398"/>
      <c r="H861" s="398"/>
    </row>
    <row r="862" spans="1:8" ht="10.199999999999999" customHeight="1">
      <c r="A862" s="397" t="s">
        <v>3518</v>
      </c>
      <c r="B862" s="398" t="s">
        <v>3519</v>
      </c>
      <c r="C862" s="398"/>
      <c r="D862" s="398"/>
      <c r="E862" s="398"/>
      <c r="F862" s="398"/>
      <c r="G862" s="398"/>
      <c r="H862" s="398"/>
    </row>
    <row r="863" spans="1:8" ht="10.199999999999999" customHeight="1">
      <c r="A863" s="397" t="s">
        <v>3520</v>
      </c>
      <c r="B863" s="398" t="s">
        <v>3521</v>
      </c>
      <c r="C863" s="398"/>
      <c r="D863" s="398"/>
      <c r="E863" s="398"/>
      <c r="F863" s="398"/>
      <c r="G863" s="398"/>
      <c r="H863" s="398"/>
    </row>
    <row r="864" spans="1:8" ht="10.199999999999999" customHeight="1">
      <c r="A864" s="397" t="s">
        <v>3522</v>
      </c>
      <c r="B864" s="398" t="s">
        <v>3523</v>
      </c>
      <c r="C864" s="398"/>
      <c r="D864" s="398"/>
      <c r="E864" s="398"/>
      <c r="F864" s="398"/>
      <c r="G864" s="398"/>
      <c r="H864" s="398"/>
    </row>
    <row r="865" spans="1:8" ht="10.199999999999999" customHeight="1">
      <c r="A865" s="397" t="s">
        <v>3524</v>
      </c>
      <c r="B865" s="398" t="s">
        <v>3525</v>
      </c>
      <c r="C865" s="398"/>
      <c r="D865" s="398"/>
      <c r="E865" s="398"/>
      <c r="F865" s="398"/>
      <c r="G865" s="398"/>
      <c r="H865" s="398"/>
    </row>
    <row r="866" spans="1:8" ht="10.199999999999999" customHeight="1">
      <c r="A866" s="397" t="s">
        <v>3526</v>
      </c>
      <c r="B866" s="398" t="s">
        <v>3527</v>
      </c>
      <c r="C866" s="398"/>
      <c r="D866" s="398"/>
      <c r="E866" s="398"/>
      <c r="F866" s="398"/>
      <c r="G866" s="398"/>
      <c r="H866" s="398"/>
    </row>
    <row r="867" spans="1:8" ht="10.199999999999999" customHeight="1">
      <c r="A867" s="397" t="s">
        <v>3528</v>
      </c>
      <c r="B867" s="398" t="s">
        <v>3529</v>
      </c>
      <c r="C867" s="398"/>
      <c r="D867" s="398"/>
      <c r="E867" s="398"/>
      <c r="F867" s="398"/>
      <c r="G867" s="398"/>
      <c r="H867" s="398"/>
    </row>
    <row r="868" spans="1:8" ht="10.199999999999999" customHeight="1">
      <c r="A868" s="397" t="s">
        <v>3530</v>
      </c>
      <c r="B868" s="398" t="s">
        <v>3531</v>
      </c>
      <c r="C868" s="398"/>
      <c r="D868" s="398"/>
      <c r="E868" s="398"/>
      <c r="F868" s="398"/>
      <c r="G868" s="398"/>
      <c r="H868" s="398"/>
    </row>
    <row r="869" spans="1:8" ht="10.199999999999999" customHeight="1">
      <c r="A869" s="397" t="s">
        <v>3532</v>
      </c>
      <c r="B869" s="398" t="s">
        <v>3533</v>
      </c>
      <c r="C869" s="398"/>
      <c r="D869" s="398"/>
      <c r="E869" s="398"/>
      <c r="F869" s="398"/>
      <c r="G869" s="398"/>
      <c r="H869" s="398"/>
    </row>
    <row r="870" spans="1:8" ht="10.199999999999999" customHeight="1">
      <c r="A870" s="397" t="s">
        <v>3534</v>
      </c>
      <c r="B870" s="398" t="s">
        <v>3535</v>
      </c>
      <c r="C870" s="398"/>
      <c r="D870" s="398"/>
      <c r="E870" s="398"/>
      <c r="F870" s="398"/>
      <c r="G870" s="398"/>
      <c r="H870" s="398"/>
    </row>
    <row r="871" spans="1:8" ht="10.199999999999999" customHeight="1">
      <c r="A871" s="397" t="s">
        <v>3536</v>
      </c>
      <c r="B871" s="398" t="s">
        <v>3537</v>
      </c>
      <c r="C871" s="398"/>
      <c r="D871" s="398"/>
      <c r="E871" s="398"/>
      <c r="F871" s="398"/>
      <c r="G871" s="398"/>
      <c r="H871" s="398"/>
    </row>
    <row r="872" spans="1:8" ht="10.199999999999999" customHeight="1">
      <c r="A872" s="397" t="s">
        <v>3538</v>
      </c>
      <c r="B872" s="398" t="s">
        <v>3539</v>
      </c>
      <c r="C872" s="398"/>
      <c r="D872" s="398"/>
      <c r="E872" s="398"/>
      <c r="F872" s="398"/>
      <c r="G872" s="398"/>
      <c r="H872" s="398"/>
    </row>
    <row r="873" spans="1:8" ht="10.199999999999999" customHeight="1">
      <c r="A873" s="397" t="s">
        <v>3540</v>
      </c>
      <c r="B873" s="398" t="s">
        <v>3541</v>
      </c>
      <c r="C873" s="398"/>
      <c r="D873" s="398"/>
      <c r="E873" s="398"/>
      <c r="F873" s="398"/>
      <c r="G873" s="398"/>
      <c r="H873" s="398"/>
    </row>
    <row r="874" spans="1:8" ht="10.199999999999999" customHeight="1">
      <c r="A874" s="397" t="s">
        <v>3542</v>
      </c>
      <c r="B874" s="398" t="s">
        <v>3543</v>
      </c>
      <c r="C874" s="398"/>
      <c r="D874" s="398"/>
      <c r="E874" s="398"/>
      <c r="F874" s="398"/>
      <c r="G874" s="398"/>
      <c r="H874" s="398"/>
    </row>
    <row r="875" spans="1:8" ht="10.199999999999999" customHeight="1">
      <c r="A875" s="397" t="s">
        <v>3544</v>
      </c>
      <c r="B875" s="398" t="s">
        <v>3545</v>
      </c>
      <c r="C875" s="398"/>
      <c r="D875" s="398"/>
      <c r="E875" s="398"/>
      <c r="F875" s="398"/>
      <c r="G875" s="398"/>
      <c r="H875" s="398"/>
    </row>
    <row r="876" spans="1:8" ht="10.199999999999999" customHeight="1">
      <c r="A876" s="397" t="s">
        <v>3546</v>
      </c>
      <c r="B876" s="398" t="s">
        <v>3547</v>
      </c>
      <c r="C876" s="398"/>
      <c r="D876" s="398"/>
      <c r="E876" s="398"/>
      <c r="F876" s="398"/>
      <c r="G876" s="398"/>
      <c r="H876" s="398"/>
    </row>
    <row r="877" spans="1:8" ht="10.199999999999999" customHeight="1">
      <c r="A877" s="397" t="s">
        <v>3548</v>
      </c>
      <c r="B877" s="398" t="s">
        <v>3549</v>
      </c>
      <c r="C877" s="398"/>
      <c r="D877" s="398"/>
      <c r="E877" s="398"/>
      <c r="F877" s="398"/>
      <c r="G877" s="398"/>
      <c r="H877" s="398"/>
    </row>
    <row r="878" spans="1:8" ht="10.199999999999999" customHeight="1">
      <c r="A878" s="397" t="s">
        <v>3550</v>
      </c>
      <c r="B878" s="398" t="s">
        <v>3551</v>
      </c>
      <c r="C878" s="398"/>
      <c r="D878" s="398"/>
      <c r="E878" s="398"/>
      <c r="F878" s="398"/>
      <c r="G878" s="398"/>
      <c r="H878" s="398"/>
    </row>
    <row r="879" spans="1:8" ht="10.199999999999999" customHeight="1">
      <c r="A879" s="397" t="s">
        <v>3552</v>
      </c>
      <c r="B879" s="398" t="s">
        <v>3553</v>
      </c>
      <c r="C879" s="398"/>
      <c r="D879" s="398"/>
      <c r="E879" s="398"/>
      <c r="F879" s="398"/>
      <c r="G879" s="398"/>
      <c r="H879" s="398"/>
    </row>
    <row r="880" spans="1:8" ht="10.199999999999999" customHeight="1">
      <c r="A880" s="397" t="s">
        <v>3554</v>
      </c>
      <c r="B880" s="398" t="s">
        <v>3555</v>
      </c>
      <c r="C880" s="398"/>
      <c r="D880" s="398"/>
      <c r="E880" s="398"/>
      <c r="F880" s="398"/>
      <c r="G880" s="398"/>
      <c r="H880" s="398"/>
    </row>
    <row r="881" spans="1:8" ht="10.199999999999999" customHeight="1">
      <c r="A881" s="397" t="s">
        <v>3556</v>
      </c>
      <c r="B881" s="398" t="s">
        <v>3557</v>
      </c>
      <c r="C881" s="398"/>
      <c r="D881" s="398"/>
      <c r="E881" s="398"/>
      <c r="F881" s="398"/>
      <c r="G881" s="398"/>
      <c r="H881" s="398"/>
    </row>
    <row r="882" spans="1:8" ht="10.199999999999999" customHeight="1">
      <c r="A882" s="397" t="s">
        <v>3558</v>
      </c>
      <c r="B882" s="398" t="s">
        <v>3559</v>
      </c>
      <c r="C882" s="398"/>
      <c r="D882" s="398"/>
      <c r="E882" s="398"/>
      <c r="F882" s="398"/>
      <c r="G882" s="398"/>
      <c r="H882" s="398"/>
    </row>
    <row r="883" spans="1:8" ht="10.199999999999999" customHeight="1">
      <c r="A883" s="397" t="s">
        <v>3560</v>
      </c>
      <c r="B883" s="398" t="s">
        <v>3561</v>
      </c>
      <c r="C883" s="398"/>
      <c r="D883" s="398"/>
      <c r="E883" s="398"/>
      <c r="F883" s="398"/>
      <c r="G883" s="398"/>
      <c r="H883" s="398"/>
    </row>
    <row r="884" spans="1:8" ht="10.199999999999999" customHeight="1">
      <c r="A884" s="397" t="s">
        <v>3562</v>
      </c>
      <c r="B884" s="398" t="s">
        <v>3563</v>
      </c>
      <c r="C884" s="398"/>
      <c r="D884" s="398"/>
      <c r="E884" s="398"/>
      <c r="F884" s="398"/>
      <c r="G884" s="398"/>
      <c r="H884" s="398"/>
    </row>
    <row r="885" spans="1:8" ht="10.199999999999999" customHeight="1">
      <c r="A885" s="397" t="s">
        <v>3564</v>
      </c>
      <c r="B885" s="398" t="s">
        <v>3565</v>
      </c>
      <c r="C885" s="398"/>
      <c r="D885" s="398"/>
      <c r="E885" s="398"/>
      <c r="F885" s="398"/>
      <c r="G885" s="398"/>
      <c r="H885" s="398"/>
    </row>
    <row r="886" spans="1:8" ht="10.199999999999999" customHeight="1">
      <c r="A886" s="397" t="s">
        <v>3566</v>
      </c>
      <c r="B886" s="398" t="s">
        <v>3567</v>
      </c>
      <c r="C886" s="398"/>
      <c r="D886" s="398"/>
      <c r="E886" s="398"/>
      <c r="F886" s="398"/>
      <c r="G886" s="398"/>
      <c r="H886" s="398"/>
    </row>
    <row r="887" spans="1:8" ht="10.199999999999999" customHeight="1">
      <c r="A887" s="397" t="s">
        <v>3568</v>
      </c>
      <c r="B887" s="398" t="s">
        <v>3569</v>
      </c>
      <c r="C887" s="398"/>
      <c r="D887" s="398"/>
      <c r="E887" s="398"/>
      <c r="F887" s="398"/>
      <c r="G887" s="398"/>
      <c r="H887" s="398"/>
    </row>
    <row r="888" spans="1:8" ht="10.199999999999999" customHeight="1">
      <c r="A888" s="397" t="s">
        <v>3570</v>
      </c>
      <c r="B888" s="398" t="s">
        <v>3571</v>
      </c>
      <c r="C888" s="398"/>
      <c r="D888" s="398"/>
      <c r="E888" s="398"/>
      <c r="F888" s="398"/>
      <c r="G888" s="398"/>
      <c r="H888" s="398"/>
    </row>
    <row r="889" spans="1:8" ht="10.199999999999999" customHeight="1">
      <c r="A889" s="397" t="s">
        <v>3572</v>
      </c>
      <c r="B889" s="398" t="s">
        <v>3573</v>
      </c>
      <c r="C889" s="398"/>
      <c r="D889" s="398"/>
      <c r="E889" s="398"/>
      <c r="F889" s="398"/>
      <c r="G889" s="398"/>
      <c r="H889" s="398"/>
    </row>
    <row r="890" spans="1:8" ht="10.199999999999999" customHeight="1">
      <c r="A890" s="397" t="s">
        <v>3574</v>
      </c>
      <c r="B890" s="398" t="s">
        <v>3575</v>
      </c>
      <c r="C890" s="398"/>
      <c r="D890" s="398"/>
      <c r="E890" s="398"/>
      <c r="F890" s="398"/>
      <c r="G890" s="398"/>
      <c r="H890" s="398"/>
    </row>
    <row r="891" spans="1:8" ht="10.199999999999999" customHeight="1">
      <c r="A891" s="397" t="s">
        <v>3576</v>
      </c>
      <c r="B891" s="398" t="s">
        <v>3577</v>
      </c>
      <c r="C891" s="398"/>
      <c r="D891" s="398"/>
      <c r="E891" s="398"/>
      <c r="F891" s="398"/>
      <c r="G891" s="398"/>
      <c r="H891" s="398"/>
    </row>
    <row r="892" spans="1:8" ht="10.199999999999999" customHeight="1">
      <c r="A892" s="397" t="s">
        <v>3578</v>
      </c>
      <c r="B892" s="398" t="s">
        <v>3579</v>
      </c>
      <c r="C892" s="398"/>
      <c r="D892" s="398"/>
      <c r="E892" s="398"/>
      <c r="F892" s="398"/>
      <c r="G892" s="398"/>
      <c r="H892" s="398"/>
    </row>
    <row r="893" spans="1:8" ht="10.199999999999999" customHeight="1">
      <c r="A893" s="397" t="s">
        <v>3580</v>
      </c>
      <c r="B893" s="398" t="s">
        <v>3581</v>
      </c>
      <c r="C893" s="398"/>
      <c r="D893" s="398"/>
      <c r="E893" s="398"/>
      <c r="F893" s="398"/>
      <c r="G893" s="398"/>
      <c r="H893" s="398"/>
    </row>
    <row r="894" spans="1:8" ht="10.199999999999999" customHeight="1">
      <c r="A894" s="397" t="s">
        <v>3582</v>
      </c>
      <c r="B894" s="398" t="s">
        <v>3583</v>
      </c>
      <c r="C894" s="398"/>
      <c r="D894" s="398"/>
      <c r="E894" s="398"/>
      <c r="F894" s="398"/>
      <c r="G894" s="398"/>
      <c r="H894" s="398"/>
    </row>
    <row r="895" spans="1:8" ht="10.199999999999999" customHeight="1">
      <c r="A895" s="397" t="s">
        <v>3584</v>
      </c>
      <c r="B895" s="398" t="s">
        <v>3585</v>
      </c>
      <c r="C895" s="398"/>
      <c r="D895" s="398"/>
      <c r="E895" s="398"/>
      <c r="F895" s="398"/>
      <c r="G895" s="398"/>
      <c r="H895" s="398"/>
    </row>
    <row r="896" spans="1:8" ht="10.199999999999999" customHeight="1">
      <c r="A896" s="397" t="s">
        <v>3586</v>
      </c>
      <c r="B896" s="398" t="s">
        <v>3587</v>
      </c>
      <c r="C896" s="398"/>
      <c r="D896" s="398"/>
      <c r="E896" s="398"/>
      <c r="F896" s="398"/>
      <c r="G896" s="398"/>
      <c r="H896" s="398"/>
    </row>
    <row r="897" spans="1:8" ht="10.199999999999999" customHeight="1">
      <c r="A897" s="397" t="s">
        <v>3588</v>
      </c>
      <c r="B897" s="398" t="s">
        <v>3589</v>
      </c>
      <c r="C897" s="398"/>
      <c r="D897" s="398"/>
      <c r="E897" s="398"/>
      <c r="F897" s="398"/>
      <c r="G897" s="398"/>
      <c r="H897" s="398"/>
    </row>
    <row r="898" spans="1:8" ht="10.199999999999999" customHeight="1">
      <c r="A898" s="397" t="s">
        <v>3590</v>
      </c>
      <c r="B898" s="398" t="s">
        <v>3591</v>
      </c>
      <c r="C898" s="398"/>
      <c r="D898" s="398"/>
      <c r="E898" s="398"/>
      <c r="F898" s="398"/>
      <c r="G898" s="398"/>
      <c r="H898" s="398"/>
    </row>
    <row r="899" spans="1:8" ht="10.199999999999999" customHeight="1">
      <c r="A899" s="397" t="s">
        <v>3592</v>
      </c>
      <c r="B899" s="398" t="s">
        <v>3593</v>
      </c>
      <c r="C899" s="398"/>
      <c r="D899" s="398"/>
      <c r="E899" s="398"/>
      <c r="F899" s="398"/>
      <c r="G899" s="398"/>
      <c r="H899" s="398"/>
    </row>
    <row r="900" spans="1:8" ht="10.199999999999999" customHeight="1">
      <c r="A900" s="397" t="s">
        <v>3594</v>
      </c>
      <c r="B900" s="398" t="s">
        <v>3595</v>
      </c>
      <c r="C900" s="398"/>
      <c r="D900" s="398"/>
      <c r="E900" s="398"/>
      <c r="F900" s="398"/>
      <c r="G900" s="398"/>
      <c r="H900" s="398"/>
    </row>
    <row r="901" spans="1:8" ht="10.199999999999999" customHeight="1">
      <c r="A901" s="397" t="s">
        <v>3596</v>
      </c>
      <c r="B901" s="398" t="s">
        <v>3597</v>
      </c>
      <c r="C901" s="398"/>
      <c r="D901" s="398"/>
      <c r="E901" s="398"/>
      <c r="F901" s="398"/>
      <c r="G901" s="398"/>
      <c r="H901" s="398"/>
    </row>
    <row r="902" spans="1:8" ht="10.199999999999999" customHeight="1">
      <c r="A902" s="397" t="s">
        <v>3598</v>
      </c>
      <c r="B902" s="398" t="s">
        <v>3599</v>
      </c>
      <c r="C902" s="398"/>
      <c r="D902" s="398"/>
      <c r="E902" s="398"/>
      <c r="F902" s="398"/>
      <c r="G902" s="398"/>
      <c r="H902" s="398"/>
    </row>
    <row r="903" spans="1:8" ht="10.199999999999999" customHeight="1">
      <c r="A903" s="397" t="s">
        <v>3600</v>
      </c>
      <c r="B903" s="398" t="s">
        <v>3601</v>
      </c>
      <c r="C903" s="398"/>
      <c r="D903" s="398"/>
      <c r="E903" s="398"/>
      <c r="F903" s="398"/>
      <c r="G903" s="398"/>
      <c r="H903" s="398"/>
    </row>
    <row r="904" spans="1:8" ht="10.199999999999999" customHeight="1">
      <c r="A904" s="397" t="s">
        <v>3602</v>
      </c>
      <c r="B904" s="398" t="s">
        <v>3603</v>
      </c>
      <c r="C904" s="398"/>
      <c r="D904" s="398"/>
      <c r="E904" s="398"/>
      <c r="F904" s="398"/>
      <c r="G904" s="398"/>
      <c r="H904" s="398"/>
    </row>
    <row r="905" spans="1:8" ht="10.199999999999999" customHeight="1">
      <c r="A905" s="397" t="s">
        <v>3604</v>
      </c>
      <c r="B905" s="398" t="s">
        <v>3605</v>
      </c>
      <c r="C905" s="398"/>
      <c r="D905" s="398"/>
      <c r="E905" s="398"/>
      <c r="F905" s="398"/>
      <c r="G905" s="398"/>
      <c r="H905" s="398"/>
    </row>
    <row r="906" spans="1:8" ht="10.199999999999999" customHeight="1">
      <c r="A906" s="397" t="s">
        <v>3606</v>
      </c>
      <c r="B906" s="398" t="s">
        <v>3607</v>
      </c>
      <c r="C906" s="398"/>
      <c r="D906" s="398"/>
      <c r="E906" s="398"/>
      <c r="F906" s="398"/>
      <c r="G906" s="398"/>
      <c r="H906" s="398"/>
    </row>
    <row r="907" spans="1:8" ht="10.199999999999999" customHeight="1">
      <c r="A907" s="397" t="s">
        <v>3608</v>
      </c>
      <c r="B907" s="398" t="s">
        <v>3609</v>
      </c>
      <c r="C907" s="398"/>
      <c r="D907" s="398"/>
      <c r="E907" s="398"/>
      <c r="F907" s="398"/>
      <c r="G907" s="398"/>
      <c r="H907" s="398"/>
    </row>
    <row r="908" spans="1:8" ht="10.199999999999999" customHeight="1">
      <c r="A908" s="397" t="s">
        <v>3610</v>
      </c>
      <c r="B908" s="398" t="s">
        <v>3611</v>
      </c>
      <c r="C908" s="398"/>
      <c r="D908" s="398"/>
      <c r="E908" s="398"/>
      <c r="F908" s="398"/>
      <c r="G908" s="398"/>
      <c r="H908" s="398"/>
    </row>
    <row r="909" spans="1:8" ht="10.199999999999999" customHeight="1">
      <c r="A909" s="397" t="s">
        <v>3612</v>
      </c>
      <c r="B909" s="398" t="s">
        <v>3613</v>
      </c>
      <c r="C909" s="398"/>
      <c r="D909" s="398"/>
      <c r="E909" s="398"/>
      <c r="F909" s="398"/>
      <c r="G909" s="398"/>
      <c r="H909" s="398"/>
    </row>
    <row r="910" spans="1:8" ht="10.199999999999999" customHeight="1">
      <c r="A910" s="397" t="s">
        <v>3614</v>
      </c>
      <c r="B910" s="398" t="s">
        <v>3615</v>
      </c>
      <c r="C910" s="398"/>
      <c r="D910" s="398"/>
      <c r="E910" s="398"/>
      <c r="F910" s="398"/>
      <c r="G910" s="398"/>
      <c r="H910" s="398"/>
    </row>
    <row r="911" spans="1:8" ht="10.199999999999999" customHeight="1">
      <c r="A911" s="397" t="s">
        <v>3616</v>
      </c>
      <c r="B911" s="398" t="s">
        <v>3617</v>
      </c>
      <c r="C911" s="398"/>
      <c r="D911" s="398"/>
      <c r="E911" s="398"/>
      <c r="F911" s="398"/>
      <c r="G911" s="398"/>
      <c r="H911" s="398"/>
    </row>
    <row r="912" spans="1:8" ht="10.199999999999999" customHeight="1">
      <c r="A912" s="397" t="s">
        <v>3618</v>
      </c>
      <c r="B912" s="398" t="s">
        <v>3619</v>
      </c>
      <c r="C912" s="398"/>
      <c r="D912" s="398"/>
      <c r="E912" s="398"/>
      <c r="F912" s="398"/>
      <c r="G912" s="398"/>
      <c r="H912" s="398"/>
    </row>
    <row r="913" spans="1:8" ht="10.199999999999999" customHeight="1">
      <c r="A913" s="397" t="s">
        <v>3620</v>
      </c>
      <c r="B913" s="398" t="s">
        <v>3621</v>
      </c>
      <c r="C913" s="398"/>
      <c r="D913" s="398"/>
      <c r="E913" s="398"/>
      <c r="F913" s="398"/>
      <c r="G913" s="398"/>
      <c r="H913" s="398"/>
    </row>
    <row r="914" spans="1:8" ht="10.199999999999999" customHeight="1">
      <c r="A914" s="397" t="s">
        <v>3622</v>
      </c>
      <c r="B914" s="398" t="s">
        <v>3623</v>
      </c>
      <c r="C914" s="398"/>
      <c r="D914" s="398"/>
      <c r="E914" s="398"/>
      <c r="F914" s="398"/>
      <c r="G914" s="398"/>
      <c r="H914" s="398"/>
    </row>
    <row r="915" spans="1:8" ht="10.199999999999999" customHeight="1">
      <c r="A915" s="397" t="s">
        <v>3624</v>
      </c>
      <c r="B915" s="398" t="s">
        <v>3625</v>
      </c>
      <c r="C915" s="398"/>
      <c r="D915" s="398"/>
      <c r="E915" s="398"/>
      <c r="F915" s="398"/>
      <c r="G915" s="398"/>
      <c r="H915" s="398"/>
    </row>
    <row r="916" spans="1:8" ht="10.199999999999999" customHeight="1">
      <c r="A916" s="397" t="s">
        <v>3626</v>
      </c>
      <c r="B916" s="398" t="s">
        <v>3627</v>
      </c>
      <c r="C916" s="398"/>
      <c r="D916" s="398"/>
      <c r="E916" s="398"/>
      <c r="F916" s="398"/>
      <c r="G916" s="398"/>
      <c r="H916" s="398"/>
    </row>
    <row r="917" spans="1:8" ht="10.199999999999999" customHeight="1">
      <c r="A917" s="397" t="s">
        <v>3628</v>
      </c>
      <c r="B917" s="398" t="s">
        <v>3629</v>
      </c>
      <c r="C917" s="398"/>
      <c r="D917" s="398"/>
      <c r="E917" s="398"/>
      <c r="F917" s="398"/>
      <c r="G917" s="398"/>
      <c r="H917" s="398"/>
    </row>
    <row r="918" spans="1:8" ht="10.199999999999999" customHeight="1">
      <c r="A918" s="397" t="s">
        <v>3630</v>
      </c>
      <c r="B918" s="398" t="s">
        <v>3631</v>
      </c>
      <c r="C918" s="398"/>
      <c r="D918" s="398"/>
      <c r="E918" s="398"/>
      <c r="F918" s="398"/>
      <c r="G918" s="398"/>
      <c r="H918" s="398"/>
    </row>
    <row r="919" spans="1:8" ht="10.199999999999999" customHeight="1">
      <c r="A919" s="397" t="s">
        <v>3632</v>
      </c>
      <c r="B919" s="398" t="s">
        <v>3633</v>
      </c>
      <c r="C919" s="398"/>
      <c r="D919" s="398"/>
      <c r="E919" s="398"/>
      <c r="F919" s="398"/>
      <c r="G919" s="398"/>
      <c r="H919" s="398"/>
    </row>
    <row r="920" spans="1:8" ht="10.199999999999999" customHeight="1">
      <c r="A920" s="397" t="s">
        <v>3634</v>
      </c>
      <c r="B920" s="398" t="s">
        <v>3635</v>
      </c>
      <c r="C920" s="398"/>
      <c r="D920" s="398"/>
      <c r="E920" s="398"/>
      <c r="F920" s="398"/>
      <c r="G920" s="398"/>
      <c r="H920" s="398"/>
    </row>
    <row r="921" spans="1:8" ht="10.199999999999999" customHeight="1">
      <c r="A921" s="397" t="s">
        <v>3636</v>
      </c>
      <c r="B921" s="398" t="s">
        <v>3637</v>
      </c>
      <c r="C921" s="398"/>
      <c r="D921" s="398"/>
      <c r="E921" s="398"/>
      <c r="F921" s="398"/>
      <c r="G921" s="398"/>
      <c r="H921" s="398"/>
    </row>
    <row r="922" spans="1:8" ht="10.199999999999999" customHeight="1">
      <c r="A922" s="397" t="s">
        <v>3638</v>
      </c>
      <c r="B922" s="398" t="s">
        <v>3639</v>
      </c>
      <c r="C922" s="398"/>
      <c r="D922" s="398"/>
      <c r="E922" s="398"/>
      <c r="F922" s="398"/>
      <c r="G922" s="398"/>
      <c r="H922" s="398"/>
    </row>
    <row r="923" spans="1:8" ht="10.199999999999999" customHeight="1">
      <c r="A923" s="397" t="s">
        <v>3640</v>
      </c>
      <c r="B923" s="398" t="s">
        <v>3641</v>
      </c>
      <c r="C923" s="398"/>
      <c r="D923" s="398"/>
      <c r="E923" s="398"/>
      <c r="F923" s="398"/>
      <c r="G923" s="398"/>
      <c r="H923" s="398"/>
    </row>
    <row r="924" spans="1:8" ht="10.199999999999999" customHeight="1">
      <c r="A924" s="397" t="s">
        <v>3642</v>
      </c>
      <c r="B924" s="398" t="s">
        <v>3643</v>
      </c>
      <c r="C924" s="398"/>
      <c r="D924" s="398"/>
      <c r="E924" s="398"/>
      <c r="F924" s="398"/>
      <c r="G924" s="398"/>
      <c r="H924" s="398"/>
    </row>
    <row r="925" spans="1:8" ht="10.199999999999999" customHeight="1">
      <c r="A925" s="397" t="s">
        <v>3644</v>
      </c>
      <c r="B925" s="398" t="s">
        <v>3645</v>
      </c>
      <c r="C925" s="398"/>
      <c r="D925" s="398"/>
      <c r="E925" s="398"/>
      <c r="F925" s="398"/>
      <c r="G925" s="398"/>
      <c r="H925" s="398"/>
    </row>
    <row r="926" spans="1:8" ht="10.199999999999999" customHeight="1">
      <c r="A926" s="397" t="s">
        <v>3646</v>
      </c>
      <c r="B926" s="398" t="s">
        <v>3647</v>
      </c>
      <c r="C926" s="398"/>
      <c r="D926" s="398"/>
      <c r="E926" s="398"/>
      <c r="F926" s="398"/>
      <c r="G926" s="398"/>
      <c r="H926" s="398"/>
    </row>
    <row r="927" spans="1:8" ht="10.199999999999999" customHeight="1">
      <c r="A927" s="397" t="s">
        <v>3648</v>
      </c>
      <c r="B927" s="398" t="s">
        <v>3649</v>
      </c>
      <c r="C927" s="398"/>
      <c r="D927" s="398"/>
      <c r="E927" s="398"/>
      <c r="F927" s="398"/>
      <c r="G927" s="398"/>
      <c r="H927" s="398"/>
    </row>
    <row r="928" spans="1:8" ht="10.199999999999999" customHeight="1">
      <c r="A928" s="397" t="s">
        <v>3650</v>
      </c>
      <c r="B928" s="398" t="s">
        <v>3651</v>
      </c>
      <c r="C928" s="398"/>
      <c r="D928" s="398"/>
      <c r="E928" s="398"/>
      <c r="F928" s="398"/>
      <c r="G928" s="398"/>
      <c r="H928" s="398"/>
    </row>
    <row r="929" spans="1:8" ht="10.199999999999999" customHeight="1">
      <c r="A929" s="397" t="s">
        <v>3652</v>
      </c>
      <c r="B929" s="398" t="s">
        <v>3653</v>
      </c>
      <c r="C929" s="398"/>
      <c r="D929" s="398"/>
      <c r="E929" s="398"/>
      <c r="F929" s="398"/>
      <c r="G929" s="398"/>
      <c r="H929" s="398"/>
    </row>
    <row r="930" spans="1:8" ht="10.199999999999999" customHeight="1">
      <c r="A930" s="397" t="s">
        <v>3654</v>
      </c>
      <c r="B930" s="398" t="s">
        <v>3655</v>
      </c>
      <c r="C930" s="398"/>
      <c r="D930" s="398"/>
      <c r="E930" s="398"/>
      <c r="F930" s="398"/>
      <c r="G930" s="398"/>
      <c r="H930" s="398"/>
    </row>
    <row r="931" spans="1:8" ht="10.199999999999999" customHeight="1">
      <c r="A931" s="397" t="s">
        <v>3656</v>
      </c>
      <c r="B931" s="398" t="s">
        <v>3657</v>
      </c>
      <c r="C931" s="398"/>
      <c r="D931" s="398"/>
      <c r="E931" s="398"/>
      <c r="F931" s="398"/>
      <c r="G931" s="398"/>
      <c r="H931" s="398"/>
    </row>
    <row r="932" spans="1:8" ht="10.199999999999999" customHeight="1">
      <c r="A932" s="397" t="s">
        <v>3658</v>
      </c>
      <c r="B932" s="398" t="s">
        <v>3659</v>
      </c>
      <c r="C932" s="398"/>
      <c r="D932" s="398"/>
      <c r="E932" s="398"/>
      <c r="F932" s="398"/>
      <c r="G932" s="398"/>
      <c r="H932" s="398"/>
    </row>
    <row r="933" spans="1:8" ht="10.199999999999999" customHeight="1">
      <c r="A933" s="397" t="s">
        <v>3660</v>
      </c>
      <c r="B933" s="398" t="s">
        <v>3661</v>
      </c>
      <c r="C933" s="398"/>
      <c r="D933" s="398"/>
      <c r="E933" s="398"/>
      <c r="F933" s="398"/>
      <c r="G933" s="398"/>
      <c r="H933" s="398"/>
    </row>
    <row r="934" spans="1:8" ht="10.199999999999999" customHeight="1">
      <c r="A934" s="397" t="s">
        <v>3662</v>
      </c>
      <c r="B934" s="398" t="s">
        <v>3663</v>
      </c>
      <c r="C934" s="398"/>
      <c r="D934" s="398"/>
      <c r="E934" s="398"/>
      <c r="F934" s="398"/>
      <c r="G934" s="398"/>
      <c r="H934" s="398"/>
    </row>
    <row r="935" spans="1:8" ht="10.199999999999999" customHeight="1">
      <c r="A935" s="397" t="s">
        <v>3664</v>
      </c>
      <c r="B935" s="398" t="s">
        <v>3665</v>
      </c>
      <c r="C935" s="398"/>
      <c r="D935" s="398"/>
      <c r="E935" s="398"/>
      <c r="F935" s="398"/>
      <c r="G935" s="398"/>
      <c r="H935" s="398"/>
    </row>
    <row r="936" spans="1:8" ht="10.199999999999999" customHeight="1">
      <c r="A936" s="397" t="s">
        <v>3666</v>
      </c>
      <c r="B936" s="398" t="s">
        <v>3667</v>
      </c>
      <c r="C936" s="398"/>
      <c r="D936" s="398"/>
      <c r="E936" s="398"/>
      <c r="F936" s="398"/>
      <c r="G936" s="398"/>
      <c r="H936" s="398"/>
    </row>
    <row r="937" spans="1:8" ht="10.199999999999999" customHeight="1">
      <c r="A937" s="397" t="s">
        <v>3668</v>
      </c>
      <c r="B937" s="398" t="s">
        <v>3669</v>
      </c>
      <c r="C937" s="398"/>
      <c r="D937" s="398"/>
      <c r="E937" s="398"/>
      <c r="F937" s="398"/>
      <c r="G937" s="398"/>
      <c r="H937" s="398"/>
    </row>
    <row r="938" spans="1:8" ht="10.199999999999999" customHeight="1">
      <c r="A938" s="397" t="s">
        <v>3670</v>
      </c>
      <c r="B938" s="398" t="s">
        <v>3671</v>
      </c>
      <c r="C938" s="398"/>
      <c r="D938" s="398"/>
      <c r="E938" s="398"/>
      <c r="F938" s="398"/>
      <c r="G938" s="398"/>
      <c r="H938" s="398"/>
    </row>
    <row r="939" spans="1:8" ht="10.199999999999999" customHeight="1">
      <c r="A939" s="397" t="s">
        <v>3672</v>
      </c>
      <c r="B939" s="398" t="s">
        <v>3673</v>
      </c>
      <c r="C939" s="398"/>
      <c r="D939" s="398"/>
      <c r="E939" s="398"/>
      <c r="F939" s="398"/>
      <c r="G939" s="398"/>
      <c r="H939" s="398"/>
    </row>
    <row r="940" spans="1:8" ht="10.199999999999999" customHeight="1">
      <c r="A940" s="397" t="s">
        <v>3674</v>
      </c>
      <c r="B940" s="398" t="s">
        <v>3675</v>
      </c>
      <c r="C940" s="398"/>
      <c r="D940" s="398"/>
      <c r="E940" s="398"/>
      <c r="F940" s="398"/>
      <c r="G940" s="398"/>
      <c r="H940" s="398"/>
    </row>
    <row r="941" spans="1:8" ht="10.199999999999999" customHeight="1">
      <c r="A941" s="397" t="s">
        <v>3676</v>
      </c>
      <c r="B941" s="398" t="s">
        <v>3677</v>
      </c>
      <c r="C941" s="398"/>
      <c r="D941" s="398"/>
      <c r="E941" s="398"/>
      <c r="F941" s="398"/>
      <c r="G941" s="398"/>
      <c r="H941" s="398"/>
    </row>
    <row r="942" spans="1:8" ht="10.199999999999999" customHeight="1">
      <c r="A942" s="397" t="s">
        <v>3678</v>
      </c>
      <c r="B942" s="398" t="s">
        <v>3679</v>
      </c>
      <c r="C942" s="398"/>
      <c r="D942" s="398"/>
      <c r="E942" s="398"/>
      <c r="F942" s="398"/>
      <c r="G942" s="398"/>
      <c r="H942" s="398"/>
    </row>
    <row r="943" spans="1:8" ht="10.199999999999999" customHeight="1">
      <c r="A943" s="397" t="s">
        <v>3680</v>
      </c>
      <c r="B943" s="398" t="s">
        <v>3681</v>
      </c>
      <c r="C943" s="398"/>
      <c r="D943" s="398"/>
      <c r="E943" s="398"/>
      <c r="F943" s="398"/>
      <c r="G943" s="398"/>
      <c r="H943" s="398"/>
    </row>
    <row r="944" spans="1:8" ht="10.199999999999999" customHeight="1">
      <c r="A944" s="397" t="s">
        <v>3682</v>
      </c>
      <c r="B944" s="398" t="s">
        <v>3683</v>
      </c>
      <c r="C944" s="398"/>
      <c r="D944" s="398"/>
      <c r="E944" s="398"/>
      <c r="F944" s="398"/>
      <c r="G944" s="398"/>
      <c r="H944" s="398"/>
    </row>
    <row r="945" spans="1:8" ht="10.199999999999999" customHeight="1">
      <c r="A945" s="397" t="s">
        <v>3684</v>
      </c>
      <c r="B945" s="398" t="s">
        <v>3685</v>
      </c>
      <c r="C945" s="398"/>
      <c r="D945" s="398"/>
      <c r="E945" s="398"/>
      <c r="F945" s="398"/>
      <c r="G945" s="398"/>
      <c r="H945" s="398"/>
    </row>
    <row r="946" spans="1:8" ht="10.199999999999999" customHeight="1">
      <c r="A946" s="397" t="s">
        <v>3686</v>
      </c>
      <c r="B946" s="398" t="s">
        <v>3687</v>
      </c>
      <c r="C946" s="398"/>
      <c r="D946" s="398"/>
      <c r="E946" s="398"/>
      <c r="F946" s="398"/>
      <c r="G946" s="398"/>
      <c r="H946" s="398"/>
    </row>
    <row r="947" spans="1:8" ht="10.199999999999999" customHeight="1">
      <c r="A947" s="397" t="s">
        <v>3688</v>
      </c>
      <c r="B947" s="398" t="s">
        <v>3689</v>
      </c>
      <c r="C947" s="398"/>
      <c r="D947" s="398"/>
      <c r="E947" s="398"/>
      <c r="F947" s="398"/>
      <c r="G947" s="398"/>
      <c r="H947" s="398"/>
    </row>
    <row r="948" spans="1:8" ht="10.199999999999999" customHeight="1">
      <c r="A948" s="397" t="s">
        <v>3690</v>
      </c>
      <c r="B948" s="398" t="s">
        <v>3691</v>
      </c>
      <c r="C948" s="398"/>
      <c r="D948" s="398"/>
      <c r="E948" s="398"/>
      <c r="F948" s="398"/>
      <c r="G948" s="398"/>
      <c r="H948" s="398"/>
    </row>
    <row r="949" spans="1:8" ht="10.199999999999999" customHeight="1">
      <c r="A949" s="397" t="s">
        <v>3692</v>
      </c>
      <c r="B949" s="398" t="s">
        <v>3693</v>
      </c>
      <c r="C949" s="398"/>
      <c r="D949" s="398"/>
      <c r="E949" s="398"/>
      <c r="F949" s="398"/>
      <c r="G949" s="398"/>
      <c r="H949" s="398"/>
    </row>
    <row r="950" spans="1:8" ht="10.199999999999999" customHeight="1">
      <c r="A950" s="397" t="s">
        <v>3694</v>
      </c>
      <c r="B950" s="398" t="s">
        <v>3695</v>
      </c>
      <c r="C950" s="398"/>
      <c r="D950" s="398"/>
      <c r="E950" s="398"/>
      <c r="F950" s="398"/>
      <c r="G950" s="398"/>
      <c r="H950" s="398"/>
    </row>
    <row r="951" spans="1:8" ht="10.199999999999999" customHeight="1">
      <c r="A951" s="397" t="s">
        <v>3696</v>
      </c>
      <c r="B951" s="398" t="s">
        <v>3697</v>
      </c>
      <c r="C951" s="398"/>
      <c r="D951" s="398"/>
      <c r="E951" s="398"/>
      <c r="F951" s="398"/>
      <c r="G951" s="398"/>
      <c r="H951" s="398"/>
    </row>
    <row r="952" spans="1:8" ht="10.199999999999999" customHeight="1">
      <c r="A952" s="397" t="s">
        <v>3698</v>
      </c>
      <c r="B952" s="398" t="s">
        <v>3699</v>
      </c>
      <c r="C952" s="398"/>
      <c r="D952" s="398"/>
      <c r="E952" s="398"/>
      <c r="F952" s="398"/>
      <c r="G952" s="398"/>
      <c r="H952" s="398"/>
    </row>
    <row r="953" spans="1:8" ht="10.199999999999999" customHeight="1">
      <c r="A953" s="397" t="s">
        <v>3700</v>
      </c>
      <c r="B953" s="398" t="s">
        <v>3701</v>
      </c>
      <c r="C953" s="398"/>
      <c r="D953" s="398"/>
      <c r="E953" s="398"/>
      <c r="F953" s="398"/>
      <c r="G953" s="398"/>
      <c r="H953" s="398"/>
    </row>
    <row r="954" spans="1:8" ht="10.199999999999999" customHeight="1">
      <c r="A954" s="397" t="s">
        <v>3702</v>
      </c>
      <c r="B954" s="398" t="s">
        <v>3703</v>
      </c>
      <c r="C954" s="398"/>
      <c r="D954" s="398"/>
      <c r="E954" s="398"/>
      <c r="F954" s="398"/>
      <c r="G954" s="398"/>
      <c r="H954" s="398"/>
    </row>
    <row r="955" spans="1:8" ht="10.199999999999999" customHeight="1">
      <c r="A955" s="397" t="s">
        <v>3704</v>
      </c>
      <c r="B955" s="398" t="s">
        <v>3705</v>
      </c>
      <c r="C955" s="398"/>
      <c r="D955" s="398"/>
      <c r="E955" s="398"/>
      <c r="F955" s="398"/>
      <c r="G955" s="398"/>
      <c r="H955" s="398"/>
    </row>
    <row r="956" spans="1:8" ht="10.199999999999999" customHeight="1">
      <c r="A956" s="397" t="s">
        <v>3706</v>
      </c>
      <c r="B956" s="398" t="s">
        <v>3707</v>
      </c>
      <c r="C956" s="398"/>
      <c r="D956" s="398"/>
      <c r="E956" s="398"/>
      <c r="F956" s="398"/>
      <c r="G956" s="398"/>
      <c r="H956" s="398"/>
    </row>
    <row r="957" spans="1:8" ht="10.199999999999999" customHeight="1">
      <c r="A957" s="397" t="s">
        <v>3708</v>
      </c>
      <c r="B957" s="398" t="s">
        <v>3709</v>
      </c>
      <c r="C957" s="398"/>
      <c r="D957" s="398"/>
      <c r="E957" s="398"/>
      <c r="F957" s="398"/>
      <c r="G957" s="398"/>
      <c r="H957" s="398"/>
    </row>
    <row r="958" spans="1:8" ht="10.199999999999999" customHeight="1">
      <c r="A958" s="397" t="s">
        <v>3710</v>
      </c>
      <c r="B958" s="398" t="s">
        <v>3711</v>
      </c>
      <c r="C958" s="398"/>
      <c r="D958" s="398"/>
      <c r="E958" s="398"/>
      <c r="F958" s="398"/>
      <c r="G958" s="398"/>
      <c r="H958" s="398"/>
    </row>
    <row r="959" spans="1:8" ht="10.199999999999999" customHeight="1">
      <c r="A959" s="397" t="s">
        <v>3712</v>
      </c>
      <c r="B959" s="398" t="s">
        <v>3713</v>
      </c>
      <c r="C959" s="398"/>
      <c r="D959" s="398"/>
      <c r="E959" s="398"/>
      <c r="F959" s="398"/>
      <c r="G959" s="398"/>
      <c r="H959" s="398"/>
    </row>
    <row r="960" spans="1:8" ht="10.199999999999999" customHeight="1">
      <c r="A960" s="397" t="s">
        <v>3714</v>
      </c>
      <c r="B960" s="398" t="s">
        <v>3715</v>
      </c>
      <c r="C960" s="398"/>
      <c r="D960" s="398"/>
      <c r="E960" s="398"/>
      <c r="F960" s="398"/>
      <c r="G960" s="398"/>
      <c r="H960" s="398"/>
    </row>
    <row r="961" spans="1:8" ht="10.199999999999999" customHeight="1">
      <c r="A961" s="397" t="s">
        <v>3716</v>
      </c>
      <c r="B961" s="398" t="s">
        <v>3717</v>
      </c>
      <c r="C961" s="398"/>
      <c r="D961" s="398"/>
      <c r="E961" s="398"/>
      <c r="F961" s="398"/>
      <c r="G961" s="398"/>
      <c r="H961" s="398"/>
    </row>
    <row r="962" spans="1:8" ht="10.199999999999999" customHeight="1">
      <c r="A962" s="397" t="s">
        <v>3718</v>
      </c>
      <c r="B962" s="398" t="s">
        <v>3719</v>
      </c>
      <c r="C962" s="398"/>
      <c r="D962" s="398"/>
      <c r="E962" s="398"/>
      <c r="F962" s="398"/>
      <c r="G962" s="398"/>
      <c r="H962" s="398"/>
    </row>
    <row r="963" spans="1:8" ht="10.199999999999999" customHeight="1">
      <c r="A963" s="397" t="s">
        <v>3720</v>
      </c>
      <c r="B963" s="398" t="s">
        <v>3721</v>
      </c>
      <c r="C963" s="398"/>
      <c r="D963" s="398"/>
      <c r="E963" s="398"/>
      <c r="F963" s="398"/>
      <c r="G963" s="398"/>
      <c r="H963" s="398"/>
    </row>
    <row r="964" spans="1:8" ht="10.199999999999999" customHeight="1">
      <c r="A964" s="397" t="s">
        <v>3722</v>
      </c>
      <c r="B964" s="398" t="s">
        <v>3723</v>
      </c>
      <c r="C964" s="398"/>
      <c r="D964" s="398"/>
      <c r="E964" s="398"/>
      <c r="F964" s="398"/>
      <c r="G964" s="398"/>
      <c r="H964" s="398"/>
    </row>
    <row r="965" spans="1:8" ht="10.199999999999999" customHeight="1">
      <c r="A965" s="397" t="s">
        <v>3724</v>
      </c>
      <c r="B965" s="398" t="s">
        <v>3725</v>
      </c>
      <c r="C965" s="398"/>
      <c r="D965" s="398"/>
      <c r="E965" s="398"/>
      <c r="F965" s="398"/>
      <c r="G965" s="398"/>
      <c r="H965" s="398"/>
    </row>
    <row r="966" spans="1:8" ht="10.199999999999999" customHeight="1">
      <c r="A966" s="397" t="s">
        <v>3726</v>
      </c>
      <c r="B966" s="398" t="s">
        <v>3727</v>
      </c>
      <c r="C966" s="398"/>
      <c r="D966" s="398"/>
      <c r="E966" s="398"/>
      <c r="F966" s="398"/>
      <c r="G966" s="398"/>
      <c r="H966" s="398"/>
    </row>
    <row r="967" spans="1:8" ht="10.199999999999999" customHeight="1">
      <c r="A967" s="397" t="s">
        <v>3728</v>
      </c>
      <c r="B967" s="398" t="s">
        <v>3729</v>
      </c>
      <c r="C967" s="398"/>
      <c r="D967" s="398"/>
      <c r="E967" s="398"/>
      <c r="F967" s="398"/>
      <c r="G967" s="398"/>
      <c r="H967" s="398"/>
    </row>
    <row r="968" spans="1:8" ht="10.199999999999999" customHeight="1">
      <c r="A968" s="397" t="s">
        <v>3730</v>
      </c>
      <c r="B968" s="398" t="s">
        <v>3731</v>
      </c>
      <c r="C968" s="398"/>
      <c r="D968" s="398"/>
      <c r="E968" s="398"/>
      <c r="F968" s="398"/>
      <c r="G968" s="398"/>
      <c r="H968" s="398"/>
    </row>
    <row r="969" spans="1:8" ht="10.199999999999999" customHeight="1">
      <c r="A969" s="397" t="s">
        <v>3732</v>
      </c>
      <c r="B969" s="398" t="s">
        <v>3733</v>
      </c>
      <c r="C969" s="398"/>
      <c r="D969" s="398"/>
      <c r="E969" s="398"/>
      <c r="F969" s="398"/>
      <c r="G969" s="398"/>
      <c r="H969" s="398"/>
    </row>
    <row r="970" spans="1:8" ht="10.199999999999999" customHeight="1">
      <c r="A970" s="397" t="s">
        <v>3734</v>
      </c>
      <c r="B970" s="398" t="s">
        <v>3735</v>
      </c>
      <c r="C970" s="398"/>
      <c r="D970" s="398"/>
      <c r="E970" s="398"/>
      <c r="F970" s="398"/>
      <c r="G970" s="398"/>
      <c r="H970" s="398"/>
    </row>
    <row r="971" spans="1:8" ht="10.199999999999999" customHeight="1">
      <c r="A971" s="397" t="s">
        <v>3736</v>
      </c>
      <c r="B971" s="398" t="s">
        <v>3737</v>
      </c>
      <c r="C971" s="398"/>
      <c r="D971" s="398"/>
      <c r="E971" s="398"/>
      <c r="F971" s="398"/>
      <c r="G971" s="398"/>
      <c r="H971" s="398"/>
    </row>
    <row r="972" spans="1:8" ht="10.199999999999999" customHeight="1">
      <c r="A972" s="397" t="s">
        <v>3738</v>
      </c>
      <c r="B972" s="398" t="s">
        <v>3739</v>
      </c>
      <c r="C972" s="398"/>
      <c r="D972" s="398"/>
      <c r="E972" s="398"/>
      <c r="F972" s="398"/>
      <c r="G972" s="398"/>
      <c r="H972" s="398"/>
    </row>
    <row r="973" spans="1:8" ht="10.199999999999999" customHeight="1">
      <c r="A973" s="397" t="s">
        <v>3740</v>
      </c>
      <c r="B973" s="398" t="s">
        <v>3741</v>
      </c>
      <c r="C973" s="398"/>
      <c r="D973" s="398"/>
      <c r="E973" s="398"/>
      <c r="F973" s="398"/>
      <c r="G973" s="398"/>
      <c r="H973" s="398"/>
    </row>
    <row r="974" spans="1:8" ht="10.199999999999999" customHeight="1">
      <c r="A974" s="397" t="s">
        <v>3742</v>
      </c>
      <c r="B974" s="398" t="s">
        <v>3743</v>
      </c>
      <c r="C974" s="398"/>
      <c r="D974" s="398"/>
      <c r="E974" s="398"/>
      <c r="F974" s="398"/>
      <c r="G974" s="398"/>
      <c r="H974" s="398"/>
    </row>
    <row r="975" spans="1:8" ht="10.199999999999999" customHeight="1">
      <c r="A975" s="397" t="s">
        <v>3744</v>
      </c>
      <c r="B975" s="398" t="s">
        <v>3745</v>
      </c>
      <c r="C975" s="398"/>
      <c r="D975" s="398"/>
      <c r="E975" s="398"/>
      <c r="F975" s="398"/>
      <c r="G975" s="398"/>
      <c r="H975" s="398"/>
    </row>
    <row r="976" spans="1:8" ht="10.199999999999999" customHeight="1">
      <c r="A976" s="397" t="s">
        <v>3746</v>
      </c>
      <c r="B976" s="398" t="s">
        <v>3747</v>
      </c>
      <c r="C976" s="398"/>
      <c r="D976" s="398"/>
      <c r="E976" s="398"/>
      <c r="F976" s="398"/>
      <c r="G976" s="398"/>
      <c r="H976" s="398"/>
    </row>
    <row r="977" spans="1:8" ht="10.199999999999999" customHeight="1">
      <c r="A977" s="397" t="s">
        <v>3748</v>
      </c>
      <c r="B977" s="398" t="s">
        <v>3749</v>
      </c>
      <c r="C977" s="398"/>
      <c r="D977" s="398"/>
      <c r="E977" s="398"/>
      <c r="F977" s="398"/>
      <c r="G977" s="398"/>
      <c r="H977" s="398"/>
    </row>
    <row r="978" spans="1:8" ht="10.199999999999999" customHeight="1">
      <c r="A978" s="397" t="s">
        <v>3750</v>
      </c>
      <c r="B978" s="398" t="s">
        <v>3751</v>
      </c>
      <c r="C978" s="398"/>
      <c r="D978" s="398"/>
      <c r="E978" s="398"/>
      <c r="F978" s="398"/>
      <c r="G978" s="398"/>
      <c r="H978" s="398"/>
    </row>
    <row r="979" spans="1:8" ht="10.199999999999999" customHeight="1">
      <c r="A979" s="397" t="s">
        <v>3752</v>
      </c>
      <c r="B979" s="398" t="s">
        <v>3753</v>
      </c>
      <c r="C979" s="398"/>
      <c r="D979" s="398"/>
      <c r="E979" s="398"/>
      <c r="F979" s="398"/>
      <c r="G979" s="398"/>
      <c r="H979" s="398"/>
    </row>
    <row r="980" spans="1:8" ht="10.199999999999999" customHeight="1">
      <c r="A980" s="397" t="s">
        <v>3754</v>
      </c>
      <c r="B980" s="398" t="s">
        <v>3755</v>
      </c>
      <c r="C980" s="398"/>
      <c r="D980" s="398"/>
      <c r="E980" s="398"/>
      <c r="F980" s="398"/>
      <c r="G980" s="398"/>
      <c r="H980" s="398"/>
    </row>
    <row r="981" spans="1:8" ht="10.199999999999999" customHeight="1">
      <c r="A981" s="397" t="s">
        <v>3756</v>
      </c>
      <c r="B981" s="398" t="s">
        <v>3757</v>
      </c>
      <c r="C981" s="398"/>
      <c r="D981" s="398"/>
      <c r="E981" s="398"/>
      <c r="F981" s="398"/>
      <c r="G981" s="398"/>
      <c r="H981" s="398"/>
    </row>
    <row r="982" spans="1:8" ht="10.199999999999999" customHeight="1">
      <c r="A982" s="397" t="s">
        <v>3758</v>
      </c>
      <c r="B982" s="398" t="s">
        <v>3759</v>
      </c>
      <c r="C982" s="398"/>
      <c r="D982" s="398"/>
      <c r="E982" s="398"/>
      <c r="F982" s="398"/>
      <c r="G982" s="398"/>
      <c r="H982" s="398"/>
    </row>
    <row r="983" spans="1:8" ht="10.199999999999999" customHeight="1">
      <c r="A983" s="397" t="s">
        <v>3760</v>
      </c>
      <c r="B983" s="398" t="s">
        <v>3761</v>
      </c>
      <c r="C983" s="398"/>
      <c r="D983" s="398"/>
      <c r="E983" s="398"/>
      <c r="F983" s="398"/>
      <c r="G983" s="398"/>
      <c r="H983" s="398"/>
    </row>
    <row r="984" spans="1:8" ht="10.199999999999999" customHeight="1">
      <c r="A984" s="397" t="s">
        <v>3762</v>
      </c>
      <c r="B984" s="398" t="s">
        <v>3763</v>
      </c>
      <c r="C984" s="398"/>
      <c r="D984" s="398"/>
      <c r="E984" s="398"/>
      <c r="F984" s="398"/>
      <c r="G984" s="398"/>
      <c r="H984" s="398"/>
    </row>
    <row r="985" spans="1:8" ht="10.199999999999999" customHeight="1">
      <c r="A985" s="397" t="s">
        <v>3764</v>
      </c>
      <c r="B985" s="398" t="s">
        <v>3765</v>
      </c>
      <c r="C985" s="398"/>
      <c r="D985" s="398"/>
      <c r="E985" s="398"/>
      <c r="F985" s="398"/>
      <c r="G985" s="398"/>
      <c r="H985" s="398"/>
    </row>
    <row r="986" spans="1:8" ht="10.199999999999999" customHeight="1">
      <c r="A986" s="397" t="s">
        <v>3766</v>
      </c>
      <c r="B986" s="398" t="s">
        <v>3767</v>
      </c>
      <c r="C986" s="398"/>
      <c r="D986" s="398"/>
      <c r="E986" s="398"/>
      <c r="F986" s="398"/>
      <c r="G986" s="398"/>
      <c r="H986" s="398"/>
    </row>
    <row r="987" spans="1:8" ht="10.199999999999999" customHeight="1">
      <c r="A987" s="397" t="s">
        <v>3768</v>
      </c>
      <c r="B987" s="398" t="s">
        <v>3769</v>
      </c>
      <c r="C987" s="398"/>
      <c r="D987" s="398"/>
      <c r="E987" s="398"/>
      <c r="F987" s="398"/>
      <c r="G987" s="398"/>
      <c r="H987" s="398"/>
    </row>
    <row r="988" spans="1:8" ht="10.199999999999999" customHeight="1">
      <c r="A988" s="397" t="s">
        <v>3770</v>
      </c>
      <c r="B988" s="398" t="s">
        <v>3771</v>
      </c>
      <c r="C988" s="398"/>
      <c r="D988" s="398"/>
      <c r="E988" s="398"/>
      <c r="F988" s="398"/>
      <c r="G988" s="398"/>
      <c r="H988" s="398"/>
    </row>
    <row r="989" spans="1:8" ht="10.199999999999999" customHeight="1">
      <c r="A989" s="397" t="s">
        <v>3772</v>
      </c>
      <c r="B989" s="398" t="s">
        <v>3773</v>
      </c>
      <c r="C989" s="398"/>
      <c r="D989" s="398"/>
      <c r="E989" s="398"/>
      <c r="F989" s="398"/>
      <c r="G989" s="398"/>
      <c r="H989" s="398"/>
    </row>
    <row r="990" spans="1:8" ht="10.199999999999999" customHeight="1">
      <c r="A990" s="397" t="s">
        <v>3774</v>
      </c>
      <c r="B990" s="398" t="s">
        <v>3775</v>
      </c>
      <c r="C990" s="398"/>
      <c r="D990" s="398"/>
      <c r="E990" s="398"/>
      <c r="F990" s="398"/>
      <c r="G990" s="398"/>
      <c r="H990" s="398"/>
    </row>
    <row r="991" spans="1:8" ht="10.199999999999999" customHeight="1">
      <c r="A991" s="397" t="s">
        <v>3776</v>
      </c>
      <c r="B991" s="398" t="s">
        <v>3777</v>
      </c>
      <c r="C991" s="398"/>
      <c r="D991" s="398"/>
      <c r="E991" s="398"/>
      <c r="F991" s="398"/>
      <c r="G991" s="398"/>
      <c r="H991" s="398"/>
    </row>
    <row r="992" spans="1:8" ht="10.199999999999999" customHeight="1">
      <c r="A992" s="397" t="s">
        <v>3778</v>
      </c>
      <c r="B992" s="398" t="s">
        <v>3779</v>
      </c>
      <c r="C992" s="398"/>
      <c r="D992" s="398"/>
      <c r="E992" s="398"/>
      <c r="F992" s="398"/>
      <c r="G992" s="398"/>
      <c r="H992" s="398"/>
    </row>
    <row r="993" spans="1:8" ht="10.199999999999999" customHeight="1">
      <c r="A993" s="397" t="s">
        <v>3780</v>
      </c>
      <c r="B993" s="398" t="s">
        <v>3781</v>
      </c>
      <c r="C993" s="398"/>
      <c r="D993" s="398"/>
      <c r="E993" s="398"/>
      <c r="F993" s="398"/>
      <c r="G993" s="398"/>
      <c r="H993" s="398"/>
    </row>
    <row r="994" spans="1:8" ht="10.199999999999999" customHeight="1">
      <c r="A994" s="397" t="s">
        <v>3782</v>
      </c>
      <c r="B994" s="398" t="s">
        <v>3783</v>
      </c>
      <c r="C994" s="398"/>
      <c r="D994" s="398"/>
      <c r="E994" s="398"/>
      <c r="F994" s="398"/>
      <c r="G994" s="398"/>
      <c r="H994" s="398"/>
    </row>
    <row r="995" spans="1:8" ht="10.199999999999999" customHeight="1">
      <c r="A995" s="397" t="s">
        <v>3784</v>
      </c>
      <c r="B995" s="398" t="s">
        <v>3785</v>
      </c>
      <c r="C995" s="398"/>
      <c r="D995" s="398"/>
      <c r="E995" s="398"/>
      <c r="F995" s="398"/>
      <c r="G995" s="398"/>
      <c r="H995" s="398"/>
    </row>
    <row r="996" spans="1:8" ht="10.199999999999999" customHeight="1">
      <c r="A996" s="397" t="s">
        <v>3786</v>
      </c>
      <c r="B996" s="398" t="s">
        <v>3787</v>
      </c>
      <c r="C996" s="398"/>
      <c r="D996" s="398"/>
      <c r="E996" s="398"/>
      <c r="F996" s="398"/>
      <c r="G996" s="398"/>
      <c r="H996" s="398"/>
    </row>
    <row r="997" spans="1:8" ht="10.199999999999999" customHeight="1">
      <c r="A997" s="397" t="s">
        <v>3788</v>
      </c>
      <c r="B997" s="398" t="s">
        <v>3789</v>
      </c>
      <c r="C997" s="398"/>
      <c r="D997" s="398"/>
      <c r="E997" s="398"/>
      <c r="F997" s="398"/>
      <c r="G997" s="398"/>
      <c r="H997" s="398"/>
    </row>
    <row r="998" spans="1:8" ht="10.199999999999999" customHeight="1">
      <c r="A998" s="397" t="s">
        <v>3790</v>
      </c>
      <c r="B998" s="398" t="s">
        <v>3791</v>
      </c>
      <c r="C998" s="398"/>
      <c r="D998" s="398"/>
      <c r="E998" s="398"/>
      <c r="F998" s="398"/>
      <c r="G998" s="398"/>
      <c r="H998" s="398"/>
    </row>
    <row r="999" spans="1:8" ht="10.199999999999999" customHeight="1">
      <c r="A999" s="397" t="s">
        <v>3792</v>
      </c>
      <c r="B999" s="398" t="s">
        <v>3793</v>
      </c>
      <c r="C999" s="398"/>
      <c r="D999" s="398"/>
      <c r="E999" s="398"/>
      <c r="F999" s="398"/>
      <c r="G999" s="398"/>
      <c r="H999" s="398"/>
    </row>
    <row r="1000" spans="1:8" ht="10.199999999999999" customHeight="1">
      <c r="A1000" s="397" t="s">
        <v>3794</v>
      </c>
      <c r="B1000" s="398" t="s">
        <v>3795</v>
      </c>
      <c r="C1000" s="398"/>
      <c r="D1000" s="398"/>
      <c r="E1000" s="398"/>
      <c r="F1000" s="398"/>
      <c r="G1000" s="398"/>
      <c r="H1000" s="398"/>
    </row>
    <row r="1001" spans="1:8" ht="10.199999999999999" customHeight="1">
      <c r="A1001" s="397" t="s">
        <v>3796</v>
      </c>
      <c r="B1001" s="398" t="s">
        <v>3797</v>
      </c>
      <c r="C1001" s="398"/>
      <c r="D1001" s="398"/>
      <c r="E1001" s="398"/>
      <c r="F1001" s="398"/>
      <c r="G1001" s="398"/>
      <c r="H1001" s="398"/>
    </row>
    <row r="1002" spans="1:8" ht="10.199999999999999" customHeight="1">
      <c r="A1002" s="397" t="s">
        <v>3798</v>
      </c>
      <c r="B1002" s="398" t="s">
        <v>3799</v>
      </c>
      <c r="C1002" s="398"/>
      <c r="D1002" s="398"/>
      <c r="E1002" s="398"/>
      <c r="F1002" s="398"/>
      <c r="G1002" s="398"/>
      <c r="H1002" s="398"/>
    </row>
    <row r="1003" spans="1:8" ht="10.199999999999999" customHeight="1">
      <c r="A1003" s="397" t="s">
        <v>3800</v>
      </c>
      <c r="B1003" s="398" t="s">
        <v>3801</v>
      </c>
      <c r="C1003" s="398"/>
      <c r="D1003" s="398"/>
      <c r="E1003" s="398"/>
      <c r="F1003" s="398"/>
      <c r="G1003" s="398"/>
      <c r="H1003" s="398"/>
    </row>
    <row r="1004" spans="1:8" ht="10.199999999999999" customHeight="1">
      <c r="A1004" s="397" t="s">
        <v>3802</v>
      </c>
      <c r="B1004" s="398" t="s">
        <v>3803</v>
      </c>
      <c r="C1004" s="398"/>
      <c r="D1004" s="398"/>
      <c r="E1004" s="398"/>
      <c r="F1004" s="398"/>
      <c r="G1004" s="398"/>
      <c r="H1004" s="398"/>
    </row>
    <row r="1005" spans="1:8" ht="10.199999999999999" customHeight="1">
      <c r="A1005" s="397" t="s">
        <v>3804</v>
      </c>
      <c r="B1005" s="398" t="s">
        <v>3805</v>
      </c>
      <c r="C1005" s="398"/>
      <c r="D1005" s="398"/>
      <c r="E1005" s="398"/>
      <c r="F1005" s="398"/>
      <c r="G1005" s="398"/>
      <c r="H1005" s="398"/>
    </row>
    <row r="1006" spans="1:8" ht="10.199999999999999" customHeight="1">
      <c r="A1006" s="397" t="s">
        <v>3806</v>
      </c>
      <c r="B1006" s="398" t="s">
        <v>3807</v>
      </c>
      <c r="C1006" s="398"/>
      <c r="D1006" s="398"/>
      <c r="E1006" s="398"/>
      <c r="F1006" s="398"/>
      <c r="G1006" s="398"/>
      <c r="H1006" s="398"/>
    </row>
    <row r="1007" spans="1:8" ht="10.199999999999999" customHeight="1">
      <c r="A1007" s="397" t="s">
        <v>3808</v>
      </c>
      <c r="B1007" s="398" t="s">
        <v>3809</v>
      </c>
      <c r="C1007" s="398"/>
      <c r="D1007" s="398"/>
      <c r="E1007" s="398"/>
      <c r="F1007" s="398"/>
      <c r="G1007" s="398"/>
      <c r="H1007" s="398"/>
    </row>
    <row r="1008" spans="1:8" ht="10.199999999999999" customHeight="1">
      <c r="A1008" s="397" t="s">
        <v>3810</v>
      </c>
      <c r="B1008" s="398" t="s">
        <v>3811</v>
      </c>
      <c r="C1008" s="398"/>
      <c r="D1008" s="398"/>
      <c r="E1008" s="398"/>
      <c r="F1008" s="398"/>
      <c r="G1008" s="398"/>
      <c r="H1008" s="398"/>
    </row>
    <row r="1009" spans="1:8" ht="10.199999999999999" customHeight="1">
      <c r="A1009" s="397" t="s">
        <v>3812</v>
      </c>
      <c r="B1009" s="398" t="s">
        <v>3813</v>
      </c>
      <c r="C1009" s="398"/>
      <c r="D1009" s="398"/>
      <c r="E1009" s="398"/>
      <c r="F1009" s="398"/>
      <c r="G1009" s="398"/>
      <c r="H1009" s="398"/>
    </row>
    <row r="1010" spans="1:8" ht="10.199999999999999" customHeight="1">
      <c r="A1010" s="397" t="s">
        <v>3814</v>
      </c>
      <c r="B1010" s="398" t="s">
        <v>3815</v>
      </c>
      <c r="C1010" s="398"/>
      <c r="D1010" s="398"/>
      <c r="E1010" s="398"/>
      <c r="F1010" s="398"/>
      <c r="G1010" s="398"/>
      <c r="H1010" s="398"/>
    </row>
    <row r="1011" spans="1:8" ht="10.199999999999999" customHeight="1">
      <c r="A1011" s="397" t="s">
        <v>3816</v>
      </c>
      <c r="B1011" s="398" t="s">
        <v>3817</v>
      </c>
      <c r="C1011" s="398"/>
      <c r="D1011" s="398"/>
      <c r="E1011" s="398"/>
      <c r="F1011" s="398"/>
      <c r="G1011" s="398"/>
      <c r="H1011" s="398"/>
    </row>
    <row r="1012" spans="1:8" ht="10.199999999999999" customHeight="1">
      <c r="A1012" s="397" t="s">
        <v>3818</v>
      </c>
      <c r="B1012" s="398" t="s">
        <v>3819</v>
      </c>
      <c r="C1012" s="398"/>
      <c r="D1012" s="398"/>
      <c r="E1012" s="398"/>
      <c r="F1012" s="398"/>
      <c r="G1012" s="398"/>
      <c r="H1012" s="398"/>
    </row>
    <row r="1013" spans="1:8" ht="10.199999999999999" customHeight="1">
      <c r="A1013" s="397" t="s">
        <v>3820</v>
      </c>
      <c r="B1013" s="398" t="s">
        <v>3821</v>
      </c>
      <c r="C1013" s="398"/>
      <c r="D1013" s="398"/>
      <c r="E1013" s="398"/>
      <c r="F1013" s="398"/>
      <c r="G1013" s="398"/>
      <c r="H1013" s="398"/>
    </row>
    <row r="1014" spans="1:8" ht="10.199999999999999" customHeight="1">
      <c r="A1014" s="397" t="s">
        <v>3822</v>
      </c>
      <c r="B1014" s="398" t="s">
        <v>3823</v>
      </c>
      <c r="C1014" s="398"/>
      <c r="D1014" s="398"/>
      <c r="E1014" s="398"/>
      <c r="F1014" s="398"/>
      <c r="G1014" s="398"/>
      <c r="H1014" s="398"/>
    </row>
    <row r="1015" spans="1:8" ht="10.199999999999999" customHeight="1">
      <c r="A1015" s="397" t="s">
        <v>3824</v>
      </c>
      <c r="B1015" s="398" t="s">
        <v>3825</v>
      </c>
      <c r="C1015" s="398"/>
      <c r="D1015" s="398"/>
      <c r="E1015" s="398"/>
      <c r="F1015" s="398"/>
      <c r="G1015" s="398"/>
      <c r="H1015" s="398"/>
    </row>
    <row r="1016" spans="1:8" ht="10.199999999999999" customHeight="1">
      <c r="A1016" s="397" t="s">
        <v>3826</v>
      </c>
      <c r="B1016" s="398" t="s">
        <v>3827</v>
      </c>
      <c r="C1016" s="398"/>
      <c r="D1016" s="398"/>
      <c r="E1016" s="398"/>
      <c r="F1016" s="398"/>
      <c r="G1016" s="398"/>
      <c r="H1016" s="398"/>
    </row>
    <row r="1017" spans="1:8" ht="10.199999999999999" customHeight="1">
      <c r="A1017" s="397" t="s">
        <v>3828</v>
      </c>
      <c r="B1017" s="398" t="s">
        <v>3829</v>
      </c>
      <c r="C1017" s="398"/>
      <c r="D1017" s="398"/>
      <c r="E1017" s="398"/>
      <c r="F1017" s="398"/>
      <c r="G1017" s="398"/>
      <c r="H1017" s="398"/>
    </row>
    <row r="1018" spans="1:8" ht="10.199999999999999" customHeight="1">
      <c r="A1018" s="397" t="s">
        <v>3830</v>
      </c>
      <c r="B1018" s="398" t="s">
        <v>3831</v>
      </c>
      <c r="C1018" s="398"/>
      <c r="D1018" s="398"/>
      <c r="E1018" s="398"/>
      <c r="F1018" s="398"/>
      <c r="G1018" s="398"/>
      <c r="H1018" s="398"/>
    </row>
    <row r="1019" spans="1:8" ht="10.199999999999999" customHeight="1">
      <c r="A1019" s="397" t="s">
        <v>3832</v>
      </c>
      <c r="B1019" s="398" t="s">
        <v>3833</v>
      </c>
      <c r="C1019" s="398"/>
      <c r="D1019" s="398"/>
      <c r="E1019" s="398"/>
      <c r="F1019" s="398"/>
      <c r="G1019" s="398"/>
      <c r="H1019" s="398"/>
    </row>
    <row r="1020" spans="1:8" ht="10.199999999999999" customHeight="1">
      <c r="A1020" s="397" t="s">
        <v>3832</v>
      </c>
      <c r="B1020" s="398" t="s">
        <v>3833</v>
      </c>
      <c r="C1020" s="398"/>
      <c r="D1020" s="398"/>
      <c r="E1020" s="398"/>
      <c r="F1020" s="398"/>
      <c r="G1020" s="398"/>
      <c r="H1020" s="398"/>
    </row>
    <row r="1021" spans="1:8" ht="10.199999999999999" customHeight="1">
      <c r="A1021" s="397" t="s">
        <v>3834</v>
      </c>
      <c r="B1021" s="398" t="s">
        <v>3835</v>
      </c>
      <c r="C1021" s="398"/>
      <c r="D1021" s="398"/>
      <c r="E1021" s="398"/>
      <c r="F1021" s="398"/>
      <c r="G1021" s="398"/>
      <c r="H1021" s="398"/>
    </row>
    <row r="1022" spans="1:8" ht="10.199999999999999" customHeight="1">
      <c r="A1022" s="397" t="s">
        <v>3836</v>
      </c>
      <c r="B1022" s="398" t="s">
        <v>3837</v>
      </c>
      <c r="C1022" s="398"/>
      <c r="D1022" s="398"/>
      <c r="E1022" s="398"/>
      <c r="F1022" s="398"/>
      <c r="G1022" s="398"/>
      <c r="H1022" s="398"/>
    </row>
    <row r="1023" spans="1:8" ht="10.199999999999999" customHeight="1">
      <c r="A1023" s="397" t="s">
        <v>3838</v>
      </c>
      <c r="B1023" s="398" t="s">
        <v>3839</v>
      </c>
      <c r="C1023" s="398"/>
      <c r="D1023" s="398"/>
      <c r="E1023" s="398"/>
      <c r="F1023" s="398"/>
      <c r="G1023" s="398"/>
      <c r="H1023" s="398"/>
    </row>
    <row r="1024" spans="1:8" ht="10.199999999999999" customHeight="1">
      <c r="A1024" s="397" t="s">
        <v>3838</v>
      </c>
      <c r="B1024" s="398" t="s">
        <v>3839</v>
      </c>
      <c r="C1024" s="398"/>
      <c r="D1024" s="398"/>
      <c r="E1024" s="398"/>
      <c r="F1024" s="398"/>
      <c r="G1024" s="398"/>
      <c r="H1024" s="398"/>
    </row>
    <row r="1025" spans="1:8" ht="10.199999999999999" customHeight="1">
      <c r="A1025" s="397" t="s">
        <v>3840</v>
      </c>
      <c r="B1025" s="398" t="s">
        <v>3841</v>
      </c>
      <c r="C1025" s="398"/>
      <c r="D1025" s="398"/>
      <c r="E1025" s="398"/>
      <c r="F1025" s="398"/>
      <c r="G1025" s="398"/>
      <c r="H1025" s="398"/>
    </row>
    <row r="1026" spans="1:8" ht="10.199999999999999" customHeight="1">
      <c r="A1026" s="397" t="s">
        <v>3842</v>
      </c>
      <c r="B1026" s="398" t="s">
        <v>3843</v>
      </c>
      <c r="C1026" s="398"/>
      <c r="D1026" s="398"/>
      <c r="E1026" s="398"/>
      <c r="F1026" s="398"/>
      <c r="G1026" s="398"/>
      <c r="H1026" s="398"/>
    </row>
    <row r="1027" spans="1:8" ht="10.199999999999999" customHeight="1">
      <c r="A1027" s="397" t="s">
        <v>3842</v>
      </c>
      <c r="B1027" s="398" t="s">
        <v>3843</v>
      </c>
      <c r="C1027" s="398"/>
      <c r="D1027" s="398"/>
      <c r="E1027" s="398"/>
      <c r="F1027" s="398"/>
      <c r="G1027" s="398"/>
      <c r="H1027" s="398"/>
    </row>
    <row r="1028" spans="1:8" ht="10.199999999999999" customHeight="1">
      <c r="A1028" s="397" t="s">
        <v>3844</v>
      </c>
      <c r="B1028" s="398" t="s">
        <v>3845</v>
      </c>
      <c r="C1028" s="398"/>
      <c r="D1028" s="398"/>
      <c r="E1028" s="398"/>
      <c r="F1028" s="398"/>
      <c r="G1028" s="398"/>
      <c r="H1028" s="398"/>
    </row>
    <row r="1029" spans="1:8" ht="10.199999999999999" customHeight="1">
      <c r="A1029" s="397" t="s">
        <v>3846</v>
      </c>
      <c r="B1029" s="398" t="s">
        <v>3847</v>
      </c>
      <c r="C1029" s="398"/>
      <c r="D1029" s="398"/>
      <c r="E1029" s="398"/>
      <c r="F1029" s="398"/>
      <c r="G1029" s="398"/>
      <c r="H1029" s="398"/>
    </row>
    <row r="1030" spans="1:8" ht="10.199999999999999" customHeight="1">
      <c r="A1030" s="397" t="s">
        <v>3848</v>
      </c>
      <c r="B1030" s="398" t="s">
        <v>3849</v>
      </c>
      <c r="C1030" s="398"/>
      <c r="D1030" s="398"/>
      <c r="E1030" s="398"/>
      <c r="F1030" s="398"/>
      <c r="G1030" s="398"/>
      <c r="H1030" s="398"/>
    </row>
    <row r="1031" spans="1:8" ht="10.199999999999999" customHeight="1">
      <c r="A1031" s="397" t="s">
        <v>3850</v>
      </c>
      <c r="B1031" s="398" t="s">
        <v>3851</v>
      </c>
      <c r="C1031" s="398"/>
      <c r="D1031" s="398"/>
      <c r="E1031" s="398"/>
      <c r="F1031" s="398"/>
      <c r="G1031" s="398"/>
      <c r="H1031" s="398"/>
    </row>
    <row r="1032" spans="1:8" ht="10.199999999999999" customHeight="1">
      <c r="A1032" s="397" t="s">
        <v>3852</v>
      </c>
      <c r="B1032" s="398" t="s">
        <v>3853</v>
      </c>
      <c r="C1032" s="398"/>
      <c r="D1032" s="398"/>
      <c r="E1032" s="398"/>
      <c r="F1032" s="398"/>
      <c r="G1032" s="398"/>
      <c r="H1032" s="398"/>
    </row>
    <row r="1033" spans="1:8" ht="10.199999999999999" customHeight="1">
      <c r="A1033" s="397" t="s">
        <v>3854</v>
      </c>
      <c r="B1033" s="398" t="s">
        <v>3855</v>
      </c>
      <c r="C1033" s="398"/>
      <c r="D1033" s="398"/>
      <c r="E1033" s="398"/>
      <c r="F1033" s="398"/>
      <c r="G1033" s="398"/>
      <c r="H1033" s="398"/>
    </row>
    <row r="1034" spans="1:8" ht="10.199999999999999" customHeight="1">
      <c r="A1034" s="397" t="s">
        <v>3856</v>
      </c>
      <c r="B1034" s="398" t="s">
        <v>3857</v>
      </c>
      <c r="C1034" s="398"/>
      <c r="D1034" s="398"/>
      <c r="E1034" s="398"/>
      <c r="F1034" s="398"/>
      <c r="G1034" s="398"/>
      <c r="H1034" s="398"/>
    </row>
    <row r="1035" spans="1:8" ht="10.199999999999999" customHeight="1">
      <c r="A1035" s="397" t="s">
        <v>3858</v>
      </c>
      <c r="B1035" s="398" t="s">
        <v>3859</v>
      </c>
      <c r="C1035" s="398"/>
      <c r="D1035" s="398"/>
      <c r="E1035" s="398"/>
      <c r="F1035" s="398"/>
      <c r="G1035" s="398"/>
      <c r="H1035" s="398"/>
    </row>
    <row r="1036" spans="1:8" ht="10.199999999999999" customHeight="1">
      <c r="A1036" s="397" t="s">
        <v>3860</v>
      </c>
      <c r="B1036" s="398" t="s">
        <v>3861</v>
      </c>
      <c r="C1036" s="398"/>
      <c r="D1036" s="398"/>
      <c r="E1036" s="398"/>
      <c r="F1036" s="398"/>
      <c r="G1036" s="398"/>
      <c r="H1036" s="398"/>
    </row>
    <row r="1037" spans="1:8" ht="10.199999999999999" customHeight="1">
      <c r="A1037" s="397" t="s">
        <v>3862</v>
      </c>
      <c r="B1037" s="398" t="s">
        <v>3863</v>
      </c>
      <c r="C1037" s="398"/>
      <c r="D1037" s="398"/>
      <c r="E1037" s="398"/>
      <c r="F1037" s="398"/>
      <c r="G1037" s="398"/>
      <c r="H1037" s="398"/>
    </row>
    <row r="1038" spans="1:8" ht="10.199999999999999" customHeight="1">
      <c r="A1038" s="397" t="s">
        <v>3864</v>
      </c>
      <c r="B1038" s="398" t="s">
        <v>3865</v>
      </c>
      <c r="C1038" s="398"/>
      <c r="D1038" s="398"/>
      <c r="E1038" s="398"/>
      <c r="F1038" s="398"/>
      <c r="G1038" s="398"/>
      <c r="H1038" s="398"/>
    </row>
    <row r="1039" spans="1:8" ht="10.199999999999999" customHeight="1">
      <c r="A1039" s="397" t="s">
        <v>3866</v>
      </c>
      <c r="B1039" s="398" t="s">
        <v>3867</v>
      </c>
      <c r="C1039" s="398"/>
      <c r="D1039" s="398"/>
      <c r="E1039" s="398"/>
      <c r="F1039" s="398"/>
      <c r="G1039" s="398"/>
      <c r="H1039" s="398"/>
    </row>
    <row r="1040" spans="1:8" ht="10.199999999999999" customHeight="1">
      <c r="A1040" s="397" t="s">
        <v>3868</v>
      </c>
      <c r="B1040" s="398" t="s">
        <v>3869</v>
      </c>
      <c r="C1040" s="398"/>
      <c r="D1040" s="398"/>
      <c r="E1040" s="398"/>
      <c r="F1040" s="398"/>
      <c r="G1040" s="398"/>
      <c r="H1040" s="398"/>
    </row>
    <row r="1041" spans="1:8" ht="10.199999999999999" customHeight="1">
      <c r="A1041" s="397" t="s">
        <v>3870</v>
      </c>
      <c r="B1041" s="398" t="s">
        <v>3871</v>
      </c>
      <c r="C1041" s="398"/>
      <c r="D1041" s="398"/>
      <c r="E1041" s="398"/>
      <c r="F1041" s="398"/>
      <c r="G1041" s="398"/>
      <c r="H1041" s="398"/>
    </row>
    <row r="1042" spans="1:8" ht="10.199999999999999" customHeight="1">
      <c r="A1042" s="397" t="s">
        <v>3872</v>
      </c>
      <c r="B1042" s="398" t="s">
        <v>3873</v>
      </c>
      <c r="C1042" s="398"/>
      <c r="D1042" s="398"/>
      <c r="E1042" s="398"/>
      <c r="F1042" s="398"/>
      <c r="G1042" s="398"/>
      <c r="H1042" s="398"/>
    </row>
    <row r="1043" spans="1:8" ht="10.199999999999999" customHeight="1">
      <c r="A1043" s="397" t="s">
        <v>3874</v>
      </c>
      <c r="B1043" s="398" t="s">
        <v>3875</v>
      </c>
      <c r="C1043" s="398"/>
      <c r="D1043" s="398"/>
      <c r="E1043" s="398"/>
      <c r="F1043" s="398"/>
      <c r="G1043" s="398"/>
      <c r="H1043" s="398"/>
    </row>
    <row r="1044" spans="1:8" ht="10.199999999999999" customHeight="1">
      <c r="A1044" s="397" t="s">
        <v>3876</v>
      </c>
      <c r="B1044" s="398" t="s">
        <v>3877</v>
      </c>
      <c r="C1044" s="398"/>
      <c r="D1044" s="398"/>
      <c r="E1044" s="398"/>
      <c r="F1044" s="398"/>
      <c r="G1044" s="398"/>
      <c r="H1044" s="398"/>
    </row>
    <row r="1045" spans="1:8" ht="10.199999999999999" customHeight="1">
      <c r="A1045" s="397" t="s">
        <v>3878</v>
      </c>
      <c r="B1045" s="398" t="s">
        <v>3879</v>
      </c>
      <c r="C1045" s="398"/>
      <c r="D1045" s="398"/>
      <c r="E1045" s="398"/>
      <c r="F1045" s="398"/>
      <c r="G1045" s="398"/>
      <c r="H1045" s="398"/>
    </row>
    <row r="1046" spans="1:8" ht="10.199999999999999" customHeight="1">
      <c r="A1046" s="397" t="s">
        <v>3880</v>
      </c>
      <c r="B1046" s="398" t="s">
        <v>3881</v>
      </c>
      <c r="C1046" s="398"/>
      <c r="D1046" s="398"/>
      <c r="E1046" s="398"/>
      <c r="F1046" s="398"/>
      <c r="G1046" s="398"/>
      <c r="H1046" s="398"/>
    </row>
    <row r="1047" spans="1:8" ht="10.199999999999999" customHeight="1">
      <c r="A1047" s="397" t="s">
        <v>3882</v>
      </c>
      <c r="B1047" s="398" t="s">
        <v>3883</v>
      </c>
      <c r="C1047" s="398"/>
      <c r="D1047" s="398"/>
      <c r="E1047" s="398"/>
      <c r="F1047" s="398"/>
      <c r="G1047" s="398"/>
      <c r="H1047" s="398"/>
    </row>
    <row r="1048" spans="1:8" ht="10.199999999999999" customHeight="1">
      <c r="A1048" s="397" t="s">
        <v>3884</v>
      </c>
      <c r="B1048" s="398" t="s">
        <v>3885</v>
      </c>
      <c r="C1048" s="398"/>
      <c r="D1048" s="398"/>
      <c r="E1048" s="398"/>
      <c r="F1048" s="398"/>
      <c r="G1048" s="398"/>
      <c r="H1048" s="398"/>
    </row>
    <row r="1049" spans="1:8" ht="10.199999999999999" customHeight="1">
      <c r="A1049" s="397" t="s">
        <v>3886</v>
      </c>
      <c r="B1049" s="398" t="s">
        <v>3887</v>
      </c>
      <c r="C1049" s="398"/>
      <c r="D1049" s="398"/>
      <c r="E1049" s="398"/>
      <c r="F1049" s="398"/>
      <c r="G1049" s="398"/>
      <c r="H1049" s="398"/>
    </row>
    <row r="1050" spans="1:8" ht="10.199999999999999" customHeight="1">
      <c r="A1050" s="397" t="s">
        <v>3888</v>
      </c>
      <c r="B1050" s="398" t="s">
        <v>3889</v>
      </c>
      <c r="C1050" s="398"/>
      <c r="D1050" s="398"/>
      <c r="E1050" s="398"/>
      <c r="F1050" s="398"/>
      <c r="G1050" s="398"/>
      <c r="H1050" s="398"/>
    </row>
    <row r="1051" spans="1:8" ht="10.199999999999999" customHeight="1">
      <c r="A1051" s="397" t="s">
        <v>3890</v>
      </c>
      <c r="B1051" s="398" t="s">
        <v>3891</v>
      </c>
      <c r="C1051" s="398"/>
      <c r="D1051" s="398"/>
      <c r="E1051" s="398"/>
      <c r="F1051" s="398"/>
      <c r="G1051" s="398"/>
      <c r="H1051" s="398"/>
    </row>
    <row r="1052" spans="1:8" ht="10.199999999999999" customHeight="1">
      <c r="A1052" s="397" t="s">
        <v>3892</v>
      </c>
      <c r="B1052" s="398" t="s">
        <v>3893</v>
      </c>
      <c r="C1052" s="398"/>
      <c r="D1052" s="398"/>
      <c r="E1052" s="398"/>
      <c r="F1052" s="398"/>
      <c r="G1052" s="398"/>
      <c r="H1052" s="398"/>
    </row>
    <row r="1053" spans="1:8" ht="10.199999999999999" customHeight="1">
      <c r="A1053" s="397" t="s">
        <v>3894</v>
      </c>
      <c r="B1053" s="398" t="s">
        <v>3895</v>
      </c>
      <c r="C1053" s="398"/>
      <c r="D1053" s="398"/>
      <c r="E1053" s="398"/>
      <c r="F1053" s="398"/>
      <c r="G1053" s="398"/>
      <c r="H1053" s="398"/>
    </row>
    <row r="1054" spans="1:8" ht="10.199999999999999" customHeight="1">
      <c r="A1054" s="397" t="s">
        <v>3896</v>
      </c>
      <c r="B1054" s="398" t="s">
        <v>3897</v>
      </c>
      <c r="C1054" s="398"/>
      <c r="D1054" s="398"/>
      <c r="E1054" s="398"/>
      <c r="F1054" s="398"/>
      <c r="G1054" s="398"/>
      <c r="H1054" s="398"/>
    </row>
    <row r="1055" spans="1:8" ht="10.199999999999999" customHeight="1">
      <c r="A1055" s="397" t="s">
        <v>3898</v>
      </c>
      <c r="B1055" s="398" t="s">
        <v>3899</v>
      </c>
      <c r="C1055" s="398"/>
      <c r="D1055" s="398"/>
      <c r="E1055" s="398"/>
      <c r="F1055" s="398"/>
      <c r="G1055" s="398"/>
      <c r="H1055" s="398"/>
    </row>
    <row r="1056" spans="1:8" ht="10.199999999999999" customHeight="1">
      <c r="A1056" s="397" t="s">
        <v>3900</v>
      </c>
      <c r="B1056" s="398" t="s">
        <v>3901</v>
      </c>
      <c r="C1056" s="398"/>
      <c r="D1056" s="398"/>
      <c r="E1056" s="398"/>
      <c r="F1056" s="398"/>
      <c r="G1056" s="398"/>
      <c r="H1056" s="398"/>
    </row>
    <row r="1057" spans="1:8" ht="10.199999999999999" customHeight="1">
      <c r="A1057" s="397" t="s">
        <v>3902</v>
      </c>
      <c r="B1057" s="398" t="s">
        <v>3903</v>
      </c>
      <c r="C1057" s="398"/>
      <c r="D1057" s="398"/>
      <c r="E1057" s="398"/>
      <c r="F1057" s="398"/>
      <c r="G1057" s="398"/>
      <c r="H1057" s="398"/>
    </row>
    <row r="1058" spans="1:8" ht="10.199999999999999" customHeight="1">
      <c r="A1058" s="397" t="s">
        <v>3904</v>
      </c>
      <c r="B1058" s="398" t="s">
        <v>3905</v>
      </c>
      <c r="C1058" s="398"/>
      <c r="D1058" s="398"/>
      <c r="E1058" s="398"/>
      <c r="F1058" s="398"/>
      <c r="G1058" s="398"/>
      <c r="H1058" s="398"/>
    </row>
    <row r="1059" spans="1:8" ht="10.199999999999999" customHeight="1">
      <c r="A1059" s="397" t="s">
        <v>3906</v>
      </c>
      <c r="B1059" s="398" t="s">
        <v>3907</v>
      </c>
      <c r="C1059" s="398"/>
      <c r="D1059" s="398"/>
      <c r="E1059" s="398"/>
      <c r="F1059" s="398"/>
      <c r="G1059" s="398"/>
      <c r="H1059" s="398"/>
    </row>
    <row r="1060" spans="1:8" ht="10.199999999999999" customHeight="1">
      <c r="A1060" s="397" t="s">
        <v>3908</v>
      </c>
      <c r="B1060" s="398" t="s">
        <v>3909</v>
      </c>
      <c r="C1060" s="398"/>
      <c r="D1060" s="398"/>
      <c r="E1060" s="398"/>
      <c r="F1060" s="398"/>
      <c r="G1060" s="398"/>
      <c r="H1060" s="398"/>
    </row>
    <row r="1061" spans="1:8" ht="10.199999999999999" customHeight="1">
      <c r="A1061" s="397" t="s">
        <v>3910</v>
      </c>
      <c r="B1061" s="398" t="s">
        <v>3911</v>
      </c>
      <c r="C1061" s="398"/>
      <c r="D1061" s="398"/>
      <c r="E1061" s="398"/>
      <c r="F1061" s="398"/>
      <c r="G1061" s="398"/>
      <c r="H1061" s="398"/>
    </row>
    <row r="1062" spans="1:8" ht="10.199999999999999" customHeight="1">
      <c r="A1062" s="397" t="s">
        <v>3912</v>
      </c>
      <c r="B1062" s="398" t="s">
        <v>3913</v>
      </c>
      <c r="C1062" s="398"/>
      <c r="D1062" s="398"/>
      <c r="E1062" s="398"/>
      <c r="F1062" s="398"/>
      <c r="G1062" s="398"/>
      <c r="H1062" s="398"/>
    </row>
    <row r="1063" spans="1:8" ht="10.199999999999999" customHeight="1">
      <c r="A1063" s="397" t="s">
        <v>3914</v>
      </c>
      <c r="B1063" s="398" t="s">
        <v>3915</v>
      </c>
      <c r="C1063" s="398"/>
      <c r="D1063" s="398"/>
      <c r="E1063" s="398"/>
      <c r="F1063" s="398"/>
      <c r="G1063" s="398"/>
      <c r="H1063" s="398"/>
    </row>
    <row r="1064" spans="1:8" ht="10.199999999999999" customHeight="1">
      <c r="A1064" s="397" t="s">
        <v>3916</v>
      </c>
      <c r="B1064" s="398" t="s">
        <v>3917</v>
      </c>
      <c r="C1064" s="398"/>
      <c r="D1064" s="398"/>
      <c r="E1064" s="398"/>
      <c r="F1064" s="398"/>
      <c r="G1064" s="398"/>
      <c r="H1064" s="398"/>
    </row>
    <row r="1065" spans="1:8" ht="10.199999999999999" customHeight="1">
      <c r="A1065" s="397" t="s">
        <v>3918</v>
      </c>
      <c r="B1065" s="398" t="s">
        <v>3919</v>
      </c>
      <c r="C1065" s="398"/>
      <c r="D1065" s="398"/>
      <c r="E1065" s="398"/>
      <c r="F1065" s="398"/>
      <c r="G1065" s="398"/>
      <c r="H1065" s="398"/>
    </row>
    <row r="1066" spans="1:8" ht="10.199999999999999" customHeight="1">
      <c r="A1066" s="397" t="s">
        <v>3920</v>
      </c>
      <c r="B1066" s="398" t="s">
        <v>3921</v>
      </c>
      <c r="C1066" s="398"/>
      <c r="D1066" s="398"/>
      <c r="E1066" s="398"/>
      <c r="F1066" s="398"/>
      <c r="G1066" s="398"/>
      <c r="H1066" s="398"/>
    </row>
    <row r="1067" spans="1:8" ht="10.199999999999999" customHeight="1">
      <c r="A1067" s="397" t="s">
        <v>3922</v>
      </c>
      <c r="B1067" s="398" t="s">
        <v>3923</v>
      </c>
      <c r="C1067" s="398"/>
      <c r="D1067" s="398"/>
      <c r="E1067" s="398"/>
      <c r="F1067" s="398"/>
      <c r="G1067" s="398"/>
      <c r="H1067" s="398"/>
    </row>
    <row r="1068" spans="1:8" ht="10.199999999999999" customHeight="1">
      <c r="A1068" s="397" t="s">
        <v>3924</v>
      </c>
      <c r="B1068" s="398" t="s">
        <v>3925</v>
      </c>
      <c r="C1068" s="398"/>
      <c r="D1068" s="398"/>
      <c r="E1068" s="398"/>
      <c r="F1068" s="398"/>
      <c r="G1068" s="398"/>
      <c r="H1068" s="398"/>
    </row>
    <row r="1069" spans="1:8" ht="10.199999999999999" customHeight="1">
      <c r="A1069" s="397" t="s">
        <v>3926</v>
      </c>
      <c r="B1069" s="398" t="s">
        <v>3927</v>
      </c>
      <c r="C1069" s="398"/>
      <c r="D1069" s="398"/>
      <c r="E1069" s="398"/>
      <c r="F1069" s="398"/>
      <c r="G1069" s="398"/>
      <c r="H1069" s="398"/>
    </row>
    <row r="1070" spans="1:8" ht="10.199999999999999" customHeight="1">
      <c r="A1070" s="397" t="s">
        <v>3928</v>
      </c>
      <c r="B1070" s="398" t="s">
        <v>3929</v>
      </c>
      <c r="C1070" s="398"/>
      <c r="D1070" s="398"/>
      <c r="E1070" s="398"/>
      <c r="F1070" s="398"/>
      <c r="G1070" s="398"/>
      <c r="H1070" s="398"/>
    </row>
    <row r="1071" spans="1:8" ht="10.199999999999999" customHeight="1">
      <c r="A1071" s="397" t="s">
        <v>3930</v>
      </c>
      <c r="B1071" s="398" t="s">
        <v>3931</v>
      </c>
      <c r="C1071" s="398"/>
      <c r="D1071" s="398"/>
      <c r="E1071" s="398"/>
      <c r="F1071" s="398"/>
      <c r="G1071" s="398"/>
      <c r="H1071" s="398"/>
    </row>
    <row r="1072" spans="1:8" ht="10.199999999999999" customHeight="1">
      <c r="A1072" s="397" t="s">
        <v>3932</v>
      </c>
      <c r="B1072" s="398" t="s">
        <v>3933</v>
      </c>
      <c r="C1072" s="398"/>
      <c r="D1072" s="398"/>
      <c r="E1072" s="398"/>
      <c r="F1072" s="398"/>
      <c r="G1072" s="398"/>
      <c r="H1072" s="398"/>
    </row>
    <row r="1073" spans="1:8" ht="10.199999999999999" customHeight="1">
      <c r="A1073" s="397" t="s">
        <v>3934</v>
      </c>
      <c r="B1073" s="398" t="s">
        <v>3935</v>
      </c>
      <c r="C1073" s="398"/>
      <c r="D1073" s="398"/>
      <c r="E1073" s="398"/>
      <c r="F1073" s="398"/>
      <c r="G1073" s="398"/>
      <c r="H1073" s="398"/>
    </row>
    <row r="1074" spans="1:8" ht="10.199999999999999" customHeight="1">
      <c r="A1074" s="397" t="s">
        <v>3936</v>
      </c>
      <c r="B1074" s="398" t="s">
        <v>3937</v>
      </c>
      <c r="C1074" s="398"/>
      <c r="D1074" s="398"/>
      <c r="E1074" s="398"/>
      <c r="F1074" s="398"/>
      <c r="G1074" s="398"/>
      <c r="H1074" s="398"/>
    </row>
    <row r="1075" spans="1:8" ht="10.199999999999999" customHeight="1">
      <c r="A1075" s="397" t="s">
        <v>3938</v>
      </c>
      <c r="B1075" s="398" t="s">
        <v>3939</v>
      </c>
      <c r="C1075" s="398"/>
      <c r="D1075" s="398"/>
      <c r="E1075" s="398"/>
      <c r="F1075" s="398"/>
      <c r="G1075" s="398"/>
      <c r="H1075" s="398"/>
    </row>
    <row r="1076" spans="1:8" ht="10.199999999999999" customHeight="1">
      <c r="A1076" s="397" t="s">
        <v>3940</v>
      </c>
      <c r="B1076" s="398" t="s">
        <v>3941</v>
      </c>
      <c r="C1076" s="398"/>
      <c r="D1076" s="398"/>
      <c r="E1076" s="398"/>
      <c r="F1076" s="398"/>
      <c r="G1076" s="398"/>
      <c r="H1076" s="398"/>
    </row>
    <row r="1077" spans="1:8" ht="10.199999999999999" customHeight="1">
      <c r="A1077" s="397" t="s">
        <v>3942</v>
      </c>
      <c r="B1077" s="398" t="s">
        <v>3943</v>
      </c>
      <c r="C1077" s="398"/>
      <c r="D1077" s="398"/>
      <c r="E1077" s="398"/>
      <c r="F1077" s="398"/>
      <c r="G1077" s="398"/>
      <c r="H1077" s="398"/>
    </row>
    <row r="1078" spans="1:8" ht="10.199999999999999" customHeight="1">
      <c r="A1078" s="397" t="s">
        <v>3944</v>
      </c>
      <c r="B1078" s="398" t="s">
        <v>3945</v>
      </c>
      <c r="C1078" s="398"/>
      <c r="D1078" s="398"/>
      <c r="E1078" s="398"/>
      <c r="F1078" s="398"/>
      <c r="G1078" s="398"/>
      <c r="H1078" s="398"/>
    </row>
    <row r="1079" spans="1:8" ht="10.199999999999999" customHeight="1">
      <c r="A1079" s="397" t="s">
        <v>3946</v>
      </c>
      <c r="B1079" s="398" t="s">
        <v>3947</v>
      </c>
      <c r="C1079" s="398"/>
      <c r="D1079" s="398"/>
      <c r="E1079" s="398"/>
      <c r="F1079" s="398"/>
      <c r="G1079" s="398"/>
      <c r="H1079" s="398"/>
    </row>
    <row r="1080" spans="1:8" ht="10.199999999999999" customHeight="1">
      <c r="A1080" s="397" t="s">
        <v>3948</v>
      </c>
      <c r="B1080" s="398" t="s">
        <v>3949</v>
      </c>
      <c r="C1080" s="398"/>
      <c r="D1080" s="398"/>
      <c r="E1080" s="398"/>
      <c r="F1080" s="398"/>
      <c r="G1080" s="398"/>
      <c r="H1080" s="398"/>
    </row>
    <row r="1081" spans="1:8" ht="10.199999999999999" customHeight="1">
      <c r="A1081" s="397" t="s">
        <v>3950</v>
      </c>
      <c r="B1081" s="398" t="s">
        <v>3951</v>
      </c>
      <c r="C1081" s="398"/>
      <c r="D1081" s="398"/>
      <c r="E1081" s="398"/>
      <c r="F1081" s="398"/>
      <c r="G1081" s="398"/>
      <c r="H1081" s="398"/>
    </row>
    <row r="1082" spans="1:8" ht="10.199999999999999" customHeight="1">
      <c r="A1082" s="397" t="s">
        <v>3952</v>
      </c>
      <c r="B1082" s="398" t="s">
        <v>3953</v>
      </c>
      <c r="C1082" s="398"/>
      <c r="D1082" s="398"/>
      <c r="E1082" s="398"/>
      <c r="F1082" s="398"/>
      <c r="G1082" s="398"/>
      <c r="H1082" s="398"/>
    </row>
    <row r="1083" spans="1:8" ht="10.199999999999999" customHeight="1">
      <c r="A1083" s="397" t="s">
        <v>3954</v>
      </c>
      <c r="B1083" s="398" t="s">
        <v>3955</v>
      </c>
      <c r="C1083" s="398"/>
      <c r="D1083" s="398"/>
      <c r="E1083" s="398"/>
      <c r="F1083" s="398"/>
      <c r="G1083" s="398"/>
      <c r="H1083" s="398"/>
    </row>
    <row r="1084" spans="1:8" ht="10.199999999999999" customHeight="1">
      <c r="A1084" s="397" t="s">
        <v>3956</v>
      </c>
      <c r="B1084" s="398" t="s">
        <v>3957</v>
      </c>
      <c r="C1084" s="398"/>
      <c r="D1084" s="398"/>
      <c r="E1084" s="398"/>
      <c r="F1084" s="398"/>
      <c r="G1084" s="398"/>
      <c r="H1084" s="398"/>
    </row>
    <row r="1085" spans="1:8" ht="10.199999999999999" customHeight="1">
      <c r="A1085" s="397" t="s">
        <v>3958</v>
      </c>
      <c r="B1085" s="398" t="s">
        <v>3959</v>
      </c>
      <c r="C1085" s="398"/>
      <c r="D1085" s="398"/>
      <c r="E1085" s="398"/>
      <c r="F1085" s="398"/>
      <c r="G1085" s="398"/>
      <c r="H1085" s="398"/>
    </row>
    <row r="1086" spans="1:8" ht="10.199999999999999" customHeight="1">
      <c r="A1086" s="397" t="s">
        <v>221</v>
      </c>
      <c r="B1086" s="398" t="s">
        <v>3960</v>
      </c>
      <c r="C1086" s="398"/>
      <c r="D1086" s="398"/>
      <c r="E1086" s="398"/>
      <c r="F1086" s="398"/>
      <c r="G1086" s="398"/>
      <c r="H1086" s="398"/>
    </row>
    <row r="1087" spans="1:8" ht="10.199999999999999" customHeight="1">
      <c r="A1087" s="397" t="s">
        <v>3961</v>
      </c>
      <c r="B1087" s="398" t="s">
        <v>3962</v>
      </c>
      <c r="C1087" s="398"/>
      <c r="D1087" s="398"/>
      <c r="E1087" s="398"/>
      <c r="F1087" s="398"/>
      <c r="G1087" s="398"/>
      <c r="H1087" s="398"/>
    </row>
    <row r="1088" spans="1:8" ht="10.199999999999999" customHeight="1">
      <c r="A1088" s="397" t="s">
        <v>3963</v>
      </c>
      <c r="B1088" s="398" t="s">
        <v>3964</v>
      </c>
      <c r="C1088" s="398"/>
      <c r="D1088" s="398"/>
      <c r="E1088" s="398"/>
      <c r="F1088" s="398"/>
      <c r="G1088" s="398"/>
      <c r="H1088" s="398"/>
    </row>
    <row r="1089" spans="1:8" ht="10.199999999999999" customHeight="1">
      <c r="A1089" s="397" t="s">
        <v>3965</v>
      </c>
      <c r="B1089" s="398" t="s">
        <v>3966</v>
      </c>
      <c r="C1089" s="398"/>
      <c r="D1089" s="398"/>
      <c r="E1089" s="398"/>
      <c r="F1089" s="398"/>
      <c r="G1089" s="398"/>
      <c r="H1089" s="398"/>
    </row>
    <row r="1090" spans="1:8" ht="10.199999999999999" customHeight="1">
      <c r="A1090" s="397" t="s">
        <v>3967</v>
      </c>
      <c r="B1090" s="398" t="s">
        <v>3968</v>
      </c>
      <c r="C1090" s="398"/>
      <c r="D1090" s="398"/>
      <c r="E1090" s="398"/>
      <c r="F1090" s="398"/>
      <c r="G1090" s="398"/>
      <c r="H1090" s="398"/>
    </row>
    <row r="1091" spans="1:8" ht="10.199999999999999" customHeight="1">
      <c r="A1091" s="397" t="s">
        <v>3969</v>
      </c>
      <c r="B1091" s="398" t="s">
        <v>3970</v>
      </c>
      <c r="C1091" s="398"/>
      <c r="D1091" s="398"/>
      <c r="E1091" s="398"/>
      <c r="F1091" s="398"/>
      <c r="G1091" s="398"/>
      <c r="H1091" s="398"/>
    </row>
    <row r="1092" spans="1:8" ht="10.199999999999999" customHeight="1">
      <c r="A1092" s="397" t="s">
        <v>3971</v>
      </c>
      <c r="B1092" s="398" t="s">
        <v>3972</v>
      </c>
      <c r="C1092" s="398"/>
      <c r="D1092" s="398"/>
      <c r="E1092" s="398"/>
      <c r="F1092" s="398"/>
      <c r="G1092" s="398"/>
      <c r="H1092" s="398"/>
    </row>
    <row r="1093" spans="1:8" ht="10.199999999999999" customHeight="1">
      <c r="A1093" s="397" t="s">
        <v>3973</v>
      </c>
      <c r="B1093" s="398" t="s">
        <v>3974</v>
      </c>
      <c r="C1093" s="398"/>
      <c r="D1093" s="398"/>
      <c r="E1093" s="398"/>
      <c r="F1093" s="398"/>
      <c r="G1093" s="398"/>
      <c r="H1093" s="398"/>
    </row>
    <row r="1094" spans="1:8" ht="10.199999999999999" customHeight="1">
      <c r="A1094" s="397" t="s">
        <v>3975</v>
      </c>
      <c r="B1094" s="398" t="s">
        <v>3976</v>
      </c>
      <c r="C1094" s="398"/>
      <c r="D1094" s="398"/>
      <c r="E1094" s="398"/>
      <c r="F1094" s="398"/>
      <c r="G1094" s="398"/>
      <c r="H1094" s="398"/>
    </row>
    <row r="1095" spans="1:8" ht="10.199999999999999" customHeight="1">
      <c r="A1095" s="397" t="s">
        <v>3977</v>
      </c>
      <c r="B1095" s="398" t="s">
        <v>3978</v>
      </c>
      <c r="C1095" s="398"/>
      <c r="D1095" s="398"/>
      <c r="E1095" s="398"/>
      <c r="F1095" s="398"/>
      <c r="G1095" s="398"/>
      <c r="H1095" s="398"/>
    </row>
    <row r="1096" spans="1:8" ht="10.199999999999999" customHeight="1">
      <c r="A1096" s="397" t="s">
        <v>3979</v>
      </c>
      <c r="B1096" s="398" t="s">
        <v>3980</v>
      </c>
      <c r="C1096" s="398"/>
      <c r="D1096" s="398"/>
      <c r="E1096" s="398"/>
      <c r="F1096" s="398"/>
      <c r="G1096" s="398"/>
      <c r="H1096" s="398"/>
    </row>
    <row r="1097" spans="1:8" ht="10.199999999999999" customHeight="1">
      <c r="A1097" s="397" t="s">
        <v>3981</v>
      </c>
      <c r="B1097" s="398" t="s">
        <v>3982</v>
      </c>
      <c r="C1097" s="398"/>
      <c r="D1097" s="398"/>
      <c r="E1097" s="398"/>
      <c r="F1097" s="398"/>
      <c r="G1097" s="398"/>
      <c r="H1097" s="398"/>
    </row>
    <row r="1098" spans="1:8" ht="10.199999999999999" customHeight="1">
      <c r="A1098" s="397" t="s">
        <v>3983</v>
      </c>
      <c r="B1098" s="398" t="s">
        <v>3984</v>
      </c>
      <c r="C1098" s="398"/>
      <c r="D1098" s="398"/>
      <c r="E1098" s="398"/>
      <c r="F1098" s="398"/>
      <c r="G1098" s="398"/>
      <c r="H1098" s="398"/>
    </row>
    <row r="1099" spans="1:8" ht="10.199999999999999" customHeight="1">
      <c r="A1099" s="397" t="s">
        <v>3985</v>
      </c>
      <c r="B1099" s="398" t="s">
        <v>3986</v>
      </c>
      <c r="C1099" s="398"/>
      <c r="D1099" s="398"/>
      <c r="E1099" s="398"/>
      <c r="F1099" s="398"/>
      <c r="G1099" s="398"/>
      <c r="H1099" s="398"/>
    </row>
    <row r="1100" spans="1:8" ht="10.199999999999999" customHeight="1">
      <c r="A1100" s="397" t="s">
        <v>3987</v>
      </c>
      <c r="B1100" s="398" t="s">
        <v>3988</v>
      </c>
      <c r="C1100" s="398"/>
      <c r="D1100" s="398"/>
      <c r="E1100" s="398"/>
      <c r="F1100" s="398"/>
      <c r="G1100" s="398"/>
      <c r="H1100" s="398"/>
    </row>
    <row r="1101" spans="1:8" ht="10.199999999999999" customHeight="1">
      <c r="A1101" s="397" t="s">
        <v>3989</v>
      </c>
      <c r="B1101" s="398" t="s">
        <v>3990</v>
      </c>
      <c r="C1101" s="398"/>
      <c r="D1101" s="398"/>
      <c r="E1101" s="398"/>
      <c r="F1101" s="398"/>
      <c r="G1101" s="398"/>
      <c r="H1101" s="398"/>
    </row>
    <row r="1102" spans="1:8" ht="10.199999999999999" customHeight="1">
      <c r="A1102" s="397" t="s">
        <v>3991</v>
      </c>
      <c r="B1102" s="398" t="s">
        <v>3992</v>
      </c>
      <c r="C1102" s="398"/>
      <c r="D1102" s="398"/>
      <c r="E1102" s="398"/>
      <c r="F1102" s="398"/>
      <c r="G1102" s="398"/>
      <c r="H1102" s="398"/>
    </row>
    <row r="1103" spans="1:8" ht="10.199999999999999" customHeight="1">
      <c r="A1103" s="397" t="s">
        <v>219</v>
      </c>
      <c r="B1103" s="398" t="s">
        <v>3993</v>
      </c>
      <c r="C1103" s="398"/>
      <c r="D1103" s="398"/>
      <c r="E1103" s="398"/>
      <c r="F1103" s="398"/>
      <c r="G1103" s="398"/>
      <c r="H1103" s="398"/>
    </row>
    <row r="1104" spans="1:8" ht="10.199999999999999" customHeight="1">
      <c r="A1104" s="397" t="s">
        <v>3994</v>
      </c>
      <c r="B1104" s="398" t="s">
        <v>3995</v>
      </c>
      <c r="C1104" s="398"/>
      <c r="D1104" s="398"/>
      <c r="E1104" s="398"/>
      <c r="F1104" s="398"/>
      <c r="G1104" s="398"/>
      <c r="H1104" s="398"/>
    </row>
    <row r="1105" spans="1:8" ht="10.199999999999999" customHeight="1">
      <c r="A1105" s="397" t="s">
        <v>3996</v>
      </c>
      <c r="B1105" s="398" t="s">
        <v>3997</v>
      </c>
      <c r="C1105" s="398"/>
      <c r="D1105" s="398"/>
      <c r="E1105" s="398"/>
      <c r="F1105" s="398"/>
      <c r="G1105" s="398"/>
      <c r="H1105" s="398"/>
    </row>
    <row r="1106" spans="1:8" ht="10.199999999999999" customHeight="1">
      <c r="A1106" s="397" t="s">
        <v>3998</v>
      </c>
      <c r="B1106" s="398" t="s">
        <v>3999</v>
      </c>
      <c r="C1106" s="398"/>
      <c r="D1106" s="398"/>
      <c r="E1106" s="398"/>
      <c r="F1106" s="398"/>
      <c r="G1106" s="398"/>
      <c r="H1106" s="398"/>
    </row>
    <row r="1107" spans="1:8" ht="10.199999999999999" customHeight="1">
      <c r="A1107" s="397" t="s">
        <v>4000</v>
      </c>
      <c r="B1107" s="398" t="s">
        <v>4001</v>
      </c>
      <c r="C1107" s="398"/>
      <c r="D1107" s="398"/>
      <c r="E1107" s="398"/>
      <c r="F1107" s="398"/>
      <c r="G1107" s="398"/>
      <c r="H1107" s="398"/>
    </row>
    <row r="1108" spans="1:8" ht="10.199999999999999" customHeight="1">
      <c r="A1108" s="397" t="s">
        <v>223</v>
      </c>
      <c r="B1108" s="398" t="s">
        <v>4002</v>
      </c>
      <c r="C1108" s="398"/>
      <c r="D1108" s="398"/>
      <c r="E1108" s="398"/>
      <c r="F1108" s="398"/>
      <c r="G1108" s="398"/>
      <c r="H1108" s="398"/>
    </row>
    <row r="1109" spans="1:8" ht="10.199999999999999" customHeight="1">
      <c r="A1109" s="397" t="s">
        <v>222</v>
      </c>
      <c r="B1109" s="398" t="s">
        <v>4003</v>
      </c>
      <c r="C1109" s="398"/>
      <c r="D1109" s="398"/>
      <c r="E1109" s="398"/>
      <c r="F1109" s="398"/>
      <c r="G1109" s="398"/>
      <c r="H1109" s="398"/>
    </row>
    <row r="1110" spans="1:8" ht="10.199999999999999" customHeight="1">
      <c r="A1110" s="397" t="s">
        <v>4004</v>
      </c>
      <c r="B1110" s="398" t="s">
        <v>4005</v>
      </c>
      <c r="C1110" s="398"/>
      <c r="D1110" s="398"/>
      <c r="E1110" s="398"/>
      <c r="F1110" s="398"/>
      <c r="G1110" s="398"/>
      <c r="H1110" s="398"/>
    </row>
    <row r="1111" spans="1:8" ht="10.199999999999999" customHeight="1">
      <c r="A1111" s="397" t="s">
        <v>4006</v>
      </c>
      <c r="B1111" s="398" t="s">
        <v>4007</v>
      </c>
      <c r="C1111" s="398"/>
      <c r="D1111" s="398"/>
      <c r="E1111" s="398"/>
      <c r="F1111" s="398"/>
      <c r="G1111" s="398"/>
      <c r="H1111" s="398"/>
    </row>
    <row r="1112" spans="1:8" ht="10.199999999999999" customHeight="1">
      <c r="A1112" s="397" t="s">
        <v>4008</v>
      </c>
      <c r="B1112" s="398" t="s">
        <v>4009</v>
      </c>
      <c r="C1112" s="398"/>
      <c r="D1112" s="398"/>
      <c r="E1112" s="398"/>
      <c r="F1112" s="398"/>
      <c r="G1112" s="398"/>
      <c r="H1112" s="398"/>
    </row>
    <row r="1113" spans="1:8" ht="10.199999999999999" customHeight="1">
      <c r="A1113" s="397" t="s">
        <v>4010</v>
      </c>
      <c r="B1113" s="398" t="s">
        <v>4011</v>
      </c>
      <c r="C1113" s="398"/>
      <c r="D1113" s="398"/>
      <c r="E1113" s="398"/>
      <c r="F1113" s="398"/>
      <c r="G1113" s="398"/>
      <c r="H1113" s="398"/>
    </row>
    <row r="1114" spans="1:8" ht="10.199999999999999" customHeight="1">
      <c r="A1114" s="397" t="s">
        <v>4012</v>
      </c>
      <c r="B1114" s="398" t="s">
        <v>4013</v>
      </c>
      <c r="C1114" s="398"/>
      <c r="D1114" s="398"/>
      <c r="E1114" s="398"/>
      <c r="F1114" s="398"/>
      <c r="G1114" s="398"/>
      <c r="H1114" s="398"/>
    </row>
    <row r="1115" spans="1:8" ht="10.199999999999999" customHeight="1">
      <c r="A1115" s="397" t="s">
        <v>4014</v>
      </c>
      <c r="B1115" s="398" t="s">
        <v>4015</v>
      </c>
      <c r="C1115" s="398"/>
      <c r="D1115" s="398"/>
      <c r="E1115" s="398"/>
      <c r="F1115" s="398"/>
      <c r="G1115" s="398"/>
      <c r="H1115" s="398"/>
    </row>
    <row r="1116" spans="1:8" ht="10.199999999999999" customHeight="1">
      <c r="A1116" s="397" t="s">
        <v>4016</v>
      </c>
      <c r="B1116" s="398" t="s">
        <v>4017</v>
      </c>
      <c r="C1116" s="398"/>
      <c r="D1116" s="398"/>
      <c r="E1116" s="398"/>
      <c r="F1116" s="398"/>
      <c r="G1116" s="398"/>
      <c r="H1116" s="398"/>
    </row>
    <row r="1117" spans="1:8" ht="10.199999999999999" customHeight="1">
      <c r="A1117" s="397" t="s">
        <v>4018</v>
      </c>
      <c r="B1117" s="398" t="s">
        <v>4019</v>
      </c>
      <c r="C1117" s="398"/>
      <c r="D1117" s="398"/>
      <c r="E1117" s="398"/>
      <c r="F1117" s="398"/>
      <c r="G1117" s="398"/>
      <c r="H1117" s="398"/>
    </row>
    <row r="1118" spans="1:8" ht="10.199999999999999" customHeight="1">
      <c r="A1118" s="397" t="s">
        <v>4020</v>
      </c>
      <c r="B1118" s="398" t="s">
        <v>4021</v>
      </c>
      <c r="C1118" s="398"/>
      <c r="D1118" s="398"/>
      <c r="E1118" s="398"/>
      <c r="F1118" s="398"/>
      <c r="G1118" s="398"/>
      <c r="H1118" s="398"/>
    </row>
    <row r="1119" spans="1:8" ht="10.199999999999999" customHeight="1">
      <c r="A1119" s="397" t="s">
        <v>4022</v>
      </c>
      <c r="B1119" s="398" t="s">
        <v>4023</v>
      </c>
      <c r="C1119" s="398"/>
      <c r="D1119" s="398"/>
      <c r="E1119" s="398"/>
      <c r="F1119" s="398"/>
      <c r="G1119" s="398"/>
      <c r="H1119" s="398"/>
    </row>
    <row r="1120" spans="1:8" ht="10.199999999999999" customHeight="1">
      <c r="A1120" s="397" t="s">
        <v>4024</v>
      </c>
      <c r="B1120" s="398" t="s">
        <v>4025</v>
      </c>
      <c r="C1120" s="398"/>
      <c r="D1120" s="398"/>
      <c r="E1120" s="398"/>
      <c r="F1120" s="398"/>
      <c r="G1120" s="398"/>
      <c r="H1120" s="398"/>
    </row>
    <row r="1121" spans="1:8" ht="10.199999999999999" customHeight="1">
      <c r="A1121" s="397" t="s">
        <v>4026</v>
      </c>
      <c r="B1121" s="398" t="s">
        <v>4027</v>
      </c>
      <c r="C1121" s="398"/>
      <c r="D1121" s="398"/>
      <c r="E1121" s="398"/>
      <c r="F1121" s="398"/>
      <c r="G1121" s="398"/>
      <c r="H1121" s="398"/>
    </row>
    <row r="1122" spans="1:8" ht="10.199999999999999" customHeight="1">
      <c r="A1122" s="397" t="s">
        <v>4028</v>
      </c>
      <c r="B1122" s="398" t="s">
        <v>4029</v>
      </c>
      <c r="C1122" s="398"/>
      <c r="D1122" s="398"/>
      <c r="E1122" s="398"/>
      <c r="F1122" s="398"/>
      <c r="G1122" s="398"/>
      <c r="H1122" s="398"/>
    </row>
    <row r="1123" spans="1:8" ht="10.199999999999999" customHeight="1">
      <c r="A1123" s="397" t="s">
        <v>4030</v>
      </c>
      <c r="B1123" s="398" t="s">
        <v>4031</v>
      </c>
      <c r="C1123" s="398"/>
      <c r="D1123" s="398"/>
      <c r="E1123" s="398"/>
      <c r="F1123" s="398"/>
      <c r="G1123" s="398"/>
      <c r="H1123" s="398"/>
    </row>
    <row r="1124" spans="1:8" ht="10.199999999999999" customHeight="1">
      <c r="A1124" s="397" t="s">
        <v>4032</v>
      </c>
      <c r="B1124" s="398" t="s">
        <v>4033</v>
      </c>
      <c r="C1124" s="398"/>
      <c r="D1124" s="398"/>
      <c r="E1124" s="398"/>
      <c r="F1124" s="398"/>
      <c r="G1124" s="398"/>
      <c r="H1124" s="398"/>
    </row>
    <row r="1125" spans="1:8" ht="10.199999999999999" customHeight="1">
      <c r="A1125" s="397" t="s">
        <v>4034</v>
      </c>
      <c r="B1125" s="398" t="s">
        <v>4035</v>
      </c>
      <c r="C1125" s="398"/>
      <c r="D1125" s="398"/>
      <c r="E1125" s="398"/>
      <c r="F1125" s="398"/>
      <c r="G1125" s="398"/>
      <c r="H1125" s="398"/>
    </row>
    <row r="1126" spans="1:8" ht="10.199999999999999" customHeight="1">
      <c r="A1126" s="397" t="s">
        <v>4036</v>
      </c>
      <c r="B1126" s="398" t="s">
        <v>4037</v>
      </c>
      <c r="C1126" s="398"/>
      <c r="D1126" s="398"/>
      <c r="E1126" s="398"/>
      <c r="F1126" s="398"/>
      <c r="G1126" s="398"/>
      <c r="H1126" s="398"/>
    </row>
    <row r="1127" spans="1:8" ht="10.199999999999999" customHeight="1">
      <c r="A1127" s="397" t="s">
        <v>4038</v>
      </c>
      <c r="B1127" s="398" t="s">
        <v>4039</v>
      </c>
      <c r="C1127" s="398"/>
      <c r="D1127" s="398"/>
      <c r="E1127" s="398"/>
      <c r="F1127" s="398"/>
      <c r="G1127" s="398"/>
      <c r="H1127" s="398"/>
    </row>
    <row r="1128" spans="1:8" ht="10.199999999999999" customHeight="1">
      <c r="A1128" s="397" t="s">
        <v>4040</v>
      </c>
      <c r="B1128" s="398" t="s">
        <v>4041</v>
      </c>
      <c r="C1128" s="398"/>
      <c r="D1128" s="398"/>
      <c r="E1128" s="398"/>
      <c r="F1128" s="398"/>
      <c r="G1128" s="398"/>
      <c r="H1128" s="398"/>
    </row>
    <row r="1129" spans="1:8" ht="10.199999999999999" customHeight="1">
      <c r="A1129" s="397" t="s">
        <v>4042</v>
      </c>
      <c r="B1129" s="398" t="s">
        <v>4043</v>
      </c>
      <c r="C1129" s="398"/>
      <c r="D1129" s="398"/>
      <c r="E1129" s="398"/>
      <c r="F1129" s="398"/>
      <c r="G1129" s="398"/>
      <c r="H1129" s="398"/>
    </row>
    <row r="1130" spans="1:8" ht="10.199999999999999" customHeight="1">
      <c r="A1130" s="397" t="s">
        <v>4044</v>
      </c>
      <c r="B1130" s="398" t="s">
        <v>4045</v>
      </c>
      <c r="C1130" s="398"/>
      <c r="D1130" s="398"/>
      <c r="E1130" s="398"/>
      <c r="F1130" s="398"/>
      <c r="G1130" s="398"/>
      <c r="H1130" s="398"/>
    </row>
    <row r="1131" spans="1:8" ht="10.199999999999999" customHeight="1">
      <c r="A1131" s="397" t="s">
        <v>4046</v>
      </c>
      <c r="B1131" s="398" t="s">
        <v>4047</v>
      </c>
      <c r="C1131" s="398"/>
      <c r="D1131" s="398"/>
      <c r="E1131" s="398"/>
      <c r="F1131" s="398"/>
      <c r="G1131" s="398"/>
      <c r="H1131" s="398"/>
    </row>
    <row r="1132" spans="1:8" ht="10.199999999999999" customHeight="1">
      <c r="A1132" s="397" t="s">
        <v>4048</v>
      </c>
      <c r="B1132" s="398" t="s">
        <v>4049</v>
      </c>
      <c r="C1132" s="398"/>
      <c r="D1132" s="398"/>
      <c r="E1132" s="398"/>
      <c r="F1132" s="398"/>
      <c r="G1132" s="398"/>
      <c r="H1132" s="398"/>
    </row>
    <row r="1133" spans="1:8" ht="10.199999999999999" customHeight="1">
      <c r="A1133" s="397" t="s">
        <v>4050</v>
      </c>
      <c r="B1133" s="398" t="s">
        <v>4051</v>
      </c>
      <c r="C1133" s="398"/>
      <c r="D1133" s="398"/>
      <c r="E1133" s="398"/>
      <c r="F1133" s="398"/>
      <c r="G1133" s="398"/>
      <c r="H1133" s="398"/>
    </row>
    <row r="1134" spans="1:8" ht="10.199999999999999" customHeight="1">
      <c r="A1134" s="397" t="s">
        <v>4052</v>
      </c>
      <c r="B1134" s="398" t="s">
        <v>4053</v>
      </c>
      <c r="C1134" s="398"/>
      <c r="D1134" s="398"/>
      <c r="E1134" s="398"/>
      <c r="F1134" s="398"/>
      <c r="G1134" s="398"/>
      <c r="H1134" s="398"/>
    </row>
    <row r="1135" spans="1:8" ht="10.199999999999999" customHeight="1">
      <c r="A1135" s="397" t="s">
        <v>4054</v>
      </c>
      <c r="B1135" s="398" t="s">
        <v>4055</v>
      </c>
      <c r="C1135" s="398"/>
      <c r="D1135" s="398"/>
      <c r="E1135" s="398"/>
      <c r="F1135" s="398"/>
      <c r="G1135" s="398"/>
      <c r="H1135" s="398"/>
    </row>
    <row r="1136" spans="1:8" ht="10.199999999999999" customHeight="1">
      <c r="A1136" s="397" t="s">
        <v>4056</v>
      </c>
      <c r="B1136" s="398" t="s">
        <v>4057</v>
      </c>
      <c r="C1136" s="398"/>
      <c r="D1136" s="398"/>
      <c r="E1136" s="398"/>
      <c r="F1136" s="398"/>
      <c r="G1136" s="398"/>
      <c r="H1136" s="398"/>
    </row>
    <row r="1137" spans="1:8" ht="10.199999999999999" customHeight="1">
      <c r="A1137" s="397" t="s">
        <v>4058</v>
      </c>
      <c r="B1137" s="398" t="s">
        <v>4059</v>
      </c>
      <c r="C1137" s="398"/>
      <c r="D1137" s="398"/>
      <c r="E1137" s="398"/>
      <c r="F1137" s="398"/>
      <c r="G1137" s="398"/>
      <c r="H1137" s="398"/>
    </row>
    <row r="1138" spans="1:8" ht="10.199999999999999" customHeight="1">
      <c r="A1138" s="397" t="s">
        <v>4060</v>
      </c>
      <c r="B1138" s="398" t="s">
        <v>4061</v>
      </c>
      <c r="C1138" s="398"/>
      <c r="D1138" s="398"/>
      <c r="E1138" s="398"/>
      <c r="F1138" s="398"/>
      <c r="G1138" s="398"/>
      <c r="H1138" s="398"/>
    </row>
    <row r="1139" spans="1:8" ht="10.199999999999999" customHeight="1">
      <c r="A1139" s="397" t="s">
        <v>4062</v>
      </c>
      <c r="B1139" s="398" t="s">
        <v>4063</v>
      </c>
      <c r="C1139" s="398"/>
      <c r="D1139" s="398"/>
      <c r="E1139" s="398"/>
      <c r="F1139" s="398"/>
      <c r="G1139" s="398"/>
      <c r="H1139" s="398"/>
    </row>
    <row r="1140" spans="1:8" ht="10.199999999999999" customHeight="1">
      <c r="A1140" s="397" t="s">
        <v>225</v>
      </c>
      <c r="B1140" s="398" t="s">
        <v>4064</v>
      </c>
      <c r="C1140" s="398"/>
      <c r="D1140" s="398"/>
      <c r="E1140" s="398"/>
      <c r="F1140" s="398"/>
      <c r="G1140" s="398"/>
      <c r="H1140" s="398"/>
    </row>
    <row r="1141" spans="1:8" ht="10.199999999999999" customHeight="1">
      <c r="A1141" s="397" t="s">
        <v>4065</v>
      </c>
      <c r="B1141" s="398" t="s">
        <v>4066</v>
      </c>
      <c r="C1141" s="398"/>
      <c r="D1141" s="398"/>
      <c r="E1141" s="398"/>
      <c r="F1141" s="398"/>
      <c r="G1141" s="398"/>
      <c r="H1141" s="398"/>
    </row>
    <row r="1142" spans="1:8" ht="10.199999999999999" customHeight="1">
      <c r="A1142" s="397" t="s">
        <v>4067</v>
      </c>
      <c r="B1142" s="398" t="s">
        <v>4068</v>
      </c>
      <c r="C1142" s="398"/>
      <c r="D1142" s="398"/>
      <c r="E1142" s="398"/>
      <c r="F1142" s="398"/>
      <c r="G1142" s="398"/>
      <c r="H1142" s="398"/>
    </row>
    <row r="1143" spans="1:8" ht="10.199999999999999" customHeight="1">
      <c r="A1143" s="397" t="s">
        <v>4069</v>
      </c>
      <c r="B1143" s="398" t="s">
        <v>4070</v>
      </c>
      <c r="C1143" s="398"/>
      <c r="D1143" s="398"/>
      <c r="E1143" s="398"/>
      <c r="F1143" s="398"/>
      <c r="G1143" s="398"/>
      <c r="H1143" s="398"/>
    </row>
    <row r="1144" spans="1:8" ht="10.199999999999999" customHeight="1">
      <c r="A1144" s="397" t="s">
        <v>4071</v>
      </c>
      <c r="B1144" s="398" t="s">
        <v>4072</v>
      </c>
      <c r="C1144" s="398"/>
      <c r="D1144" s="398"/>
      <c r="E1144" s="398"/>
      <c r="F1144" s="398"/>
      <c r="G1144" s="398"/>
      <c r="H1144" s="398"/>
    </row>
    <row r="1145" spans="1:8" ht="10.199999999999999" customHeight="1">
      <c r="A1145" s="397" t="s">
        <v>4073</v>
      </c>
      <c r="B1145" s="398" t="s">
        <v>4074</v>
      </c>
      <c r="C1145" s="398"/>
      <c r="D1145" s="398"/>
      <c r="E1145" s="398"/>
      <c r="F1145" s="398"/>
      <c r="G1145" s="398"/>
      <c r="H1145" s="398"/>
    </row>
    <row r="1146" spans="1:8" ht="10.199999999999999" customHeight="1">
      <c r="A1146" s="397" t="s">
        <v>4075</v>
      </c>
      <c r="B1146" s="398" t="s">
        <v>4076</v>
      </c>
      <c r="C1146" s="398"/>
      <c r="D1146" s="398"/>
      <c r="E1146" s="398"/>
      <c r="F1146" s="398"/>
      <c r="G1146" s="398"/>
      <c r="H1146" s="398"/>
    </row>
    <row r="1147" spans="1:8" ht="10.199999999999999" customHeight="1">
      <c r="A1147" s="397" t="s">
        <v>4077</v>
      </c>
      <c r="B1147" s="398" t="s">
        <v>4078</v>
      </c>
      <c r="C1147" s="398"/>
      <c r="D1147" s="398"/>
      <c r="E1147" s="398"/>
      <c r="F1147" s="398"/>
      <c r="G1147" s="398"/>
      <c r="H1147" s="398"/>
    </row>
    <row r="1148" spans="1:8" ht="10.199999999999999" customHeight="1">
      <c r="A1148" s="397" t="s">
        <v>4079</v>
      </c>
      <c r="B1148" s="398" t="s">
        <v>4080</v>
      </c>
      <c r="C1148" s="398"/>
      <c r="D1148" s="398"/>
      <c r="E1148" s="398"/>
      <c r="F1148" s="398"/>
      <c r="G1148" s="398"/>
      <c r="H1148" s="398"/>
    </row>
    <row r="1149" spans="1:8" ht="10.199999999999999" customHeight="1">
      <c r="A1149" s="397" t="s">
        <v>4081</v>
      </c>
      <c r="B1149" s="398" t="s">
        <v>4082</v>
      </c>
      <c r="C1149" s="398"/>
      <c r="D1149" s="398"/>
      <c r="E1149" s="398"/>
      <c r="F1149" s="398"/>
      <c r="G1149" s="398"/>
      <c r="H1149" s="398"/>
    </row>
    <row r="1150" spans="1:8" ht="10.199999999999999" customHeight="1">
      <c r="A1150" s="397" t="s">
        <v>4083</v>
      </c>
      <c r="B1150" s="398" t="s">
        <v>4084</v>
      </c>
      <c r="C1150" s="398"/>
      <c r="D1150" s="398"/>
      <c r="E1150" s="398"/>
      <c r="F1150" s="398"/>
      <c r="G1150" s="398"/>
      <c r="H1150" s="398"/>
    </row>
    <row r="1151" spans="1:8" ht="10.199999999999999" customHeight="1">
      <c r="A1151" s="397" t="s">
        <v>4085</v>
      </c>
      <c r="B1151" s="398" t="s">
        <v>4086</v>
      </c>
      <c r="C1151" s="398"/>
      <c r="D1151" s="398"/>
      <c r="E1151" s="398"/>
      <c r="F1151" s="398"/>
      <c r="G1151" s="398"/>
      <c r="H1151" s="398"/>
    </row>
    <row r="1152" spans="1:8" ht="10.199999999999999" customHeight="1">
      <c r="A1152" s="397" t="s">
        <v>4087</v>
      </c>
      <c r="B1152" s="398" t="s">
        <v>4088</v>
      </c>
      <c r="C1152" s="398"/>
      <c r="D1152" s="398"/>
      <c r="E1152" s="398"/>
      <c r="F1152" s="398"/>
      <c r="G1152" s="398"/>
      <c r="H1152" s="398"/>
    </row>
    <row r="1153" spans="1:8" ht="10.199999999999999" customHeight="1">
      <c r="A1153" s="397" t="s">
        <v>4089</v>
      </c>
      <c r="B1153" s="398" t="s">
        <v>4090</v>
      </c>
      <c r="C1153" s="398"/>
      <c r="D1153" s="398"/>
      <c r="E1153" s="398"/>
      <c r="F1153" s="398"/>
      <c r="G1153" s="398"/>
      <c r="H1153" s="398"/>
    </row>
    <row r="1154" spans="1:8" ht="10.199999999999999" customHeight="1">
      <c r="A1154" s="397" t="s">
        <v>4091</v>
      </c>
      <c r="B1154" s="398" t="s">
        <v>4092</v>
      </c>
      <c r="C1154" s="398"/>
      <c r="D1154" s="398"/>
      <c r="E1154" s="398"/>
      <c r="F1154" s="398"/>
      <c r="G1154" s="398"/>
      <c r="H1154" s="398"/>
    </row>
    <row r="1155" spans="1:8" ht="10.199999999999999" customHeight="1">
      <c r="A1155" s="397" t="s">
        <v>4093</v>
      </c>
      <c r="B1155" s="398" t="s">
        <v>4094</v>
      </c>
      <c r="C1155" s="398"/>
      <c r="D1155" s="398"/>
      <c r="E1155" s="398"/>
      <c r="F1155" s="398"/>
      <c r="G1155" s="398"/>
      <c r="H1155" s="398"/>
    </row>
    <row r="1156" spans="1:8" ht="10.199999999999999" customHeight="1">
      <c r="A1156" s="397" t="s">
        <v>224</v>
      </c>
      <c r="B1156" s="398" t="s">
        <v>4095</v>
      </c>
      <c r="C1156" s="398"/>
      <c r="D1156" s="398"/>
      <c r="E1156" s="398"/>
      <c r="F1156" s="398"/>
      <c r="G1156" s="398"/>
      <c r="H1156" s="398"/>
    </row>
    <row r="1157" spans="1:8" ht="10.199999999999999" customHeight="1">
      <c r="A1157" s="397" t="s">
        <v>4096</v>
      </c>
      <c r="B1157" s="398" t="s">
        <v>4097</v>
      </c>
      <c r="C1157" s="398"/>
      <c r="D1157" s="398"/>
      <c r="E1157" s="398"/>
      <c r="F1157" s="398"/>
      <c r="G1157" s="398"/>
      <c r="H1157" s="398"/>
    </row>
    <row r="1158" spans="1:8" ht="10.199999999999999" customHeight="1">
      <c r="A1158" s="397" t="s">
        <v>4098</v>
      </c>
      <c r="B1158" s="398" t="s">
        <v>4099</v>
      </c>
      <c r="C1158" s="398"/>
      <c r="D1158" s="398"/>
      <c r="E1158" s="398"/>
      <c r="F1158" s="398"/>
      <c r="G1158" s="398"/>
      <c r="H1158" s="398"/>
    </row>
    <row r="1159" spans="1:8" ht="10.199999999999999" customHeight="1">
      <c r="A1159" s="397" t="s">
        <v>4100</v>
      </c>
      <c r="B1159" s="398" t="s">
        <v>4101</v>
      </c>
      <c r="C1159" s="398"/>
      <c r="D1159" s="398"/>
      <c r="E1159" s="398"/>
      <c r="F1159" s="398"/>
      <c r="G1159" s="398"/>
      <c r="H1159" s="398"/>
    </row>
    <row r="1160" spans="1:8" ht="10.199999999999999" customHeight="1">
      <c r="A1160" s="397" t="s">
        <v>4100</v>
      </c>
      <c r="B1160" s="398" t="s">
        <v>4101</v>
      </c>
      <c r="C1160" s="398"/>
      <c r="D1160" s="398"/>
      <c r="E1160" s="398"/>
      <c r="F1160" s="398"/>
      <c r="G1160" s="398"/>
      <c r="H1160" s="398"/>
    </row>
    <row r="1161" spans="1:8" ht="10.199999999999999" customHeight="1">
      <c r="A1161" s="397" t="s">
        <v>4102</v>
      </c>
      <c r="B1161" s="398" t="s">
        <v>4103</v>
      </c>
      <c r="C1161" s="398"/>
      <c r="D1161" s="398"/>
      <c r="E1161" s="398"/>
      <c r="F1161" s="398"/>
      <c r="G1161" s="398"/>
      <c r="H1161" s="398"/>
    </row>
    <row r="1162" spans="1:8" ht="10.199999999999999" customHeight="1">
      <c r="A1162" s="397" t="s">
        <v>4104</v>
      </c>
      <c r="B1162" s="398" t="s">
        <v>4105</v>
      </c>
      <c r="C1162" s="398"/>
      <c r="D1162" s="398"/>
      <c r="E1162" s="398"/>
      <c r="F1162" s="398"/>
      <c r="G1162" s="398"/>
      <c r="H1162" s="398"/>
    </row>
    <row r="1163" spans="1:8" ht="10.199999999999999" customHeight="1">
      <c r="A1163" s="397" t="s">
        <v>4106</v>
      </c>
      <c r="B1163" s="398" t="s">
        <v>4107</v>
      </c>
      <c r="C1163" s="398"/>
      <c r="D1163" s="398"/>
      <c r="E1163" s="398"/>
      <c r="F1163" s="398"/>
      <c r="G1163" s="398"/>
      <c r="H1163" s="398"/>
    </row>
    <row r="1164" spans="1:8" ht="10.199999999999999" customHeight="1">
      <c r="A1164" s="397" t="s">
        <v>4108</v>
      </c>
      <c r="B1164" s="398" t="s">
        <v>4109</v>
      </c>
      <c r="C1164" s="398"/>
      <c r="D1164" s="398"/>
      <c r="E1164" s="398"/>
      <c r="F1164" s="398"/>
      <c r="G1164" s="398"/>
      <c r="H1164" s="398"/>
    </row>
    <row r="1165" spans="1:8" ht="10.199999999999999" customHeight="1">
      <c r="A1165" s="397" t="s">
        <v>4110</v>
      </c>
      <c r="B1165" s="398" t="s">
        <v>4111</v>
      </c>
      <c r="C1165" s="398"/>
      <c r="D1165" s="398"/>
      <c r="E1165" s="398"/>
      <c r="F1165" s="398"/>
      <c r="G1165" s="398"/>
      <c r="H1165" s="398"/>
    </row>
    <row r="1166" spans="1:8" ht="10.199999999999999" customHeight="1">
      <c r="A1166" s="397" t="s">
        <v>4112</v>
      </c>
      <c r="B1166" s="398" t="s">
        <v>4113</v>
      </c>
      <c r="C1166" s="398"/>
      <c r="D1166" s="398"/>
      <c r="E1166" s="398"/>
      <c r="F1166" s="398"/>
      <c r="G1166" s="398"/>
      <c r="H1166" s="398"/>
    </row>
    <row r="1167" spans="1:8" ht="10.199999999999999" customHeight="1">
      <c r="A1167" s="397" t="s">
        <v>4114</v>
      </c>
      <c r="B1167" s="398" t="s">
        <v>4115</v>
      </c>
      <c r="C1167" s="398"/>
      <c r="D1167" s="398"/>
      <c r="E1167" s="398"/>
      <c r="F1167" s="398"/>
      <c r="G1167" s="398"/>
      <c r="H1167" s="398"/>
    </row>
    <row r="1168" spans="1:8" ht="10.199999999999999" customHeight="1">
      <c r="A1168" s="397" t="s">
        <v>4116</v>
      </c>
      <c r="B1168" s="398" t="s">
        <v>4117</v>
      </c>
      <c r="C1168" s="398"/>
      <c r="D1168" s="398"/>
      <c r="E1168" s="398"/>
      <c r="F1168" s="398"/>
      <c r="G1168" s="398"/>
      <c r="H1168" s="398"/>
    </row>
    <row r="1169" spans="1:8" ht="10.199999999999999" customHeight="1">
      <c r="A1169" s="397" t="s">
        <v>4118</v>
      </c>
      <c r="B1169" s="398" t="s">
        <v>4119</v>
      </c>
      <c r="C1169" s="398"/>
      <c r="D1169" s="398"/>
      <c r="E1169" s="398"/>
      <c r="F1169" s="398"/>
      <c r="G1169" s="398"/>
      <c r="H1169" s="398"/>
    </row>
    <row r="1170" spans="1:8" ht="10.199999999999999" customHeight="1">
      <c r="A1170" s="397" t="s">
        <v>4120</v>
      </c>
      <c r="B1170" s="398" t="s">
        <v>4121</v>
      </c>
      <c r="C1170" s="398"/>
      <c r="D1170" s="398"/>
      <c r="E1170" s="398"/>
      <c r="F1170" s="398"/>
      <c r="G1170" s="398"/>
      <c r="H1170" s="398"/>
    </row>
    <row r="1171" spans="1:8" ht="10.199999999999999" customHeight="1">
      <c r="A1171" s="397" t="s">
        <v>4122</v>
      </c>
      <c r="B1171" s="398" t="s">
        <v>3018</v>
      </c>
      <c r="C1171" s="398"/>
      <c r="D1171" s="398"/>
      <c r="E1171" s="398"/>
      <c r="F1171" s="398"/>
      <c r="G1171" s="398"/>
      <c r="H1171" s="398"/>
    </row>
    <row r="1172" spans="1:8" ht="10.199999999999999" customHeight="1">
      <c r="A1172" s="397" t="s">
        <v>4123</v>
      </c>
      <c r="B1172" s="398" t="s">
        <v>4124</v>
      </c>
      <c r="C1172" s="398"/>
      <c r="D1172" s="398"/>
      <c r="E1172" s="398"/>
      <c r="F1172" s="398"/>
      <c r="G1172" s="398"/>
      <c r="H1172" s="398"/>
    </row>
    <row r="1173" spans="1:8" ht="10.199999999999999" customHeight="1">
      <c r="A1173" s="397" t="s">
        <v>4125</v>
      </c>
      <c r="B1173" s="398" t="s">
        <v>4126</v>
      </c>
      <c r="C1173" s="398"/>
      <c r="D1173" s="398"/>
      <c r="E1173" s="398"/>
      <c r="F1173" s="398"/>
      <c r="G1173" s="398"/>
      <c r="H1173" s="398"/>
    </row>
    <row r="1174" spans="1:8" ht="10.199999999999999" customHeight="1">
      <c r="A1174" s="397" t="s">
        <v>4127</v>
      </c>
      <c r="B1174" s="398" t="s">
        <v>3030</v>
      </c>
      <c r="C1174" s="398"/>
      <c r="D1174" s="398"/>
      <c r="E1174" s="398"/>
      <c r="F1174" s="398"/>
      <c r="G1174" s="398"/>
      <c r="H1174" s="398"/>
    </row>
    <row r="1175" spans="1:8" ht="10.199999999999999" customHeight="1">
      <c r="A1175" s="397" t="s">
        <v>4128</v>
      </c>
      <c r="B1175" s="398" t="s">
        <v>3034</v>
      </c>
      <c r="C1175" s="398"/>
      <c r="D1175" s="398"/>
      <c r="E1175" s="398"/>
      <c r="F1175" s="398"/>
      <c r="G1175" s="398"/>
      <c r="H1175" s="398"/>
    </row>
    <row r="1176" spans="1:8" ht="10.199999999999999" customHeight="1">
      <c r="A1176" s="397" t="s">
        <v>4129</v>
      </c>
      <c r="B1176" s="398" t="s">
        <v>3036</v>
      </c>
      <c r="C1176" s="398"/>
      <c r="D1176" s="398"/>
      <c r="E1176" s="398"/>
      <c r="F1176" s="398"/>
      <c r="G1176" s="398"/>
      <c r="H1176" s="398"/>
    </row>
    <row r="1177" spans="1:8" ht="10.199999999999999" customHeight="1">
      <c r="A1177" s="397" t="s">
        <v>4130</v>
      </c>
      <c r="B1177" s="398" t="s">
        <v>4131</v>
      </c>
      <c r="C1177" s="398"/>
      <c r="D1177" s="398"/>
      <c r="E1177" s="398"/>
      <c r="F1177" s="398"/>
      <c r="G1177" s="398"/>
      <c r="H1177" s="398"/>
    </row>
    <row r="1178" spans="1:8" ht="10.199999999999999" customHeight="1">
      <c r="A1178" s="397" t="s">
        <v>4132</v>
      </c>
      <c r="B1178" s="398" t="s">
        <v>4133</v>
      </c>
      <c r="C1178" s="398"/>
      <c r="D1178" s="398"/>
      <c r="E1178" s="398"/>
      <c r="F1178" s="398"/>
      <c r="G1178" s="398"/>
      <c r="H1178" s="398"/>
    </row>
    <row r="1179" spans="1:8" ht="10.199999999999999" customHeight="1">
      <c r="A1179" s="397" t="s">
        <v>4134</v>
      </c>
      <c r="B1179" s="398" t="s">
        <v>3040</v>
      </c>
      <c r="C1179" s="398"/>
      <c r="D1179" s="398"/>
      <c r="E1179" s="398"/>
      <c r="F1179" s="398"/>
      <c r="G1179" s="398"/>
      <c r="H1179" s="398"/>
    </row>
    <row r="1180" spans="1:8" ht="10.199999999999999" customHeight="1">
      <c r="A1180" s="397" t="s">
        <v>4135</v>
      </c>
      <c r="B1180" s="398" t="s">
        <v>3042</v>
      </c>
      <c r="C1180" s="398"/>
      <c r="D1180" s="398"/>
      <c r="E1180" s="398"/>
      <c r="F1180" s="398"/>
      <c r="G1180" s="398"/>
      <c r="H1180" s="398"/>
    </row>
    <row r="1181" spans="1:8" ht="10.199999999999999" customHeight="1">
      <c r="A1181" s="397" t="s">
        <v>4136</v>
      </c>
      <c r="B1181" s="398" t="s">
        <v>3046</v>
      </c>
      <c r="C1181" s="398"/>
      <c r="D1181" s="398"/>
      <c r="E1181" s="398"/>
      <c r="F1181" s="398"/>
      <c r="G1181" s="398"/>
      <c r="H1181" s="398"/>
    </row>
    <row r="1182" spans="1:8" ht="10.199999999999999" customHeight="1">
      <c r="A1182" s="397" t="s">
        <v>4137</v>
      </c>
      <c r="B1182" s="398" t="s">
        <v>3056</v>
      </c>
      <c r="C1182" s="398"/>
      <c r="D1182" s="398"/>
      <c r="E1182" s="398"/>
      <c r="F1182" s="398"/>
      <c r="G1182" s="398"/>
      <c r="H1182" s="398"/>
    </row>
    <row r="1183" spans="1:8" ht="10.199999999999999" customHeight="1">
      <c r="A1183" s="397" t="s">
        <v>4138</v>
      </c>
      <c r="B1183" s="398" t="s">
        <v>3058</v>
      </c>
      <c r="C1183" s="398"/>
      <c r="D1183" s="398"/>
      <c r="E1183" s="398"/>
      <c r="F1183" s="398"/>
      <c r="G1183" s="398"/>
      <c r="H1183" s="398"/>
    </row>
    <row r="1184" spans="1:8" ht="10.199999999999999" customHeight="1">
      <c r="A1184" s="397" t="s">
        <v>4139</v>
      </c>
      <c r="B1184" s="398" t="s">
        <v>3066</v>
      </c>
      <c r="C1184" s="398"/>
      <c r="D1184" s="398"/>
      <c r="E1184" s="398"/>
      <c r="F1184" s="398"/>
      <c r="G1184" s="398"/>
      <c r="H1184" s="398"/>
    </row>
    <row r="1185" spans="1:8" ht="10.199999999999999" customHeight="1">
      <c r="A1185" s="397" t="s">
        <v>4140</v>
      </c>
      <c r="B1185" s="398" t="s">
        <v>3076</v>
      </c>
      <c r="C1185" s="398"/>
      <c r="D1185" s="398"/>
      <c r="E1185" s="398"/>
      <c r="F1185" s="398"/>
      <c r="G1185" s="398"/>
      <c r="H1185" s="398"/>
    </row>
    <row r="1186" spans="1:8" ht="10.199999999999999" customHeight="1">
      <c r="A1186" s="397" t="s">
        <v>4141</v>
      </c>
      <c r="B1186" s="398" t="s">
        <v>4142</v>
      </c>
      <c r="C1186" s="398"/>
      <c r="D1186" s="398"/>
      <c r="E1186" s="398"/>
      <c r="F1186" s="398"/>
      <c r="G1186" s="398"/>
      <c r="H1186" s="398"/>
    </row>
    <row r="1187" spans="1:8" ht="10.199999999999999" customHeight="1">
      <c r="A1187" s="397" t="s">
        <v>4143</v>
      </c>
      <c r="B1187" s="398" t="s">
        <v>3080</v>
      </c>
      <c r="C1187" s="398"/>
      <c r="D1187" s="398"/>
      <c r="E1187" s="398"/>
      <c r="F1187" s="398"/>
      <c r="G1187" s="398"/>
      <c r="H1187" s="398"/>
    </row>
    <row r="1188" spans="1:8" ht="10.199999999999999" customHeight="1">
      <c r="A1188" s="397" t="s">
        <v>4144</v>
      </c>
      <c r="B1188" s="398" t="s">
        <v>4145</v>
      </c>
      <c r="C1188" s="398"/>
      <c r="D1188" s="398"/>
      <c r="E1188" s="398"/>
      <c r="F1188" s="398"/>
      <c r="G1188" s="398"/>
      <c r="H1188" s="398"/>
    </row>
    <row r="1189" spans="1:8" ht="10.199999999999999" customHeight="1">
      <c r="A1189" s="397" t="s">
        <v>4146</v>
      </c>
      <c r="B1189" s="398" t="s">
        <v>3082</v>
      </c>
      <c r="C1189" s="398"/>
      <c r="D1189" s="398"/>
      <c r="E1189" s="398"/>
      <c r="F1189" s="398"/>
      <c r="G1189" s="398"/>
      <c r="H1189" s="398"/>
    </row>
    <row r="1190" spans="1:8" ht="10.199999999999999" customHeight="1">
      <c r="A1190" s="397" t="s">
        <v>4147</v>
      </c>
      <c r="B1190" s="398" t="s">
        <v>3084</v>
      </c>
      <c r="C1190" s="398"/>
      <c r="D1190" s="398"/>
      <c r="E1190" s="398"/>
      <c r="F1190" s="398"/>
      <c r="G1190" s="398"/>
      <c r="H1190" s="398"/>
    </row>
    <row r="1191" spans="1:8" ht="10.199999999999999" customHeight="1">
      <c r="A1191" s="397" t="s">
        <v>4148</v>
      </c>
      <c r="B1191" s="398" t="s">
        <v>3092</v>
      </c>
      <c r="C1191" s="398"/>
      <c r="D1191" s="398"/>
      <c r="E1191" s="398"/>
      <c r="F1191" s="398"/>
      <c r="G1191" s="398"/>
      <c r="H1191" s="398"/>
    </row>
    <row r="1192" spans="1:8" ht="10.199999999999999" customHeight="1">
      <c r="A1192" s="397" t="s">
        <v>4149</v>
      </c>
      <c r="B1192" s="398" t="s">
        <v>3094</v>
      </c>
      <c r="C1192" s="398"/>
      <c r="D1192" s="398"/>
      <c r="E1192" s="398"/>
      <c r="F1192" s="398"/>
      <c r="G1192" s="398"/>
      <c r="H1192" s="398"/>
    </row>
    <row r="1193" spans="1:8" ht="10.199999999999999" customHeight="1">
      <c r="A1193" s="397" t="s">
        <v>4150</v>
      </c>
      <c r="B1193" s="398" t="s">
        <v>3098</v>
      </c>
      <c r="C1193" s="398"/>
      <c r="D1193" s="398"/>
      <c r="E1193" s="398"/>
      <c r="F1193" s="398"/>
      <c r="G1193" s="398"/>
      <c r="H1193" s="398"/>
    </row>
    <row r="1194" spans="1:8" ht="10.199999999999999" customHeight="1">
      <c r="A1194" s="397" t="s">
        <v>4151</v>
      </c>
      <c r="B1194" s="398" t="s">
        <v>3100</v>
      </c>
      <c r="C1194" s="398"/>
      <c r="D1194" s="398"/>
      <c r="E1194" s="398"/>
      <c r="F1194" s="398"/>
      <c r="G1194" s="398"/>
      <c r="H1194" s="398"/>
    </row>
    <row r="1195" spans="1:8" ht="10.199999999999999" customHeight="1">
      <c r="A1195" s="397" t="s">
        <v>4152</v>
      </c>
      <c r="B1195" s="398" t="s">
        <v>3102</v>
      </c>
      <c r="C1195" s="398"/>
      <c r="D1195" s="398"/>
      <c r="E1195" s="398"/>
      <c r="F1195" s="398"/>
      <c r="G1195" s="398"/>
      <c r="H1195" s="398"/>
    </row>
    <row r="1196" spans="1:8" ht="10.199999999999999" customHeight="1">
      <c r="A1196" s="397" t="s">
        <v>4153</v>
      </c>
      <c r="B1196" s="398" t="s">
        <v>3106</v>
      </c>
      <c r="C1196" s="398"/>
      <c r="D1196" s="398"/>
      <c r="E1196" s="398"/>
      <c r="F1196" s="398"/>
      <c r="G1196" s="398"/>
      <c r="H1196" s="398"/>
    </row>
    <row r="1197" spans="1:8" ht="10.199999999999999" customHeight="1">
      <c r="A1197" s="397" t="s">
        <v>4154</v>
      </c>
      <c r="B1197" s="398" t="s">
        <v>3108</v>
      </c>
      <c r="C1197" s="398"/>
      <c r="D1197" s="398"/>
      <c r="E1197" s="398"/>
      <c r="F1197" s="398"/>
      <c r="G1197" s="398"/>
      <c r="H1197" s="398"/>
    </row>
    <row r="1198" spans="1:8" ht="10.199999999999999" customHeight="1">
      <c r="A1198" s="397" t="s">
        <v>4155</v>
      </c>
      <c r="B1198" s="398" t="s">
        <v>4156</v>
      </c>
      <c r="C1198" s="398"/>
      <c r="D1198" s="398"/>
      <c r="E1198" s="398"/>
      <c r="F1198" s="398"/>
      <c r="G1198" s="398"/>
      <c r="H1198" s="398"/>
    </row>
    <row r="1199" spans="1:8" ht="10.199999999999999" customHeight="1">
      <c r="A1199" s="397" t="s">
        <v>4157</v>
      </c>
      <c r="B1199" s="398" t="s">
        <v>4158</v>
      </c>
      <c r="C1199" s="398"/>
      <c r="D1199" s="398"/>
      <c r="E1199" s="398"/>
      <c r="F1199" s="398"/>
      <c r="G1199" s="398"/>
      <c r="H1199" s="398"/>
    </row>
    <row r="1200" spans="1:8" ht="10.199999999999999" customHeight="1">
      <c r="A1200" s="397" t="s">
        <v>4159</v>
      </c>
      <c r="B1200" s="398" t="s">
        <v>4160</v>
      </c>
      <c r="C1200" s="398"/>
      <c r="D1200" s="398"/>
      <c r="E1200" s="398"/>
      <c r="F1200" s="398"/>
      <c r="G1200" s="398"/>
      <c r="H1200" s="398"/>
    </row>
    <row r="1201" spans="1:8" ht="10.199999999999999" customHeight="1">
      <c r="A1201" s="397" t="s">
        <v>4161</v>
      </c>
      <c r="B1201" s="398" t="s">
        <v>3116</v>
      </c>
      <c r="C1201" s="398"/>
      <c r="D1201" s="398"/>
      <c r="E1201" s="398"/>
      <c r="F1201" s="398"/>
      <c r="G1201" s="398"/>
      <c r="H1201" s="398"/>
    </row>
    <row r="1202" spans="1:8" ht="10.199999999999999" customHeight="1">
      <c r="A1202" s="397" t="s">
        <v>4162</v>
      </c>
      <c r="B1202" s="398" t="s">
        <v>3118</v>
      </c>
      <c r="C1202" s="398"/>
      <c r="D1202" s="398"/>
      <c r="E1202" s="398"/>
      <c r="F1202" s="398"/>
      <c r="G1202" s="398"/>
      <c r="H1202" s="398"/>
    </row>
    <row r="1203" spans="1:8" ht="10.199999999999999" customHeight="1">
      <c r="A1203" s="397" t="s">
        <v>4163</v>
      </c>
      <c r="B1203" s="398" t="s">
        <v>3120</v>
      </c>
      <c r="C1203" s="398"/>
      <c r="D1203" s="398"/>
      <c r="E1203" s="398"/>
      <c r="F1203" s="398"/>
      <c r="G1203" s="398"/>
      <c r="H1203" s="398"/>
    </row>
    <row r="1204" spans="1:8" ht="10.199999999999999" customHeight="1">
      <c r="A1204" s="397" t="s">
        <v>4164</v>
      </c>
      <c r="B1204" s="398" t="s">
        <v>3122</v>
      </c>
      <c r="C1204" s="398"/>
      <c r="D1204" s="398"/>
      <c r="E1204" s="398"/>
      <c r="F1204" s="398"/>
      <c r="G1204" s="398"/>
      <c r="H1204" s="398"/>
    </row>
    <row r="1205" spans="1:8" ht="10.199999999999999" customHeight="1">
      <c r="A1205" s="397" t="s">
        <v>4165</v>
      </c>
      <c r="B1205" s="398" t="s">
        <v>3124</v>
      </c>
      <c r="C1205" s="398"/>
      <c r="D1205" s="398"/>
      <c r="E1205" s="398"/>
      <c r="F1205" s="398"/>
      <c r="G1205" s="398"/>
      <c r="H1205" s="398"/>
    </row>
    <row r="1206" spans="1:8" ht="10.199999999999999" customHeight="1">
      <c r="A1206" s="397" t="s">
        <v>4166</v>
      </c>
      <c r="B1206" s="398" t="s">
        <v>3126</v>
      </c>
      <c r="C1206" s="398"/>
      <c r="D1206" s="398"/>
      <c r="E1206" s="398"/>
      <c r="F1206" s="398"/>
      <c r="G1206" s="398"/>
      <c r="H1206" s="398"/>
    </row>
    <row r="1207" spans="1:8" ht="10.199999999999999" customHeight="1">
      <c r="A1207" s="397" t="s">
        <v>4167</v>
      </c>
      <c r="B1207" s="398" t="s">
        <v>4168</v>
      </c>
      <c r="C1207" s="398"/>
      <c r="D1207" s="398"/>
      <c r="E1207" s="398"/>
      <c r="F1207" s="398"/>
      <c r="G1207" s="398"/>
      <c r="H1207" s="398"/>
    </row>
    <row r="1208" spans="1:8" ht="10.199999999999999" customHeight="1">
      <c r="A1208" s="397" t="s">
        <v>1872</v>
      </c>
      <c r="B1208" s="398" t="s">
        <v>1873</v>
      </c>
      <c r="C1208" s="398"/>
      <c r="D1208" s="398"/>
      <c r="E1208" s="398"/>
      <c r="F1208" s="398"/>
      <c r="G1208" s="398"/>
      <c r="H1208" s="398"/>
    </row>
    <row r="1209" spans="1:8" ht="10.199999999999999" customHeight="1">
      <c r="A1209" s="397" t="s">
        <v>4169</v>
      </c>
      <c r="B1209" s="398" t="s">
        <v>4170</v>
      </c>
      <c r="C1209" s="398"/>
      <c r="D1209" s="398"/>
      <c r="E1209" s="398"/>
      <c r="F1209" s="398"/>
      <c r="G1209" s="398"/>
      <c r="H1209" s="398"/>
    </row>
    <row r="1210" spans="1:8" ht="10.199999999999999" customHeight="1">
      <c r="A1210" s="397" t="s">
        <v>4171</v>
      </c>
      <c r="B1210" s="398" t="s">
        <v>4172</v>
      </c>
      <c r="C1210" s="398"/>
      <c r="D1210" s="398"/>
      <c r="E1210" s="398"/>
      <c r="F1210" s="398"/>
      <c r="G1210" s="398"/>
      <c r="H1210" s="398"/>
    </row>
    <row r="1211" spans="1:8" ht="10.199999999999999" customHeight="1">
      <c r="A1211" s="397" t="s">
        <v>4173</v>
      </c>
      <c r="B1211" s="404" t="s">
        <v>4174</v>
      </c>
      <c r="C1211" s="404"/>
      <c r="D1211" s="404"/>
      <c r="E1211" s="404"/>
      <c r="F1211" s="404"/>
      <c r="G1211" s="404"/>
      <c r="H1211" s="404"/>
    </row>
    <row r="1212" spans="1:8" ht="10.199999999999999" customHeight="1">
      <c r="A1212" s="397" t="s">
        <v>4175</v>
      </c>
      <c r="B1212" s="404" t="s">
        <v>4176</v>
      </c>
      <c r="C1212" s="404"/>
      <c r="D1212" s="404"/>
      <c r="E1212" s="404"/>
      <c r="F1212" s="404"/>
      <c r="G1212" s="404"/>
      <c r="H1212" s="404"/>
    </row>
    <row r="1213" spans="1:8" ht="10.199999999999999" customHeight="1">
      <c r="A1213" s="397" t="s">
        <v>4177</v>
      </c>
      <c r="B1213" s="404" t="s">
        <v>4178</v>
      </c>
      <c r="C1213" s="404"/>
      <c r="D1213" s="404"/>
      <c r="E1213" s="404"/>
      <c r="F1213" s="404"/>
      <c r="G1213" s="404"/>
      <c r="H1213" s="404"/>
    </row>
    <row r="1214" spans="1:8" ht="10.199999999999999" customHeight="1">
      <c r="A1214" s="405" t="s">
        <v>4179</v>
      </c>
      <c r="B1214" s="406" t="s">
        <v>4180</v>
      </c>
      <c r="C1214" s="406"/>
      <c r="D1214" s="406"/>
      <c r="E1214" s="406"/>
      <c r="F1214" s="406"/>
      <c r="G1214" s="406"/>
      <c r="H1214" s="406"/>
    </row>
    <row r="1215" spans="1:8" ht="10.199999999999999" customHeight="1">
      <c r="A1215" s="397" t="s">
        <v>4181</v>
      </c>
      <c r="B1215" s="404" t="s">
        <v>4182</v>
      </c>
      <c r="C1215" s="404"/>
      <c r="D1215" s="404"/>
      <c r="E1215" s="404"/>
      <c r="F1215" s="404"/>
      <c r="G1215" s="404"/>
      <c r="H1215" s="404"/>
    </row>
    <row r="1216" spans="1:8" ht="10.199999999999999" customHeight="1">
      <c r="A1216" s="397" t="s">
        <v>4183</v>
      </c>
      <c r="B1216" s="404" t="s">
        <v>4184</v>
      </c>
      <c r="C1216" s="404"/>
      <c r="D1216" s="404"/>
      <c r="E1216" s="404"/>
      <c r="F1216" s="404"/>
      <c r="G1216" s="404"/>
      <c r="H1216" s="404"/>
    </row>
    <row r="1217" spans="1:8" ht="10.199999999999999" customHeight="1">
      <c r="A1217" s="397" t="s">
        <v>4185</v>
      </c>
      <c r="B1217" s="407" t="s">
        <v>4186</v>
      </c>
      <c r="C1217" s="407"/>
      <c r="D1217" s="407"/>
      <c r="E1217" s="407"/>
      <c r="F1217" s="407"/>
      <c r="G1217" s="407"/>
      <c r="H1217" s="407"/>
    </row>
    <row r="1218" spans="1:8" ht="10.199999999999999" customHeight="1">
      <c r="A1218" s="397" t="s">
        <v>4187</v>
      </c>
      <c r="B1218" s="408" t="s">
        <v>4188</v>
      </c>
      <c r="C1218" s="408"/>
      <c r="D1218" s="408"/>
      <c r="E1218" s="408"/>
      <c r="F1218" s="408"/>
      <c r="G1218" s="408"/>
      <c r="H1218" s="408"/>
    </row>
    <row r="1219" spans="1:8" ht="10.199999999999999" customHeight="1">
      <c r="A1219" s="397" t="s">
        <v>4189</v>
      </c>
      <c r="B1219" s="409" t="s">
        <v>4190</v>
      </c>
      <c r="C1219" s="409"/>
      <c r="D1219" s="409"/>
      <c r="E1219" s="409"/>
      <c r="F1219" s="409"/>
      <c r="G1219" s="409"/>
      <c r="H1219" s="409"/>
    </row>
    <row r="1220" spans="1:8" ht="10.199999999999999" customHeight="1">
      <c r="A1220" s="397" t="s">
        <v>4191</v>
      </c>
      <c r="B1220" s="407" t="s">
        <v>4192</v>
      </c>
      <c r="C1220" s="407"/>
      <c r="D1220" s="407"/>
      <c r="E1220" s="407"/>
      <c r="F1220" s="407"/>
      <c r="G1220" s="407"/>
      <c r="H1220" s="407"/>
    </row>
    <row r="1221" spans="1:8" ht="10.199999999999999" customHeight="1">
      <c r="A1221" s="397" t="s">
        <v>4193</v>
      </c>
      <c r="B1221" s="406" t="s">
        <v>4194</v>
      </c>
      <c r="C1221" s="406"/>
      <c r="D1221" s="406"/>
      <c r="E1221" s="406"/>
      <c r="F1221" s="406"/>
      <c r="G1221" s="406"/>
      <c r="H1221" s="406"/>
    </row>
    <row r="1222" spans="1:8" ht="10.199999999999999" customHeight="1">
      <c r="A1222" s="397" t="s">
        <v>2317</v>
      </c>
      <c r="B1222" s="406" t="s">
        <v>2326</v>
      </c>
      <c r="C1222" s="406"/>
      <c r="D1222" s="406"/>
      <c r="E1222" s="406"/>
      <c r="F1222" s="406"/>
      <c r="G1222" s="406"/>
      <c r="H1222" s="406"/>
    </row>
    <row r="1223" spans="1:8" ht="10.199999999999999" customHeight="1">
      <c r="A1223" s="397" t="s">
        <v>4195</v>
      </c>
      <c r="B1223" s="406" t="s">
        <v>4196</v>
      </c>
      <c r="C1223" s="406"/>
      <c r="D1223" s="406"/>
      <c r="E1223" s="406"/>
      <c r="F1223" s="406"/>
      <c r="G1223" s="406"/>
      <c r="H1223" s="406"/>
    </row>
    <row r="1224" spans="1:8" ht="10.199999999999999" customHeight="1">
      <c r="A1224" s="397" t="s">
        <v>4197</v>
      </c>
      <c r="B1224" s="406" t="s">
        <v>4198</v>
      </c>
      <c r="C1224" s="406"/>
      <c r="D1224" s="406"/>
      <c r="E1224" s="406"/>
      <c r="F1224" s="406"/>
      <c r="G1224" s="406"/>
      <c r="H1224" s="406"/>
    </row>
    <row r="1225" spans="1:8" ht="10.199999999999999" customHeight="1">
      <c r="A1225" s="397" t="s">
        <v>4199</v>
      </c>
      <c r="B1225" s="398" t="s">
        <v>4200</v>
      </c>
      <c r="C1225" s="398"/>
      <c r="D1225" s="398"/>
      <c r="E1225" s="398"/>
      <c r="F1225" s="398"/>
      <c r="G1225" s="398"/>
      <c r="H1225" s="398"/>
    </row>
    <row r="1226" spans="1:8" ht="10.199999999999999" customHeight="1">
      <c r="A1226" s="397" t="s">
        <v>4201</v>
      </c>
      <c r="B1226" s="406" t="s">
        <v>4202</v>
      </c>
      <c r="C1226" s="406"/>
      <c r="D1226" s="406"/>
      <c r="E1226" s="406"/>
      <c r="F1226" s="406"/>
      <c r="G1226" s="406"/>
      <c r="H1226" s="406"/>
    </row>
    <row r="1227" spans="1:8" ht="10.199999999999999" customHeight="1">
      <c r="A1227" s="397" t="s">
        <v>4203</v>
      </c>
      <c r="B1227" s="406" t="s">
        <v>4204</v>
      </c>
      <c r="C1227" s="406"/>
      <c r="D1227" s="406"/>
      <c r="E1227" s="406"/>
      <c r="F1227" s="406"/>
      <c r="G1227" s="406"/>
      <c r="H1227" s="406"/>
    </row>
    <row r="1228" spans="1:8" ht="10.199999999999999" customHeight="1">
      <c r="A1228" s="397" t="s">
        <v>4205</v>
      </c>
      <c r="B1228" s="409" t="s">
        <v>4206</v>
      </c>
      <c r="C1228" s="409"/>
      <c r="D1228" s="409"/>
      <c r="E1228" s="409"/>
      <c r="F1228" s="409"/>
      <c r="G1228" s="409"/>
      <c r="H1228" s="409"/>
    </row>
    <row r="1229" spans="1:8" ht="10.199999999999999" customHeight="1">
      <c r="A1229" s="397" t="s">
        <v>4207</v>
      </c>
      <c r="B1229" s="409" t="s">
        <v>4208</v>
      </c>
      <c r="C1229" s="409"/>
      <c r="D1229" s="409"/>
      <c r="E1229" s="409"/>
      <c r="F1229" s="409"/>
      <c r="G1229" s="409"/>
      <c r="H1229" s="409"/>
    </row>
    <row r="1230" spans="1:8" ht="10.199999999999999" customHeight="1">
      <c r="A1230" s="397" t="s">
        <v>145</v>
      </c>
      <c r="B1230" s="398" t="s">
        <v>4209</v>
      </c>
      <c r="C1230" s="398"/>
      <c r="D1230" s="398"/>
      <c r="E1230" s="398"/>
      <c r="F1230" s="398"/>
      <c r="G1230" s="398"/>
      <c r="H1230" s="398"/>
    </row>
    <row r="1231" spans="1:8" ht="10.199999999999999" customHeight="1">
      <c r="A1231" s="397" t="s">
        <v>4210</v>
      </c>
      <c r="B1231" s="398" t="s">
        <v>4211</v>
      </c>
      <c r="C1231" s="398"/>
      <c r="D1231" s="398"/>
      <c r="E1231" s="398"/>
      <c r="F1231" s="398"/>
      <c r="G1231" s="398"/>
      <c r="H1231" s="398"/>
    </row>
    <row r="1232" spans="1:8" ht="10.199999999999999" customHeight="1">
      <c r="A1232" s="397" t="s">
        <v>4212</v>
      </c>
      <c r="B1232" s="398" t="s">
        <v>4213</v>
      </c>
      <c r="C1232" s="398"/>
      <c r="D1232" s="398"/>
      <c r="E1232" s="398"/>
      <c r="F1232" s="398"/>
      <c r="G1232" s="398"/>
      <c r="H1232" s="398"/>
    </row>
    <row r="1233" spans="1:8" ht="10.199999999999999" customHeight="1">
      <c r="A1233" s="397" t="s">
        <v>4214</v>
      </c>
      <c r="B1233" s="398" t="s">
        <v>4215</v>
      </c>
      <c r="C1233" s="398"/>
      <c r="D1233" s="398"/>
      <c r="E1233" s="398"/>
      <c r="F1233" s="398"/>
      <c r="G1233" s="398"/>
      <c r="H1233" s="398"/>
    </row>
    <row r="1234" spans="1:8" ht="10.199999999999999" customHeight="1">
      <c r="A1234" s="397" t="s">
        <v>4216</v>
      </c>
      <c r="B1234" s="406" t="s">
        <v>4217</v>
      </c>
      <c r="C1234" s="406"/>
      <c r="D1234" s="406"/>
      <c r="E1234" s="406"/>
      <c r="F1234" s="406"/>
      <c r="G1234" s="406"/>
      <c r="H1234" s="406"/>
    </row>
    <row r="1235" spans="1:8" ht="10.199999999999999" customHeight="1">
      <c r="A1235" s="397" t="s">
        <v>4218</v>
      </c>
      <c r="B1235" s="406" t="s">
        <v>4219</v>
      </c>
      <c r="C1235" s="406"/>
      <c r="D1235" s="406"/>
      <c r="E1235" s="406"/>
      <c r="F1235" s="406"/>
      <c r="G1235" s="406"/>
      <c r="H1235" s="406"/>
    </row>
    <row r="1236" spans="1:8" ht="10.199999999999999" customHeight="1">
      <c r="A1236" s="397" t="s">
        <v>4220</v>
      </c>
      <c r="B1236" s="406" t="s">
        <v>4217</v>
      </c>
      <c r="C1236" s="406"/>
      <c r="D1236" s="406"/>
      <c r="E1236" s="406"/>
      <c r="F1236" s="406"/>
      <c r="G1236" s="406"/>
      <c r="H1236" s="406"/>
    </row>
    <row r="1237" spans="1:8" ht="10.199999999999999" customHeight="1">
      <c r="A1237" s="397" t="s">
        <v>4221</v>
      </c>
      <c r="B1237" s="406" t="s">
        <v>4222</v>
      </c>
      <c r="C1237" s="406"/>
      <c r="D1237" s="406"/>
      <c r="E1237" s="406"/>
      <c r="F1237" s="406"/>
      <c r="G1237" s="406"/>
      <c r="H1237" s="406"/>
    </row>
    <row r="1238" spans="1:8" ht="10.199999999999999" customHeight="1">
      <c r="A1238" s="397" t="s">
        <v>4223</v>
      </c>
      <c r="B1238" s="406" t="s">
        <v>4224</v>
      </c>
      <c r="C1238" s="406"/>
      <c r="D1238" s="406"/>
      <c r="E1238" s="406"/>
      <c r="F1238" s="406"/>
      <c r="G1238" s="406"/>
      <c r="H1238" s="406"/>
    </row>
    <row r="1239" spans="1:8" ht="10.199999999999999" customHeight="1">
      <c r="A1239" s="397" t="s">
        <v>4225</v>
      </c>
      <c r="B1239" s="406" t="s">
        <v>4226</v>
      </c>
      <c r="C1239" s="406"/>
      <c r="D1239" s="406"/>
      <c r="E1239" s="406"/>
      <c r="F1239" s="406"/>
      <c r="G1239" s="406"/>
      <c r="H1239" s="406"/>
    </row>
    <row r="1240" spans="1:8" ht="10.199999999999999" customHeight="1">
      <c r="A1240" s="397" t="s">
        <v>4227</v>
      </c>
      <c r="B1240" s="406" t="s">
        <v>4228</v>
      </c>
      <c r="C1240" s="406"/>
      <c r="D1240" s="406"/>
      <c r="E1240" s="406"/>
      <c r="F1240" s="406"/>
      <c r="G1240" s="406"/>
      <c r="H1240" s="406"/>
    </row>
    <row r="1241" spans="1:8" ht="10.199999999999999" customHeight="1">
      <c r="A1241" s="397" t="s">
        <v>2708</v>
      </c>
      <c r="B1241" s="406" t="s">
        <v>2709</v>
      </c>
      <c r="C1241" s="406"/>
      <c r="D1241" s="406"/>
      <c r="E1241" s="406"/>
      <c r="F1241" s="406"/>
      <c r="G1241" s="406"/>
      <c r="H1241" s="406"/>
    </row>
    <row r="1242" spans="1:8" ht="10.199999999999999" customHeight="1">
      <c r="A1242" s="397" t="s">
        <v>4229</v>
      </c>
      <c r="B1242" s="406" t="s">
        <v>4230</v>
      </c>
      <c r="C1242" s="406"/>
      <c r="D1242" s="406"/>
      <c r="E1242" s="406"/>
      <c r="F1242" s="406"/>
      <c r="G1242" s="406"/>
      <c r="H1242" s="406"/>
    </row>
    <row r="1243" spans="1:8" ht="10.199999999999999" customHeight="1">
      <c r="A1243" s="397" t="s">
        <v>4231</v>
      </c>
      <c r="B1243" s="410" t="s">
        <v>4232</v>
      </c>
      <c r="C1243" s="410"/>
      <c r="D1243" s="410"/>
      <c r="E1243" s="410"/>
      <c r="F1243" s="410"/>
      <c r="G1243" s="410"/>
      <c r="H1243" s="410"/>
    </row>
    <row r="1244" spans="1:8" ht="10.199999999999999" customHeight="1">
      <c r="A1244" s="411" t="s">
        <v>4233</v>
      </c>
      <c r="B1244" s="412" t="s">
        <v>4234</v>
      </c>
      <c r="C1244" s="413"/>
      <c r="D1244" s="410"/>
      <c r="E1244" s="410"/>
      <c r="F1244" s="410"/>
      <c r="G1244" s="410"/>
      <c r="H1244" s="410"/>
    </row>
    <row r="1245" spans="1:8" ht="10.199999999999999" customHeight="1">
      <c r="A1245" s="411" t="s">
        <v>4235</v>
      </c>
      <c r="B1245" s="412" t="s">
        <v>4236</v>
      </c>
      <c r="C1245" s="413"/>
      <c r="D1245" s="410"/>
      <c r="E1245" s="410"/>
      <c r="F1245" s="410"/>
      <c r="G1245" s="410"/>
      <c r="H1245" s="410"/>
    </row>
    <row r="1246" spans="1:8" ht="10.199999999999999" customHeight="1">
      <c r="A1246" s="411" t="s">
        <v>4237</v>
      </c>
      <c r="B1246" s="412" t="s">
        <v>4238</v>
      </c>
      <c r="C1246" s="413"/>
      <c r="D1246" s="410"/>
      <c r="E1246" s="410"/>
      <c r="F1246" s="410"/>
      <c r="G1246" s="410"/>
      <c r="H1246" s="410"/>
    </row>
    <row r="1247" spans="1:8" ht="10.199999999999999" customHeight="1">
      <c r="A1247" s="411" t="s">
        <v>4239</v>
      </c>
      <c r="B1247" s="414" t="s">
        <v>4240</v>
      </c>
      <c r="C1247" s="413"/>
      <c r="D1247" s="410"/>
      <c r="E1247" s="410"/>
      <c r="F1247" s="410"/>
      <c r="G1247" s="410"/>
      <c r="H1247" s="410"/>
    </row>
    <row r="1248" spans="1:8" ht="10.199999999999999" customHeight="1">
      <c r="A1248" s="411" t="s">
        <v>4241</v>
      </c>
      <c r="B1248" s="1231" t="s">
        <v>4242</v>
      </c>
      <c r="C1248" s="1232"/>
      <c r="D1248" s="410"/>
      <c r="E1248" s="410"/>
      <c r="F1248" s="410"/>
      <c r="G1248" s="410"/>
      <c r="H1248" s="410"/>
    </row>
    <row r="1249" spans="1:8" ht="10.199999999999999" customHeight="1">
      <c r="A1249" s="411" t="s">
        <v>4243</v>
      </c>
      <c r="B1249" s="412" t="s">
        <v>4244</v>
      </c>
      <c r="C1249" s="413"/>
      <c r="D1249" s="410"/>
      <c r="E1249" s="410"/>
      <c r="F1249" s="410"/>
      <c r="G1249" s="410"/>
      <c r="H1249" s="410"/>
    </row>
    <row r="1250" spans="1:8" ht="10.199999999999999" customHeight="1">
      <c r="A1250" s="397" t="s">
        <v>4245</v>
      </c>
      <c r="B1250" s="415" t="s">
        <v>4246</v>
      </c>
      <c r="C1250" s="415"/>
      <c r="D1250" s="415"/>
      <c r="E1250" s="415"/>
      <c r="F1250" s="415"/>
      <c r="G1250" s="415"/>
      <c r="H1250" s="415"/>
    </row>
    <row r="1251" spans="1:8" ht="10.199999999999999" customHeight="1">
      <c r="A1251" s="397" t="s">
        <v>4247</v>
      </c>
      <c r="B1251" s="415" t="s">
        <v>4248</v>
      </c>
      <c r="C1251" s="415"/>
      <c r="D1251" s="415"/>
      <c r="E1251" s="415"/>
      <c r="F1251" s="415"/>
      <c r="G1251" s="415"/>
      <c r="H1251" s="415"/>
    </row>
    <row r="1252" spans="1:8" ht="10.199999999999999" customHeight="1">
      <c r="A1252" s="397" t="s">
        <v>4249</v>
      </c>
      <c r="B1252" s="416" t="s">
        <v>4250</v>
      </c>
      <c r="C1252" s="416"/>
      <c r="D1252" s="416"/>
      <c r="E1252" s="416"/>
      <c r="F1252" s="416"/>
      <c r="G1252" s="416"/>
      <c r="H1252" s="416"/>
    </row>
    <row r="1253" spans="1:8" ht="10.199999999999999" customHeight="1">
      <c r="A1253" s="397" t="s">
        <v>4251</v>
      </c>
      <c r="B1253" s="416" t="s">
        <v>4252</v>
      </c>
      <c r="C1253" s="416"/>
      <c r="D1253" s="416"/>
      <c r="E1253" s="416"/>
      <c r="F1253" s="416"/>
      <c r="G1253" s="416"/>
      <c r="H1253" s="416"/>
    </row>
    <row r="1254" spans="1:8" ht="10.199999999999999" customHeight="1">
      <c r="A1254" s="397" t="s">
        <v>4253</v>
      </c>
      <c r="B1254" s="416" t="s">
        <v>4254</v>
      </c>
      <c r="C1254" s="416"/>
      <c r="D1254" s="416"/>
      <c r="E1254" s="416"/>
      <c r="F1254" s="416"/>
      <c r="G1254" s="416"/>
      <c r="H1254" s="416"/>
    </row>
    <row r="1255" spans="1:8" ht="10.199999999999999" customHeight="1">
      <c r="A1255" s="397" t="s">
        <v>4255</v>
      </c>
      <c r="B1255" s="416" t="s">
        <v>4256</v>
      </c>
      <c r="C1255" s="416"/>
      <c r="D1255" s="416"/>
      <c r="E1255" s="416"/>
      <c r="F1255" s="416"/>
      <c r="G1255" s="416"/>
      <c r="H1255" s="416"/>
    </row>
    <row r="1256" spans="1:8" ht="10.199999999999999" customHeight="1">
      <c r="A1256" s="397" t="s">
        <v>4257</v>
      </c>
      <c r="B1256" s="416" t="s">
        <v>4258</v>
      </c>
      <c r="C1256" s="416"/>
      <c r="D1256" s="416"/>
      <c r="E1256" s="416"/>
      <c r="F1256" s="416"/>
      <c r="G1256" s="416"/>
      <c r="H1256" s="416"/>
    </row>
    <row r="1257" spans="1:8" ht="10.199999999999999" customHeight="1">
      <c r="A1257" s="397" t="s">
        <v>3394</v>
      </c>
      <c r="B1257" s="416" t="s">
        <v>4259</v>
      </c>
      <c r="C1257" s="416"/>
      <c r="D1257" s="416"/>
      <c r="E1257" s="416"/>
      <c r="F1257" s="416"/>
      <c r="G1257" s="416"/>
      <c r="H1257" s="416"/>
    </row>
    <row r="1258" spans="1:8" ht="10.199999999999999" customHeight="1">
      <c r="A1258" s="397" t="s">
        <v>4260</v>
      </c>
      <c r="B1258" s="416" t="s">
        <v>4261</v>
      </c>
      <c r="C1258" s="416"/>
      <c r="D1258" s="416"/>
      <c r="E1258" s="416"/>
      <c r="F1258" s="416"/>
      <c r="G1258" s="416"/>
      <c r="H1258" s="416"/>
    </row>
    <row r="1259" spans="1:8" ht="10.199999999999999" customHeight="1">
      <c r="A1259" s="417" t="s">
        <v>4262</v>
      </c>
      <c r="B1259" s="418" t="s">
        <v>2915</v>
      </c>
      <c r="C1259" s="418"/>
      <c r="D1259" s="418"/>
      <c r="E1259" s="418"/>
      <c r="F1259" s="418"/>
      <c r="G1259" s="418"/>
      <c r="H1259" s="418"/>
    </row>
    <row r="1260" spans="1:8" ht="10.199999999999999" customHeight="1">
      <c r="A1260" s="417" t="s">
        <v>4263</v>
      </c>
      <c r="B1260" s="418" t="s">
        <v>2917</v>
      </c>
      <c r="C1260" s="418"/>
      <c r="D1260" s="418"/>
      <c r="E1260" s="418"/>
      <c r="F1260" s="418"/>
      <c r="G1260" s="418"/>
      <c r="H1260" s="418"/>
    </row>
    <row r="1261" spans="1:8" ht="10.199999999999999" customHeight="1">
      <c r="A1261" s="417" t="s">
        <v>4264</v>
      </c>
      <c r="B1261" s="418" t="s">
        <v>2919</v>
      </c>
      <c r="C1261" s="418"/>
      <c r="D1261" s="418"/>
      <c r="E1261" s="418"/>
      <c r="F1261" s="418"/>
      <c r="G1261" s="418"/>
      <c r="H1261" s="418"/>
    </row>
    <row r="1262" spans="1:8" ht="10.199999999999999" customHeight="1">
      <c r="A1262" s="417" t="s">
        <v>4265</v>
      </c>
      <c r="B1262" s="418" t="s">
        <v>2921</v>
      </c>
      <c r="C1262" s="418"/>
      <c r="D1262" s="418"/>
      <c r="E1262" s="418"/>
      <c r="F1262" s="418"/>
      <c r="G1262" s="418"/>
      <c r="H1262" s="418"/>
    </row>
    <row r="1263" spans="1:8" ht="10.199999999999999" customHeight="1">
      <c r="A1263" s="417" t="s">
        <v>4266</v>
      </c>
      <c r="B1263" s="418" t="s">
        <v>2923</v>
      </c>
      <c r="C1263" s="418"/>
      <c r="D1263" s="418"/>
      <c r="E1263" s="418"/>
      <c r="F1263" s="418"/>
      <c r="G1263" s="418"/>
      <c r="H1263" s="418"/>
    </row>
    <row r="1264" spans="1:8" ht="10.199999999999999" customHeight="1">
      <c r="A1264" s="417" t="s">
        <v>4267</v>
      </c>
      <c r="B1264" s="418" t="s">
        <v>2927</v>
      </c>
      <c r="C1264" s="418"/>
      <c r="D1264" s="418"/>
      <c r="E1264" s="418"/>
      <c r="F1264" s="418"/>
      <c r="G1264" s="418"/>
      <c r="H1264" s="418"/>
    </row>
    <row r="1265" spans="1:8" ht="10.199999999999999" customHeight="1">
      <c r="A1265" s="417" t="s">
        <v>4268</v>
      </c>
      <c r="B1265" s="418" t="s">
        <v>2929</v>
      </c>
      <c r="C1265" s="418"/>
      <c r="D1265" s="418"/>
      <c r="E1265" s="418"/>
      <c r="F1265" s="418"/>
      <c r="G1265" s="418"/>
      <c r="H1265" s="418"/>
    </row>
    <row r="1266" spans="1:8" ht="10.199999999999999" customHeight="1">
      <c r="A1266" s="417" t="s">
        <v>4269</v>
      </c>
      <c r="B1266" s="418" t="s">
        <v>2931</v>
      </c>
      <c r="C1266" s="418"/>
      <c r="D1266" s="418"/>
      <c r="E1266" s="418"/>
      <c r="F1266" s="418"/>
      <c r="G1266" s="418"/>
      <c r="H1266" s="418"/>
    </row>
    <row r="1267" spans="1:8" ht="10.199999999999999" customHeight="1">
      <c r="A1267" s="417" t="s">
        <v>4270</v>
      </c>
      <c r="B1267" s="418" t="s">
        <v>2933</v>
      </c>
      <c r="C1267" s="418"/>
      <c r="D1267" s="418"/>
      <c r="E1267" s="418"/>
      <c r="F1267" s="418"/>
      <c r="G1267" s="418"/>
      <c r="H1267" s="418"/>
    </row>
    <row r="1268" spans="1:8" ht="10.199999999999999" customHeight="1">
      <c r="A1268" s="417" t="s">
        <v>4271</v>
      </c>
      <c r="B1268" s="418" t="s">
        <v>2935</v>
      </c>
      <c r="C1268" s="418"/>
      <c r="D1268" s="418"/>
      <c r="E1268" s="418"/>
      <c r="F1268" s="418"/>
      <c r="G1268" s="418"/>
      <c r="H1268" s="418"/>
    </row>
    <row r="1269" spans="1:8" ht="10.199999999999999" customHeight="1">
      <c r="A1269" s="417" t="s">
        <v>4272</v>
      </c>
      <c r="B1269" s="418" t="s">
        <v>2947</v>
      </c>
      <c r="C1269" s="418"/>
      <c r="D1269" s="418"/>
      <c r="E1269" s="418"/>
      <c r="F1269" s="418"/>
      <c r="G1269" s="418"/>
      <c r="H1269" s="418"/>
    </row>
    <row r="1270" spans="1:8" ht="10.199999999999999" customHeight="1">
      <c r="A1270" s="417" t="s">
        <v>4273</v>
      </c>
      <c r="B1270" s="418" t="s">
        <v>2951</v>
      </c>
      <c r="C1270" s="418"/>
      <c r="D1270" s="418"/>
      <c r="E1270" s="418"/>
      <c r="F1270" s="418"/>
      <c r="G1270" s="418"/>
      <c r="H1270" s="418"/>
    </row>
    <row r="1271" spans="1:8" ht="10.199999999999999" customHeight="1">
      <c r="A1271" s="417" t="s">
        <v>4274</v>
      </c>
      <c r="B1271" s="418" t="s">
        <v>2953</v>
      </c>
      <c r="C1271" s="418"/>
      <c r="D1271" s="418"/>
      <c r="E1271" s="418"/>
      <c r="F1271" s="418"/>
      <c r="G1271" s="418"/>
      <c r="H1271" s="418"/>
    </row>
    <row r="1272" spans="1:8" ht="10.199999999999999" customHeight="1">
      <c r="A1272" s="417" t="s">
        <v>4275</v>
      </c>
      <c r="B1272" s="418" t="s">
        <v>2955</v>
      </c>
      <c r="C1272" s="418"/>
      <c r="D1272" s="418"/>
      <c r="E1272" s="418"/>
      <c r="F1272" s="418"/>
      <c r="G1272" s="418"/>
      <c r="H1272" s="418"/>
    </row>
    <row r="1273" spans="1:8" ht="10.199999999999999" customHeight="1">
      <c r="A1273" s="417" t="s">
        <v>4276</v>
      </c>
      <c r="B1273" s="418" t="s">
        <v>2957</v>
      </c>
      <c r="C1273" s="418"/>
      <c r="D1273" s="418"/>
      <c r="E1273" s="418"/>
      <c r="F1273" s="418"/>
      <c r="G1273" s="418"/>
      <c r="H1273" s="418"/>
    </row>
    <row r="1274" spans="1:8" ht="10.199999999999999" customHeight="1">
      <c r="A1274" s="417" t="s">
        <v>4277</v>
      </c>
      <c r="B1274" s="418" t="s">
        <v>2963</v>
      </c>
      <c r="C1274" s="418"/>
      <c r="D1274" s="418"/>
      <c r="E1274" s="418"/>
      <c r="F1274" s="418"/>
      <c r="G1274" s="418"/>
      <c r="H1274" s="418"/>
    </row>
    <row r="1275" spans="1:8" ht="10.199999999999999" customHeight="1">
      <c r="A1275" s="417" t="s">
        <v>4278</v>
      </c>
      <c r="B1275" s="418" t="s">
        <v>2967</v>
      </c>
      <c r="C1275" s="418"/>
      <c r="D1275" s="418"/>
      <c r="E1275" s="418"/>
      <c r="F1275" s="418"/>
      <c r="G1275" s="418"/>
      <c r="H1275" s="418"/>
    </row>
    <row r="1276" spans="1:8" ht="10.199999999999999" customHeight="1">
      <c r="A1276" s="417" t="s">
        <v>4279</v>
      </c>
      <c r="B1276" s="418" t="s">
        <v>2969</v>
      </c>
      <c r="C1276" s="418"/>
      <c r="D1276" s="418"/>
      <c r="E1276" s="418"/>
      <c r="F1276" s="418"/>
      <c r="G1276" s="418"/>
      <c r="H1276" s="418"/>
    </row>
    <row r="1277" spans="1:8" ht="10.199999999999999" customHeight="1">
      <c r="A1277" s="417" t="s">
        <v>4280</v>
      </c>
      <c r="B1277" s="418" t="s">
        <v>2971</v>
      </c>
      <c r="C1277" s="418"/>
      <c r="D1277" s="418"/>
      <c r="E1277" s="418"/>
      <c r="F1277" s="418"/>
      <c r="G1277" s="418"/>
      <c r="H1277" s="418"/>
    </row>
    <row r="1278" spans="1:8" ht="10.199999999999999" customHeight="1">
      <c r="A1278" s="417" t="s">
        <v>4281</v>
      </c>
      <c r="B1278" s="418" t="s">
        <v>2973</v>
      </c>
      <c r="C1278" s="418"/>
      <c r="D1278" s="418"/>
      <c r="E1278" s="418"/>
      <c r="F1278" s="418"/>
      <c r="G1278" s="418"/>
      <c r="H1278" s="418"/>
    </row>
    <row r="1279" spans="1:8" ht="10.199999999999999" customHeight="1">
      <c r="A1279" s="417" t="s">
        <v>4282</v>
      </c>
      <c r="B1279" s="418" t="s">
        <v>2977</v>
      </c>
      <c r="C1279" s="418"/>
      <c r="D1279" s="418"/>
      <c r="E1279" s="418"/>
      <c r="F1279" s="418"/>
      <c r="G1279" s="418"/>
      <c r="H1279" s="418"/>
    </row>
    <row r="1280" spans="1:8" ht="10.199999999999999" customHeight="1">
      <c r="A1280" s="417" t="s">
        <v>4283</v>
      </c>
      <c r="B1280" s="418" t="s">
        <v>2983</v>
      </c>
      <c r="C1280" s="418"/>
      <c r="D1280" s="418"/>
      <c r="E1280" s="418"/>
      <c r="F1280" s="418"/>
      <c r="G1280" s="418"/>
      <c r="H1280" s="418"/>
    </row>
    <row r="1281" spans="1:8" ht="10.199999999999999" customHeight="1">
      <c r="A1281" s="417" t="s">
        <v>4284</v>
      </c>
      <c r="B1281" s="418" t="s">
        <v>2987</v>
      </c>
      <c r="C1281" s="418"/>
      <c r="D1281" s="418"/>
      <c r="E1281" s="418"/>
      <c r="F1281" s="418"/>
      <c r="G1281" s="418"/>
      <c r="H1281" s="418"/>
    </row>
    <row r="1282" spans="1:8" ht="10.199999999999999" customHeight="1">
      <c r="A1282" s="417" t="s">
        <v>4285</v>
      </c>
      <c r="B1282" s="418" t="s">
        <v>2991</v>
      </c>
      <c r="C1282" s="418"/>
      <c r="D1282" s="418"/>
      <c r="E1282" s="418"/>
      <c r="F1282" s="418"/>
      <c r="G1282" s="418"/>
      <c r="H1282" s="418"/>
    </row>
    <row r="1283" spans="1:8" ht="10.199999999999999" customHeight="1">
      <c r="A1283" s="417" t="s">
        <v>4286</v>
      </c>
      <c r="B1283" s="418" t="s">
        <v>2997</v>
      </c>
      <c r="C1283" s="418"/>
      <c r="D1283" s="418"/>
      <c r="E1283" s="418"/>
      <c r="F1283" s="418"/>
      <c r="G1283" s="418"/>
      <c r="H1283" s="418"/>
    </row>
  </sheetData>
  <mergeCells count="3">
    <mergeCell ref="B1248:C1248"/>
    <mergeCell ref="C4:H4"/>
    <mergeCell ref="B7:H7"/>
  </mergeCells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5"/>
  <sheetViews>
    <sheetView view="pageBreakPreview" zoomScaleSheetLayoutView="100" workbookViewId="0">
      <selection activeCell="F2" sqref="F2"/>
    </sheetView>
  </sheetViews>
  <sheetFormatPr defaultColWidth="9.109375" defaultRowHeight="15.6"/>
  <cols>
    <col min="1" max="1" width="30.44140625" style="14" customWidth="1"/>
    <col min="2" max="2" width="6.6640625" style="17" customWidth="1"/>
    <col min="3" max="3" width="5" style="17" customWidth="1"/>
    <col min="4" max="8" width="5.33203125" style="17" customWidth="1"/>
    <col min="9" max="9" width="5.33203125" style="19" customWidth="1"/>
    <col min="10" max="10" width="4.5546875" style="19" customWidth="1"/>
    <col min="11" max="11" width="4.88671875" style="14" customWidth="1"/>
    <col min="12" max="12" width="5.33203125" style="17" customWidth="1"/>
    <col min="13" max="14" width="5.33203125" style="14" customWidth="1"/>
    <col min="15" max="15" width="4.6640625" style="14" customWidth="1"/>
    <col min="16" max="16" width="4.88671875" style="14" customWidth="1"/>
    <col min="17" max="23" width="5.33203125" style="14" customWidth="1"/>
    <col min="24" max="16384" width="9.109375" style="14"/>
  </cols>
  <sheetData>
    <row r="1" spans="1:23">
      <c r="A1" s="173"/>
      <c r="B1" s="174" t="s">
        <v>165</v>
      </c>
      <c r="C1" s="165" t="str">
        <f>Kadar.ode.!C1</f>
        <v>ОПШТА БОЛНИЦА СЕНТА</v>
      </c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71"/>
    </row>
    <row r="2" spans="1:23">
      <c r="A2" s="173"/>
      <c r="B2" s="174" t="s">
        <v>166</v>
      </c>
      <c r="C2" s="165" t="str">
        <f>Kadar.ode.!C2</f>
        <v>08923507</v>
      </c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71"/>
    </row>
    <row r="3" spans="1:23">
      <c r="A3" s="173"/>
      <c r="B3" s="174" t="s">
        <v>167</v>
      </c>
      <c r="C3" s="236" t="str">
        <f>Kadar.ode.!C3</f>
        <v>31.12.2023.</v>
      </c>
      <c r="D3" s="357"/>
      <c r="E3" s="357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71"/>
    </row>
    <row r="4" spans="1:23">
      <c r="A4" s="173"/>
      <c r="B4" s="174" t="s">
        <v>1787</v>
      </c>
      <c r="C4" s="166" t="s">
        <v>285</v>
      </c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2"/>
    </row>
    <row r="5" spans="1:23" ht="9" customHeight="1">
      <c r="A5" s="56"/>
      <c r="B5" s="14"/>
      <c r="C5" s="5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23" ht="45.75" customHeight="1">
      <c r="A6" s="1163" t="s">
        <v>282</v>
      </c>
      <c r="B6" s="1164" t="s">
        <v>28</v>
      </c>
      <c r="C6" s="1156" t="s">
        <v>162</v>
      </c>
      <c r="D6" s="1162" t="s">
        <v>175</v>
      </c>
      <c r="E6" s="1162"/>
      <c r="F6" s="1162"/>
      <c r="G6" s="1162"/>
      <c r="H6" s="1162"/>
      <c r="I6" s="1162"/>
      <c r="J6" s="1162"/>
      <c r="K6" s="1162"/>
      <c r="L6" s="1162"/>
      <c r="M6" s="1162"/>
      <c r="N6" s="1162"/>
      <c r="O6" s="1162"/>
      <c r="P6" s="1162"/>
      <c r="Q6" s="1162"/>
      <c r="R6" s="1162"/>
      <c r="S6" s="1162"/>
      <c r="T6" s="1162" t="s">
        <v>172</v>
      </c>
      <c r="U6" s="1162"/>
      <c r="V6" s="1162"/>
      <c r="W6" s="1162"/>
    </row>
    <row r="7" spans="1:23" s="44" customFormat="1" ht="66" customHeight="1">
      <c r="A7" s="1163"/>
      <c r="B7" s="1164"/>
      <c r="C7" s="1156"/>
      <c r="D7" s="191" t="s">
        <v>135</v>
      </c>
      <c r="E7" s="191" t="s">
        <v>185</v>
      </c>
      <c r="F7" s="197" t="s">
        <v>168</v>
      </c>
      <c r="G7" s="197" t="s">
        <v>169</v>
      </c>
      <c r="H7" s="191" t="s">
        <v>293</v>
      </c>
      <c r="I7" s="192" t="s">
        <v>55</v>
      </c>
      <c r="J7" s="197" t="s">
        <v>294</v>
      </c>
      <c r="K7" s="193" t="s">
        <v>62</v>
      </c>
      <c r="L7" s="193" t="s">
        <v>186</v>
      </c>
      <c r="M7" s="193" t="s">
        <v>293</v>
      </c>
      <c r="N7" s="192" t="s">
        <v>55</v>
      </c>
      <c r="O7" s="197" t="s">
        <v>294</v>
      </c>
      <c r="P7" s="191" t="s">
        <v>62</v>
      </c>
      <c r="Q7" s="194" t="s">
        <v>187</v>
      </c>
      <c r="R7" s="194" t="s">
        <v>133</v>
      </c>
      <c r="S7" s="194" t="s">
        <v>25</v>
      </c>
      <c r="T7" s="191" t="s">
        <v>130</v>
      </c>
      <c r="U7" s="191" t="s">
        <v>281</v>
      </c>
      <c r="V7" s="191" t="s">
        <v>137</v>
      </c>
      <c r="W7" s="191" t="s">
        <v>132</v>
      </c>
    </row>
    <row r="8" spans="1:23">
      <c r="A8" s="963" t="s">
        <v>29</v>
      </c>
      <c r="B8" s="945">
        <v>240</v>
      </c>
      <c r="C8" s="957"/>
      <c r="D8" s="945">
        <v>5</v>
      </c>
      <c r="E8" s="945">
        <v>0</v>
      </c>
      <c r="F8" s="957">
        <v>2</v>
      </c>
      <c r="G8" s="957">
        <v>3</v>
      </c>
      <c r="H8" s="945">
        <v>3</v>
      </c>
      <c r="I8" s="945">
        <v>1</v>
      </c>
      <c r="J8" s="947">
        <f>SUM(H8:I8)</f>
        <v>4</v>
      </c>
      <c r="K8" s="964">
        <f t="shared" ref="K8:K22" si="0">D8-(H8+I8)</f>
        <v>1</v>
      </c>
      <c r="L8" s="945">
        <v>10</v>
      </c>
      <c r="M8" s="945">
        <v>7</v>
      </c>
      <c r="N8" s="945">
        <v>1</v>
      </c>
      <c r="O8" s="947">
        <v>8</v>
      </c>
      <c r="P8" s="965">
        <f t="shared" ref="P8:P22" si="1">L8-(M8+N8)</f>
        <v>2</v>
      </c>
      <c r="Q8" s="966"/>
      <c r="R8" s="966"/>
      <c r="S8" s="965">
        <f>Q8-R8</f>
        <v>0</v>
      </c>
      <c r="T8" s="967"/>
      <c r="U8" s="967"/>
      <c r="V8" s="967"/>
      <c r="W8" s="967"/>
    </row>
    <row r="9" spans="1:23">
      <c r="A9" s="963" t="s">
        <v>30</v>
      </c>
      <c r="B9" s="945">
        <v>240</v>
      </c>
      <c r="C9" s="957">
        <v>1</v>
      </c>
      <c r="D9" s="945">
        <v>1</v>
      </c>
      <c r="E9" s="945">
        <v>0</v>
      </c>
      <c r="F9" s="957">
        <v>0</v>
      </c>
      <c r="G9" s="957">
        <v>1</v>
      </c>
      <c r="H9" s="945">
        <v>2</v>
      </c>
      <c r="I9" s="945">
        <v>0</v>
      </c>
      <c r="J9" s="947">
        <f t="shared" ref="J9:J22" si="2">SUM(H9:I9)</f>
        <v>2</v>
      </c>
      <c r="K9" s="964">
        <f t="shared" si="0"/>
        <v>-1</v>
      </c>
      <c r="L9" s="945">
        <v>4</v>
      </c>
      <c r="M9" s="945">
        <v>4</v>
      </c>
      <c r="N9" s="945"/>
      <c r="O9" s="947">
        <f t="shared" ref="O9:O22" si="3">SUM(M9:N9)</f>
        <v>4</v>
      </c>
      <c r="P9" s="965">
        <f t="shared" si="1"/>
        <v>0</v>
      </c>
      <c r="Q9" s="966"/>
      <c r="R9" s="966"/>
      <c r="S9" s="965">
        <f t="shared" ref="S9:S22" si="4">Q9-R9</f>
        <v>0</v>
      </c>
      <c r="T9" s="967"/>
      <c r="U9" s="967"/>
      <c r="V9" s="967"/>
      <c r="W9" s="967"/>
    </row>
    <row r="10" spans="1:23">
      <c r="A10" s="963" t="s">
        <v>31</v>
      </c>
      <c r="B10" s="945"/>
      <c r="C10" s="957"/>
      <c r="D10" s="945"/>
      <c r="E10" s="945"/>
      <c r="F10" s="957"/>
      <c r="G10" s="957"/>
      <c r="H10" s="945"/>
      <c r="I10" s="945"/>
      <c r="J10" s="947">
        <f t="shared" si="2"/>
        <v>0</v>
      </c>
      <c r="K10" s="964">
        <f t="shared" si="0"/>
        <v>0</v>
      </c>
      <c r="L10" s="945"/>
      <c r="M10" s="945"/>
      <c r="N10" s="945"/>
      <c r="O10" s="947">
        <f t="shared" si="3"/>
        <v>0</v>
      </c>
      <c r="P10" s="965">
        <f t="shared" si="1"/>
        <v>0</v>
      </c>
      <c r="Q10" s="966"/>
      <c r="R10" s="966"/>
      <c r="S10" s="965">
        <f t="shared" si="4"/>
        <v>0</v>
      </c>
      <c r="T10" s="967"/>
      <c r="U10" s="967"/>
      <c r="V10" s="967"/>
      <c r="W10" s="967"/>
    </row>
    <row r="11" spans="1:23" ht="22.8">
      <c r="A11" s="963" t="s">
        <v>32</v>
      </c>
      <c r="B11" s="945">
        <v>240</v>
      </c>
      <c r="C11" s="957"/>
      <c r="D11" s="945">
        <v>1</v>
      </c>
      <c r="E11" s="945">
        <v>0</v>
      </c>
      <c r="F11" s="957">
        <v>0</v>
      </c>
      <c r="G11" s="957">
        <v>1</v>
      </c>
      <c r="H11" s="945">
        <v>2</v>
      </c>
      <c r="I11" s="945">
        <v>0</v>
      </c>
      <c r="J11" s="947">
        <f t="shared" si="2"/>
        <v>2</v>
      </c>
      <c r="K11" s="964">
        <f>(D11+E11)-(H11+I11)</f>
        <v>-1</v>
      </c>
      <c r="L11" s="945">
        <v>9</v>
      </c>
      <c r="M11" s="945">
        <v>9</v>
      </c>
      <c r="N11" s="945"/>
      <c r="O11" s="947">
        <f t="shared" si="3"/>
        <v>9</v>
      </c>
      <c r="P11" s="965">
        <f t="shared" si="1"/>
        <v>0</v>
      </c>
      <c r="Q11" s="966">
        <v>1</v>
      </c>
      <c r="R11" s="966">
        <v>1</v>
      </c>
      <c r="S11" s="965">
        <f t="shared" si="4"/>
        <v>0</v>
      </c>
      <c r="T11" s="967"/>
      <c r="U11" s="967"/>
      <c r="V11" s="967"/>
      <c r="W11" s="967"/>
    </row>
    <row r="12" spans="1:23">
      <c r="A12" s="963" t="s">
        <v>33</v>
      </c>
      <c r="B12" s="945">
        <v>240</v>
      </c>
      <c r="C12" s="957"/>
      <c r="D12" s="945">
        <v>1</v>
      </c>
      <c r="E12" s="945">
        <v>0</v>
      </c>
      <c r="F12" s="957">
        <v>1</v>
      </c>
      <c r="G12" s="957">
        <v>0</v>
      </c>
      <c r="H12" s="945">
        <v>1</v>
      </c>
      <c r="I12" s="945">
        <v>0</v>
      </c>
      <c r="J12" s="947">
        <f t="shared" si="2"/>
        <v>1</v>
      </c>
      <c r="K12" s="964">
        <f t="shared" si="0"/>
        <v>0</v>
      </c>
      <c r="L12" s="945">
        <v>6</v>
      </c>
      <c r="M12" s="945">
        <v>2</v>
      </c>
      <c r="N12" s="945"/>
      <c r="O12" s="947">
        <f t="shared" si="3"/>
        <v>2</v>
      </c>
      <c r="P12" s="965">
        <f t="shared" si="1"/>
        <v>4</v>
      </c>
      <c r="Q12" s="966"/>
      <c r="R12" s="966"/>
      <c r="S12" s="965">
        <f t="shared" si="4"/>
        <v>0</v>
      </c>
      <c r="T12" s="967"/>
      <c r="U12" s="967"/>
      <c r="V12" s="967"/>
      <c r="W12" s="967"/>
    </row>
    <row r="13" spans="1:23" ht="22.8">
      <c r="A13" s="963" t="s">
        <v>34</v>
      </c>
      <c r="B13" s="945">
        <v>240</v>
      </c>
      <c r="C13" s="957"/>
      <c r="D13" s="945">
        <v>2</v>
      </c>
      <c r="E13" s="945">
        <v>0</v>
      </c>
      <c r="F13" s="957">
        <v>1</v>
      </c>
      <c r="G13" s="957">
        <v>1</v>
      </c>
      <c r="H13" s="945">
        <v>2</v>
      </c>
      <c r="I13" s="945">
        <v>0</v>
      </c>
      <c r="J13" s="947">
        <f t="shared" si="2"/>
        <v>2</v>
      </c>
      <c r="K13" s="964">
        <f t="shared" si="0"/>
        <v>0</v>
      </c>
      <c r="L13" s="945">
        <v>4</v>
      </c>
      <c r="M13" s="945">
        <v>4</v>
      </c>
      <c r="N13" s="945"/>
      <c r="O13" s="947">
        <f t="shared" si="3"/>
        <v>4</v>
      </c>
      <c r="P13" s="965">
        <f t="shared" si="1"/>
        <v>0</v>
      </c>
      <c r="Q13" s="966"/>
      <c r="R13" s="966"/>
      <c r="S13" s="965">
        <f t="shared" si="4"/>
        <v>0</v>
      </c>
      <c r="T13" s="967"/>
      <c r="U13" s="967"/>
      <c r="V13" s="967"/>
      <c r="W13" s="967"/>
    </row>
    <row r="14" spans="1:23">
      <c r="A14" s="963" t="s">
        <v>35</v>
      </c>
      <c r="B14" s="945">
        <v>240</v>
      </c>
      <c r="C14" s="957">
        <v>5</v>
      </c>
      <c r="D14" s="945">
        <v>6</v>
      </c>
      <c r="E14" s="945">
        <v>0</v>
      </c>
      <c r="F14" s="957">
        <v>1</v>
      </c>
      <c r="G14" s="957">
        <v>5</v>
      </c>
      <c r="H14" s="945">
        <v>6</v>
      </c>
      <c r="I14" s="945">
        <v>0</v>
      </c>
      <c r="J14" s="947">
        <f t="shared" si="2"/>
        <v>6</v>
      </c>
      <c r="K14" s="964">
        <f t="shared" si="0"/>
        <v>0</v>
      </c>
      <c r="L14" s="945">
        <v>8</v>
      </c>
      <c r="M14" s="945">
        <v>13</v>
      </c>
      <c r="N14" s="945"/>
      <c r="O14" s="947">
        <f t="shared" si="3"/>
        <v>13</v>
      </c>
      <c r="P14" s="965">
        <f t="shared" si="1"/>
        <v>-5</v>
      </c>
      <c r="Q14" s="966"/>
      <c r="R14" s="966"/>
      <c r="S14" s="965">
        <f t="shared" si="4"/>
        <v>0</v>
      </c>
      <c r="T14" s="967"/>
      <c r="U14" s="967"/>
      <c r="V14" s="967"/>
      <c r="W14" s="967"/>
    </row>
    <row r="15" spans="1:23">
      <c r="A15" s="963" t="s">
        <v>36</v>
      </c>
      <c r="B15" s="945">
        <v>240</v>
      </c>
      <c r="C15" s="957"/>
      <c r="D15" s="945">
        <v>2</v>
      </c>
      <c r="E15" s="945">
        <v>0</v>
      </c>
      <c r="F15" s="957">
        <v>0</v>
      </c>
      <c r="G15" s="957">
        <v>2</v>
      </c>
      <c r="H15" s="945">
        <v>2</v>
      </c>
      <c r="I15" s="945">
        <v>0</v>
      </c>
      <c r="J15" s="947">
        <f t="shared" si="2"/>
        <v>2</v>
      </c>
      <c r="K15" s="964">
        <f t="shared" si="0"/>
        <v>0</v>
      </c>
      <c r="L15" s="945">
        <v>8</v>
      </c>
      <c r="M15" s="945">
        <v>6</v>
      </c>
      <c r="N15" s="945"/>
      <c r="O15" s="947">
        <f t="shared" si="3"/>
        <v>6</v>
      </c>
      <c r="P15" s="965">
        <f t="shared" si="1"/>
        <v>2</v>
      </c>
      <c r="Q15" s="966"/>
      <c r="R15" s="966"/>
      <c r="S15" s="965">
        <f t="shared" si="4"/>
        <v>0</v>
      </c>
      <c r="T15" s="967"/>
      <c r="U15" s="967"/>
      <c r="V15" s="967"/>
      <c r="W15" s="967"/>
    </row>
    <row r="16" spans="1:23">
      <c r="A16" s="963" t="s">
        <v>37</v>
      </c>
      <c r="B16" s="945"/>
      <c r="C16" s="957"/>
      <c r="D16" s="945"/>
      <c r="E16" s="945"/>
      <c r="F16" s="957"/>
      <c r="G16" s="957"/>
      <c r="H16" s="945"/>
      <c r="I16" s="945"/>
      <c r="J16" s="947">
        <f t="shared" si="2"/>
        <v>0</v>
      </c>
      <c r="K16" s="964">
        <f t="shared" si="0"/>
        <v>0</v>
      </c>
      <c r="L16" s="945"/>
      <c r="M16" s="945"/>
      <c r="N16" s="945"/>
      <c r="O16" s="947">
        <f t="shared" si="3"/>
        <v>0</v>
      </c>
      <c r="P16" s="965">
        <f t="shared" si="1"/>
        <v>0</v>
      </c>
      <c r="Q16" s="966"/>
      <c r="R16" s="966"/>
      <c r="S16" s="965">
        <f t="shared" si="4"/>
        <v>0</v>
      </c>
      <c r="T16" s="967"/>
      <c r="U16" s="967"/>
      <c r="V16" s="967"/>
      <c r="W16" s="967"/>
    </row>
    <row r="17" spans="1:23" ht="22.8">
      <c r="A17" s="963" t="s">
        <v>38</v>
      </c>
      <c r="B17" s="945">
        <v>240</v>
      </c>
      <c r="C17" s="957"/>
      <c r="D17" s="945">
        <v>1</v>
      </c>
      <c r="E17" s="945">
        <v>0</v>
      </c>
      <c r="F17" s="957">
        <v>1</v>
      </c>
      <c r="G17" s="957">
        <v>0</v>
      </c>
      <c r="H17" s="945">
        <v>2</v>
      </c>
      <c r="I17" s="945">
        <v>1</v>
      </c>
      <c r="J17" s="947">
        <f t="shared" si="2"/>
        <v>3</v>
      </c>
      <c r="K17" s="964">
        <f t="shared" si="0"/>
        <v>-2</v>
      </c>
      <c r="L17" s="945">
        <v>6</v>
      </c>
      <c r="M17" s="945">
        <v>8</v>
      </c>
      <c r="N17" s="945">
        <v>3</v>
      </c>
      <c r="O17" s="947">
        <f t="shared" si="3"/>
        <v>11</v>
      </c>
      <c r="P17" s="965">
        <f t="shared" si="1"/>
        <v>-5</v>
      </c>
      <c r="Q17" s="966"/>
      <c r="R17" s="966"/>
      <c r="S17" s="965">
        <f t="shared" si="4"/>
        <v>0</v>
      </c>
      <c r="T17" s="967"/>
      <c r="U17" s="967"/>
      <c r="V17" s="967"/>
      <c r="W17" s="967"/>
    </row>
    <row r="18" spans="1:23" ht="22.8">
      <c r="A18" s="963" t="s">
        <v>39</v>
      </c>
      <c r="B18" s="945">
        <v>240</v>
      </c>
      <c r="C18" s="957"/>
      <c r="D18" s="945">
        <v>0</v>
      </c>
      <c r="E18" s="945">
        <v>1</v>
      </c>
      <c r="F18" s="957">
        <v>0</v>
      </c>
      <c r="G18" s="957">
        <v>0</v>
      </c>
      <c r="H18" s="945">
        <v>1</v>
      </c>
      <c r="I18" s="945">
        <v>0</v>
      </c>
      <c r="J18" s="947">
        <f t="shared" si="2"/>
        <v>1</v>
      </c>
      <c r="K18" s="964">
        <f>E18-(H18+I18)</f>
        <v>0</v>
      </c>
      <c r="L18" s="945">
        <v>2</v>
      </c>
      <c r="M18" s="945">
        <v>1</v>
      </c>
      <c r="N18" s="945"/>
      <c r="O18" s="947">
        <f t="shared" si="3"/>
        <v>1</v>
      </c>
      <c r="P18" s="965">
        <f t="shared" si="1"/>
        <v>1</v>
      </c>
      <c r="Q18" s="966"/>
      <c r="R18" s="966"/>
      <c r="S18" s="965">
        <f t="shared" si="4"/>
        <v>0</v>
      </c>
      <c r="T18" s="967"/>
      <c r="U18" s="967"/>
      <c r="V18" s="967"/>
      <c r="W18" s="967"/>
    </row>
    <row r="19" spans="1:23">
      <c r="A19" s="963" t="s">
        <v>138</v>
      </c>
      <c r="B19" s="945"/>
      <c r="C19" s="957"/>
      <c r="D19" s="945"/>
      <c r="E19" s="945"/>
      <c r="F19" s="957"/>
      <c r="G19" s="957"/>
      <c r="H19" s="945"/>
      <c r="I19" s="945"/>
      <c r="J19" s="947">
        <f t="shared" si="2"/>
        <v>0</v>
      </c>
      <c r="K19" s="964">
        <f t="shared" si="0"/>
        <v>0</v>
      </c>
      <c r="L19" s="945"/>
      <c r="M19" s="945"/>
      <c r="N19" s="945"/>
      <c r="O19" s="947">
        <f t="shared" si="3"/>
        <v>0</v>
      </c>
      <c r="P19" s="965">
        <f t="shared" si="1"/>
        <v>0</v>
      </c>
      <c r="Q19" s="966"/>
      <c r="R19" s="966"/>
      <c r="S19" s="965">
        <f t="shared" si="4"/>
        <v>0</v>
      </c>
      <c r="T19" s="967"/>
      <c r="U19" s="967"/>
      <c r="V19" s="967"/>
      <c r="W19" s="967"/>
    </row>
    <row r="20" spans="1:23" ht="24">
      <c r="A20" s="968" t="s">
        <v>40</v>
      </c>
      <c r="B20" s="945">
        <v>240</v>
      </c>
      <c r="C20" s="957"/>
      <c r="D20" s="945"/>
      <c r="E20" s="945"/>
      <c r="F20" s="957"/>
      <c r="G20" s="957"/>
      <c r="H20" s="945"/>
      <c r="I20" s="945"/>
      <c r="J20" s="947">
        <f t="shared" si="2"/>
        <v>0</v>
      </c>
      <c r="K20" s="964">
        <f t="shared" si="0"/>
        <v>0</v>
      </c>
      <c r="L20" s="969">
        <v>1</v>
      </c>
      <c r="M20" s="945">
        <v>2</v>
      </c>
      <c r="N20" s="945"/>
      <c r="O20" s="947">
        <f t="shared" si="3"/>
        <v>2</v>
      </c>
      <c r="P20" s="965">
        <f t="shared" si="1"/>
        <v>-1</v>
      </c>
      <c r="Q20" s="966"/>
      <c r="R20" s="966"/>
      <c r="S20" s="965">
        <f t="shared" si="4"/>
        <v>0</v>
      </c>
      <c r="T20" s="967"/>
      <c r="U20" s="967"/>
      <c r="V20" s="967"/>
      <c r="W20" s="967"/>
    </row>
    <row r="21" spans="1:23" ht="24">
      <c r="A21" s="968" t="s">
        <v>41</v>
      </c>
      <c r="B21" s="945">
        <v>240</v>
      </c>
      <c r="C21" s="957"/>
      <c r="D21" s="945"/>
      <c r="E21" s="945"/>
      <c r="F21" s="957"/>
      <c r="G21" s="957"/>
      <c r="H21" s="945"/>
      <c r="I21" s="945"/>
      <c r="J21" s="947">
        <f t="shared" si="2"/>
        <v>0</v>
      </c>
      <c r="K21" s="964">
        <f t="shared" si="0"/>
        <v>0</v>
      </c>
      <c r="L21" s="969">
        <v>1</v>
      </c>
      <c r="M21" s="945">
        <v>1</v>
      </c>
      <c r="N21" s="945"/>
      <c r="O21" s="947">
        <f t="shared" si="3"/>
        <v>1</v>
      </c>
      <c r="P21" s="965">
        <f t="shared" si="1"/>
        <v>0</v>
      </c>
      <c r="Q21" s="966"/>
      <c r="R21" s="966"/>
      <c r="S21" s="965">
        <f t="shared" si="4"/>
        <v>0</v>
      </c>
      <c r="T21" s="967"/>
      <c r="U21" s="967"/>
      <c r="V21" s="967"/>
      <c r="W21" s="967"/>
    </row>
    <row r="22" spans="1:23" ht="24">
      <c r="A22" s="1000" t="s">
        <v>1839</v>
      </c>
      <c r="B22" s="1001"/>
      <c r="C22" s="1001"/>
      <c r="D22" s="1001"/>
      <c r="E22" s="1001"/>
      <c r="F22" s="1001"/>
      <c r="G22" s="1001"/>
      <c r="H22" s="1001"/>
      <c r="I22" s="1001"/>
      <c r="J22" s="947">
        <f t="shared" si="2"/>
        <v>0</v>
      </c>
      <c r="K22" s="964">
        <f t="shared" si="0"/>
        <v>0</v>
      </c>
      <c r="L22" s="1002"/>
      <c r="M22" s="1001"/>
      <c r="N22" s="1001"/>
      <c r="O22" s="947">
        <f t="shared" si="3"/>
        <v>0</v>
      </c>
      <c r="P22" s="965">
        <f t="shared" si="1"/>
        <v>0</v>
      </c>
      <c r="Q22" s="1003"/>
      <c r="R22" s="1003"/>
      <c r="S22" s="965">
        <f t="shared" si="4"/>
        <v>0</v>
      </c>
      <c r="T22" s="1004"/>
      <c r="U22" s="1004"/>
      <c r="V22" s="1004"/>
      <c r="W22" s="1004"/>
    </row>
    <row r="23" spans="1:23" ht="20.25" customHeight="1">
      <c r="A23" s="970" t="s">
        <v>86</v>
      </c>
      <c r="B23" s="947"/>
      <c r="C23" s="947"/>
      <c r="D23" s="947">
        <f>SUM(D8:D22)</f>
        <v>19</v>
      </c>
      <c r="E23" s="947">
        <f t="shared" ref="E23:W23" si="5">SUM(E8:E22)</f>
        <v>1</v>
      </c>
      <c r="F23" s="947">
        <f t="shared" si="5"/>
        <v>6</v>
      </c>
      <c r="G23" s="947">
        <f t="shared" si="5"/>
        <v>13</v>
      </c>
      <c r="H23" s="947">
        <f t="shared" si="5"/>
        <v>21</v>
      </c>
      <c r="I23" s="947">
        <f t="shared" si="5"/>
        <v>2</v>
      </c>
      <c r="J23" s="947">
        <f t="shared" si="5"/>
        <v>23</v>
      </c>
      <c r="K23" s="964">
        <f t="shared" si="5"/>
        <v>-3</v>
      </c>
      <c r="L23" s="947">
        <f t="shared" si="5"/>
        <v>59</v>
      </c>
      <c r="M23" s="947">
        <f t="shared" si="5"/>
        <v>57</v>
      </c>
      <c r="N23" s="947">
        <f t="shared" si="5"/>
        <v>4</v>
      </c>
      <c r="O23" s="947">
        <f t="shared" si="5"/>
        <v>61</v>
      </c>
      <c r="P23" s="965">
        <f t="shared" si="5"/>
        <v>-2</v>
      </c>
      <c r="Q23" s="971">
        <f t="shared" si="5"/>
        <v>1</v>
      </c>
      <c r="R23" s="971">
        <f t="shared" si="5"/>
        <v>1</v>
      </c>
      <c r="S23" s="965">
        <f t="shared" si="5"/>
        <v>0</v>
      </c>
      <c r="T23" s="947">
        <f t="shared" si="5"/>
        <v>0</v>
      </c>
      <c r="U23" s="947">
        <f t="shared" si="5"/>
        <v>0</v>
      </c>
      <c r="V23" s="947">
        <f t="shared" si="5"/>
        <v>0</v>
      </c>
      <c r="W23" s="947">
        <f t="shared" si="5"/>
        <v>0</v>
      </c>
    </row>
    <row r="24" spans="1:23" ht="15.75" customHeight="1">
      <c r="A24" s="64" t="s">
        <v>139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2"/>
      <c r="R24" s="62"/>
      <c r="S24" s="62"/>
      <c r="T24" s="62"/>
      <c r="U24" s="62"/>
      <c r="V24" s="62"/>
      <c r="W24" s="62"/>
    </row>
    <row r="25" spans="1:23">
      <c r="A25" s="23"/>
    </row>
  </sheetData>
  <mergeCells count="5">
    <mergeCell ref="T6:W6"/>
    <mergeCell ref="D6:S6"/>
    <mergeCell ref="A6:A7"/>
    <mergeCell ref="B6:B7"/>
    <mergeCell ref="C6:C7"/>
  </mergeCells>
  <phoneticPr fontId="11" type="noConversion"/>
  <pageMargins left="0.23622047244094499" right="0.23622047244094499" top="0.35433070866141703" bottom="0.35433070866141703" header="0.31496062992126" footer="0.31496062992126"/>
  <pageSetup paperSize="9" scale="82" orientation="landscape" r:id="rId1"/>
  <headerFooter alignWithMargins="0">
    <oddFooter>&amp;R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23"/>
  <sheetViews>
    <sheetView view="pageBreakPreview" workbookViewId="0">
      <selection activeCell="F9" sqref="F9"/>
    </sheetView>
  </sheetViews>
  <sheetFormatPr defaultColWidth="9.109375" defaultRowHeight="13.2"/>
  <cols>
    <col min="1" max="1" width="28" style="18" customWidth="1"/>
    <col min="2" max="2" width="15" style="18" customWidth="1"/>
    <col min="3" max="3" width="11.6640625" style="18" customWidth="1"/>
    <col min="4" max="4" width="8.109375" style="18" customWidth="1"/>
    <col min="5" max="5" width="13.109375" style="18" customWidth="1"/>
    <col min="6" max="6" width="10" style="18" customWidth="1"/>
    <col min="7" max="7" width="8" style="18" customWidth="1"/>
    <col min="8" max="8" width="14.33203125" style="18" customWidth="1"/>
    <col min="9" max="9" width="11.44140625" style="18" customWidth="1"/>
    <col min="10" max="16384" width="9.109375" style="18"/>
  </cols>
  <sheetData>
    <row r="1" spans="1:9">
      <c r="A1" s="173"/>
      <c r="B1" s="174" t="s">
        <v>165</v>
      </c>
      <c r="C1" s="165" t="str">
        <f>Kadar.ode.!C1</f>
        <v>ОПШТА БОЛНИЦА СЕНТА</v>
      </c>
      <c r="D1" s="169"/>
      <c r="E1" s="169"/>
      <c r="F1" s="169"/>
      <c r="G1" s="171"/>
    </row>
    <row r="2" spans="1:9">
      <c r="A2" s="173"/>
      <c r="B2" s="174" t="s">
        <v>166</v>
      </c>
      <c r="C2" s="165" t="str">
        <f>Kadar.ode.!C2</f>
        <v>08923507</v>
      </c>
      <c r="D2" s="169"/>
      <c r="E2" s="169"/>
      <c r="F2" s="169"/>
      <c r="G2" s="171"/>
    </row>
    <row r="3" spans="1:9">
      <c r="A3" s="173"/>
      <c r="B3" s="174" t="s">
        <v>167</v>
      </c>
      <c r="C3" s="236" t="str">
        <f>Kadar.ode.!C3</f>
        <v>31.12.2023.</v>
      </c>
      <c r="D3" s="169"/>
      <c r="E3" s="169"/>
      <c r="F3" s="169"/>
      <c r="G3" s="171"/>
    </row>
    <row r="4" spans="1:9" ht="13.8">
      <c r="A4" s="173"/>
      <c r="B4" s="174" t="s">
        <v>1788</v>
      </c>
      <c r="C4" s="166" t="s">
        <v>286</v>
      </c>
      <c r="D4" s="170"/>
      <c r="E4" s="170"/>
      <c r="F4" s="170"/>
      <c r="G4" s="172"/>
    </row>
    <row r="5" spans="1:9" ht="12" customHeight="1">
      <c r="A5" s="56"/>
      <c r="B5" s="14"/>
      <c r="C5" s="55"/>
      <c r="D5" s="41"/>
    </row>
    <row r="6" spans="1:9" ht="21.75" customHeight="1">
      <c r="A6" s="1165" t="s">
        <v>28</v>
      </c>
      <c r="B6" s="1165"/>
      <c r="C6" s="65"/>
      <c r="D6" s="65"/>
      <c r="E6" s="65"/>
      <c r="F6" s="65"/>
    </row>
    <row r="7" spans="1:9">
      <c r="A7" s="67" t="s">
        <v>140</v>
      </c>
      <c r="B7" s="68">
        <v>240</v>
      </c>
      <c r="C7" s="65"/>
      <c r="D7" s="65"/>
      <c r="E7" s="65"/>
      <c r="F7" s="65"/>
    </row>
    <row r="8" spans="1:9">
      <c r="A8" s="67" t="s">
        <v>141</v>
      </c>
      <c r="B8" s="68"/>
      <c r="C8" s="65"/>
      <c r="D8" s="65"/>
      <c r="E8" s="65"/>
      <c r="F8" s="65"/>
    </row>
    <row r="9" spans="1:9">
      <c r="A9" s="67" t="s">
        <v>86</v>
      </c>
      <c r="B9" s="68">
        <v>240</v>
      </c>
      <c r="C9" s="65"/>
      <c r="D9" s="65"/>
      <c r="E9" s="65"/>
      <c r="F9" s="65"/>
    </row>
    <row r="10" spans="1:9">
      <c r="A10" s="65"/>
      <c r="B10" s="65"/>
      <c r="C10" s="65"/>
      <c r="D10" s="65"/>
      <c r="E10" s="65"/>
      <c r="F10" s="65"/>
      <c r="G10" s="65"/>
      <c r="H10" s="65"/>
      <c r="I10" s="66"/>
    </row>
    <row r="11" spans="1:9" ht="57.75" customHeight="1">
      <c r="A11" s="1160" t="s">
        <v>42</v>
      </c>
      <c r="B11" s="1166" t="s">
        <v>175</v>
      </c>
      <c r="C11" s="1166"/>
      <c r="D11" s="1166"/>
      <c r="E11" s="1166"/>
      <c r="F11" s="1166"/>
      <c r="G11" s="1166"/>
      <c r="H11" s="1166" t="s">
        <v>172</v>
      </c>
      <c r="I11" s="1166"/>
    </row>
    <row r="12" spans="1:9" ht="54.75" customHeight="1">
      <c r="A12" s="1160"/>
      <c r="B12" s="195" t="s">
        <v>188</v>
      </c>
      <c r="C12" s="195" t="s">
        <v>45</v>
      </c>
      <c r="D12" s="195" t="s">
        <v>25</v>
      </c>
      <c r="E12" s="195" t="s">
        <v>189</v>
      </c>
      <c r="F12" s="195" t="s">
        <v>45</v>
      </c>
      <c r="G12" s="195" t="s">
        <v>25</v>
      </c>
      <c r="H12" s="195" t="s">
        <v>43</v>
      </c>
      <c r="I12" s="195" t="s">
        <v>46</v>
      </c>
    </row>
    <row r="13" spans="1:9">
      <c r="A13" s="977" t="s">
        <v>47</v>
      </c>
      <c r="B13" s="1005"/>
      <c r="C13" s="1005"/>
      <c r="D13" s="974">
        <f t="shared" ref="D13:D23" si="0">B13-C13</f>
        <v>0</v>
      </c>
      <c r="E13" s="975">
        <v>1</v>
      </c>
      <c r="F13" s="976">
        <v>1</v>
      </c>
      <c r="G13" s="974">
        <f t="shared" ref="G13:G23" si="1">E13-F13</f>
        <v>0</v>
      </c>
      <c r="H13" s="975"/>
      <c r="I13" s="976"/>
    </row>
    <row r="14" spans="1:9">
      <c r="A14" s="977" t="s">
        <v>44</v>
      </c>
      <c r="B14" s="1005"/>
      <c r="C14" s="1005"/>
      <c r="D14" s="974">
        <f t="shared" si="0"/>
        <v>0</v>
      </c>
      <c r="E14" s="975">
        <v>2</v>
      </c>
      <c r="F14" s="976">
        <v>0</v>
      </c>
      <c r="G14" s="974">
        <f t="shared" si="1"/>
        <v>2</v>
      </c>
      <c r="H14" s="975"/>
      <c r="I14" s="976"/>
    </row>
    <row r="15" spans="1:9" ht="23.4">
      <c r="A15" s="977" t="s">
        <v>5577</v>
      </c>
      <c r="B15" s="1005">
        <v>16</v>
      </c>
      <c r="C15" s="1005">
        <v>17</v>
      </c>
      <c r="D15" s="974">
        <f t="shared" si="0"/>
        <v>-1</v>
      </c>
      <c r="E15" s="975"/>
      <c r="F15" s="976"/>
      <c r="G15" s="974">
        <f t="shared" si="1"/>
        <v>0</v>
      </c>
      <c r="H15" s="975"/>
      <c r="I15" s="976"/>
    </row>
    <row r="16" spans="1:9" ht="23.4">
      <c r="A16" s="977" t="s">
        <v>5578</v>
      </c>
      <c r="B16" s="1005"/>
      <c r="C16" s="1005"/>
      <c r="D16" s="974">
        <f t="shared" si="0"/>
        <v>0</v>
      </c>
      <c r="E16" s="975">
        <v>53</v>
      </c>
      <c r="F16" s="976">
        <v>76</v>
      </c>
      <c r="G16" s="974">
        <f t="shared" si="1"/>
        <v>-23</v>
      </c>
      <c r="H16" s="975"/>
      <c r="I16" s="976"/>
    </row>
    <row r="17" spans="1:9">
      <c r="A17" s="977"/>
      <c r="B17" s="1005"/>
      <c r="C17" s="1005"/>
      <c r="D17" s="974">
        <f t="shared" si="0"/>
        <v>0</v>
      </c>
      <c r="E17" s="975"/>
      <c r="F17" s="976"/>
      <c r="G17" s="974">
        <f t="shared" si="1"/>
        <v>0</v>
      </c>
      <c r="H17" s="975"/>
      <c r="I17" s="976"/>
    </row>
    <row r="18" spans="1:9">
      <c r="A18" s="972"/>
      <c r="B18" s="973"/>
      <c r="C18" s="973"/>
      <c r="D18" s="974">
        <f t="shared" si="0"/>
        <v>0</v>
      </c>
      <c r="E18" s="975"/>
      <c r="F18" s="976"/>
      <c r="G18" s="974">
        <f t="shared" si="1"/>
        <v>0</v>
      </c>
      <c r="H18" s="975"/>
      <c r="I18" s="976"/>
    </row>
    <row r="19" spans="1:9">
      <c r="A19" s="972"/>
      <c r="B19" s="973"/>
      <c r="C19" s="973"/>
      <c r="D19" s="974">
        <f t="shared" si="0"/>
        <v>0</v>
      </c>
      <c r="E19" s="975"/>
      <c r="F19" s="976"/>
      <c r="G19" s="974">
        <f t="shared" si="1"/>
        <v>0</v>
      </c>
      <c r="H19" s="975"/>
      <c r="I19" s="976"/>
    </row>
    <row r="20" spans="1:9">
      <c r="A20" s="972"/>
      <c r="B20" s="973"/>
      <c r="C20" s="973"/>
      <c r="D20" s="974">
        <f t="shared" si="0"/>
        <v>0</v>
      </c>
      <c r="E20" s="975"/>
      <c r="F20" s="976"/>
      <c r="G20" s="974">
        <f t="shared" si="1"/>
        <v>0</v>
      </c>
      <c r="H20" s="975"/>
      <c r="I20" s="976"/>
    </row>
    <row r="21" spans="1:9" s="45" customFormat="1">
      <c r="A21" s="978"/>
      <c r="B21" s="973"/>
      <c r="C21" s="973"/>
      <c r="D21" s="974">
        <f t="shared" si="0"/>
        <v>0</v>
      </c>
      <c r="E21" s="975"/>
      <c r="F21" s="976"/>
      <c r="G21" s="974">
        <f t="shared" si="1"/>
        <v>0</v>
      </c>
      <c r="H21" s="975"/>
      <c r="I21" s="976"/>
    </row>
    <row r="22" spans="1:9" s="45" customFormat="1">
      <c r="A22" s="978"/>
      <c r="B22" s="973"/>
      <c r="C22" s="973"/>
      <c r="D22" s="974">
        <f t="shared" si="0"/>
        <v>0</v>
      </c>
      <c r="E22" s="975"/>
      <c r="F22" s="976"/>
      <c r="G22" s="974">
        <f t="shared" si="1"/>
        <v>0</v>
      </c>
      <c r="H22" s="975"/>
      <c r="I22" s="976"/>
    </row>
    <row r="23" spans="1:9" s="45" customFormat="1">
      <c r="A23" s="979" t="s">
        <v>2</v>
      </c>
      <c r="B23" s="980">
        <f>SUM(B13:B22)</f>
        <v>16</v>
      </c>
      <c r="C23" s="980">
        <f>SUM(C13:C22)</f>
        <v>17</v>
      </c>
      <c r="D23" s="981">
        <f t="shared" si="0"/>
        <v>-1</v>
      </c>
      <c r="E23" s="980">
        <f>SUM(E13:E22)</f>
        <v>56</v>
      </c>
      <c r="F23" s="980">
        <f>SUM(F13:F22)</f>
        <v>77</v>
      </c>
      <c r="G23" s="981">
        <f t="shared" si="1"/>
        <v>-21</v>
      </c>
      <c r="H23" s="980">
        <f>SUM(H13:H22)</f>
        <v>0</v>
      </c>
      <c r="I23" s="980">
        <f>SUM(I13:I22)</f>
        <v>0</v>
      </c>
    </row>
  </sheetData>
  <mergeCells count="4">
    <mergeCell ref="A6:B6"/>
    <mergeCell ref="A11:A12"/>
    <mergeCell ref="B11:G11"/>
    <mergeCell ref="H11:I11"/>
  </mergeCells>
  <phoneticPr fontId="11" type="noConversion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Q15"/>
  <sheetViews>
    <sheetView view="pageBreakPreview" topLeftCell="A7" zoomScaleSheetLayoutView="100" workbookViewId="0">
      <selection activeCell="C7" sqref="C1:C1048576"/>
    </sheetView>
  </sheetViews>
  <sheetFormatPr defaultRowHeight="13.2"/>
  <cols>
    <col min="1" max="1" width="25.5546875" customWidth="1"/>
    <col min="2" max="2" width="5.44140625" customWidth="1"/>
    <col min="3" max="3" width="16.33203125" customWidth="1"/>
    <col min="4" max="4" width="10.33203125" customWidth="1"/>
    <col min="5" max="5" width="9.44140625" customWidth="1"/>
    <col min="6" max="6" width="14.109375" customWidth="1"/>
    <col min="7" max="7" width="12.44140625" customWidth="1"/>
    <col min="8" max="8" width="14.5546875" customWidth="1"/>
    <col min="9" max="9" width="14.6640625" customWidth="1"/>
    <col min="10" max="10" width="16.6640625" customWidth="1"/>
    <col min="11" max="11" width="20.109375" customWidth="1"/>
  </cols>
  <sheetData>
    <row r="1" spans="1:17">
      <c r="A1" s="173"/>
      <c r="B1" s="174" t="s">
        <v>165</v>
      </c>
      <c r="C1" s="165" t="str">
        <f>Kadar.ode.!C1</f>
        <v>ОПШТА БОЛНИЦА СЕНТА</v>
      </c>
      <c r="D1" s="169"/>
      <c r="E1" s="169"/>
      <c r="F1" s="169"/>
      <c r="G1" s="308"/>
      <c r="H1" s="319"/>
      <c r="I1" s="315"/>
      <c r="J1" s="312"/>
      <c r="K1" s="312"/>
      <c r="L1" s="46"/>
      <c r="M1" s="46"/>
      <c r="N1" s="46"/>
      <c r="O1" s="46"/>
      <c r="P1" s="46"/>
      <c r="Q1" s="46"/>
    </row>
    <row r="2" spans="1:17">
      <c r="A2" s="173"/>
      <c r="B2" s="174" t="s">
        <v>166</v>
      </c>
      <c r="C2" s="165" t="str">
        <f>Kadar.ode.!C2</f>
        <v>08923507</v>
      </c>
      <c r="D2" s="169"/>
      <c r="E2" s="169"/>
      <c r="F2" s="169"/>
      <c r="G2" s="307"/>
      <c r="H2" s="319"/>
      <c r="I2" s="316"/>
      <c r="J2" s="312"/>
      <c r="K2" s="309"/>
      <c r="L2" s="46"/>
      <c r="M2" s="46"/>
    </row>
    <row r="3" spans="1:17">
      <c r="A3" s="173"/>
      <c r="B3" s="174" t="s">
        <v>167</v>
      </c>
      <c r="C3" s="236" t="str">
        <f>Kadar.ode.!C3</f>
        <v>31.12.2023.</v>
      </c>
      <c r="D3" s="169"/>
      <c r="E3" s="169"/>
      <c r="F3" s="169"/>
      <c r="G3" s="169"/>
      <c r="H3" s="319"/>
      <c r="I3" s="316"/>
      <c r="J3" s="312"/>
      <c r="K3" s="309"/>
      <c r="L3" s="46"/>
      <c r="M3" s="46"/>
      <c r="N3" s="46"/>
      <c r="O3" s="46"/>
      <c r="P3" s="46"/>
      <c r="Q3" s="46"/>
    </row>
    <row r="4" spans="1:17" ht="13.8">
      <c r="A4" s="173"/>
      <c r="B4" s="174" t="s">
        <v>1789</v>
      </c>
      <c r="C4" s="166" t="s">
        <v>190</v>
      </c>
      <c r="D4" s="170"/>
      <c r="E4" s="170"/>
      <c r="F4" s="170"/>
      <c r="G4" s="170"/>
      <c r="H4" s="320"/>
      <c r="I4" s="317"/>
      <c r="J4" s="313"/>
      <c r="K4" s="310"/>
      <c r="L4" s="46"/>
      <c r="M4" s="46"/>
      <c r="N4" s="46"/>
      <c r="O4" s="46"/>
      <c r="P4" s="46"/>
      <c r="Q4" s="46"/>
    </row>
    <row r="5" spans="1:17">
      <c r="A5" s="306"/>
      <c r="B5" s="306"/>
      <c r="C5" s="306"/>
      <c r="D5" s="306"/>
      <c r="E5" s="306"/>
      <c r="F5" s="306"/>
      <c r="G5" s="325"/>
      <c r="H5" s="321"/>
      <c r="I5" s="318"/>
      <c r="J5" s="314"/>
      <c r="K5" s="311"/>
      <c r="L5" s="47"/>
      <c r="M5" s="47"/>
      <c r="N5" s="47"/>
      <c r="O5" s="47"/>
      <c r="P5" s="47"/>
      <c r="Q5" s="47"/>
    </row>
    <row r="6" spans="1:17" ht="193.5" customHeight="1" thickBot="1">
      <c r="A6" s="322"/>
      <c r="B6" s="322"/>
      <c r="C6" s="323" t="s">
        <v>1829</v>
      </c>
      <c r="D6" s="323" t="s">
        <v>45</v>
      </c>
      <c r="E6" s="323" t="s">
        <v>62</v>
      </c>
      <c r="F6" s="323" t="s">
        <v>172</v>
      </c>
      <c r="G6" s="323" t="s">
        <v>191</v>
      </c>
      <c r="H6" s="331" t="s">
        <v>1832</v>
      </c>
      <c r="I6" s="331" t="s">
        <v>1831</v>
      </c>
      <c r="J6" s="324" t="s">
        <v>1830</v>
      </c>
      <c r="K6" s="305" t="s">
        <v>1828</v>
      </c>
      <c r="L6" s="47"/>
      <c r="M6" s="47"/>
      <c r="N6" s="47"/>
      <c r="O6" s="47"/>
      <c r="P6" s="47"/>
      <c r="Q6" s="47"/>
    </row>
    <row r="7" spans="1:17" ht="6" customHeight="1" thickTop="1" thickBot="1">
      <c r="A7" s="48"/>
      <c r="B7" s="48"/>
      <c r="C7" s="48"/>
      <c r="D7" s="48"/>
      <c r="E7" s="48"/>
      <c r="F7" s="48"/>
      <c r="G7" s="48"/>
      <c r="H7" s="48"/>
      <c r="I7" s="328"/>
      <c r="J7" s="329"/>
      <c r="K7" s="327"/>
      <c r="L7" s="47"/>
      <c r="M7" s="47"/>
      <c r="N7" s="47"/>
      <c r="O7" s="47"/>
      <c r="P7" s="47"/>
      <c r="Q7" s="47"/>
    </row>
    <row r="8" spans="1:17" ht="15.6" thickTop="1" thickBot="1">
      <c r="A8" s="326" t="s">
        <v>56</v>
      </c>
      <c r="B8" s="48"/>
      <c r="C8" s="48">
        <f>SUM([1]Kadar.ode.!I22,[1]Kadar.dne.bol.dij.!E18,[1]Kadar.zaj.med.del.!D23)</f>
        <v>63</v>
      </c>
      <c r="D8" s="69">
        <f>IF([1]Kadar.zaj.med.del.!E11&gt;=[1]Kadar.zaj.med.del.!J11,SUM([1]Kadar.ode.!P22,[1]Kadar.dne.bol.dij.!H18,[1]Kadar.zaj.med.del.!J23)-[1]Kadar.zaj.med.del.!J11-[1]Kadar.zaj.med.del.!J18,IF((([1]Kadar.zaj.med.del.!E11+[1]Kadar.zaj.med.del.!D11)&lt;=[1]Kadar.zaj.med.del.!J11),SUM([1]Kadar.ode.!P22,[1]Kadar.dne.bol.dij.!H18,[1]Kadar.zaj.med.del.!J23)-[1]Kadar.zaj.med.del.!J18-([1]Kadar.zaj.med.del.!J11-[1]Kadar.zaj.med.del.!D11),SUM([1]Kadar.ode.!P22,[1]Kadar.dne.bol.dij.!H18,[1]Kadar.zaj.med.del.!J23)-[1]Kadar.zaj.med.del.!J18-[1]Kadar.zaj.med.del.!E11))</f>
        <v>76</v>
      </c>
      <c r="E8" s="69">
        <f t="shared" ref="E8:E13" si="0">C8-D8</f>
        <v>-13</v>
      </c>
      <c r="F8" s="48">
        <f>SUM([1]Kadar.ode.!AD22,[1]Kadar.dne.bol.dij.!P18,[1]Kadar.zaj.med.del.!T23)</f>
        <v>0</v>
      </c>
      <c r="G8" s="48">
        <f t="shared" ref="G8:G13" si="1">SUM(C8,F8)</f>
        <v>63</v>
      </c>
      <c r="H8" s="48">
        <v>2</v>
      </c>
      <c r="I8" s="304">
        <v>7</v>
      </c>
      <c r="J8" s="304">
        <v>9</v>
      </c>
      <c r="K8" s="304">
        <f>C8+J8</f>
        <v>72</v>
      </c>
      <c r="L8" s="47"/>
      <c r="M8" s="47"/>
      <c r="N8" s="47"/>
      <c r="O8" s="47"/>
      <c r="P8" s="47"/>
      <c r="Q8" s="47"/>
    </row>
    <row r="9" spans="1:17" ht="15.6" thickTop="1" thickBot="1">
      <c r="A9" s="326" t="s">
        <v>57</v>
      </c>
      <c r="B9" s="48"/>
      <c r="C9" s="48">
        <f>SUM([1]Kadar.zaj.med.del.!E23)</f>
        <v>1</v>
      </c>
      <c r="D9" s="48">
        <f>IF([1]Kadar.zaj.med.del.!D11+[1]Kadar.zaj.med.del.!E11&lt;=[1]Kadar.zaj.med.del.!J11,SUM([1]Kadar.zaj.med.del.!J18+[1]Kadar.zaj.med.del.!J11-[1]Kadar.zaj.med.del.!D11),IF([1]Kadar.zaj.med.del.!E11&gt;[1]Kadar.zaj.med.del.!J11,SUM([1]Kadar.zaj.med.del.!J18+[1]Kadar.zaj.med.del.!J11),SUM([1]Kadar.zaj.med.del.!J18+[1]Kadar.zaj.med.del.!E11)))</f>
        <v>2</v>
      </c>
      <c r="E9" s="48">
        <f t="shared" si="0"/>
        <v>-1</v>
      </c>
      <c r="F9" s="48">
        <f>SUM([1]Kadar.zaj.med.del.!U23)</f>
        <v>0</v>
      </c>
      <c r="G9" s="48">
        <f t="shared" si="1"/>
        <v>1</v>
      </c>
      <c r="H9" s="48">
        <v>0</v>
      </c>
      <c r="I9" s="48">
        <v>0</v>
      </c>
      <c r="J9" s="304">
        <v>0</v>
      </c>
      <c r="K9" s="48">
        <f t="shared" ref="K9:K14" si="2">C9+J9</f>
        <v>1</v>
      </c>
      <c r="L9" s="47"/>
      <c r="M9" s="47"/>
      <c r="N9" s="47"/>
      <c r="O9" s="47"/>
      <c r="P9" s="47"/>
      <c r="Q9" s="47"/>
    </row>
    <row r="10" spans="1:17" ht="30" thickTop="1" thickBot="1">
      <c r="A10" s="326" t="s">
        <v>58</v>
      </c>
      <c r="B10" s="48"/>
      <c r="C10" s="48">
        <f>SUM([1]Kadar.ode.!R22,[1]Kadar.dne.bol.dij.!J18,[1]Kadar.zaj.med.del.!L23)</f>
        <v>258</v>
      </c>
      <c r="D10" s="69">
        <f>SUM([1]Kadar.ode.!X22,[1]Kadar.dne.bol.dij.!K18,[1]Kadar.zaj.med.del.!O23)</f>
        <v>259</v>
      </c>
      <c r="E10" s="48">
        <f t="shared" si="0"/>
        <v>-1</v>
      </c>
      <c r="F10" s="48">
        <f>SUM([1]Kadar.ode.!AE22,[1]Kadar.dne.bol.dij.!Q18,[1]Kadar.zaj.med.del.!V23)</f>
        <v>0</v>
      </c>
      <c r="G10" s="48">
        <f t="shared" si="1"/>
        <v>258</v>
      </c>
      <c r="H10" s="48">
        <v>1</v>
      </c>
      <c r="I10" s="48">
        <v>0</v>
      </c>
      <c r="J10" s="304">
        <v>1</v>
      </c>
      <c r="K10" s="48">
        <f t="shared" si="2"/>
        <v>259</v>
      </c>
    </row>
    <row r="11" spans="1:17" ht="30" thickTop="1" thickBot="1">
      <c r="A11" s="326" t="s">
        <v>59</v>
      </c>
      <c r="B11" s="48"/>
      <c r="C11" s="48">
        <f>SUM([1]Kadar.ode.!Z22,[1]Kadar.dne.bol.dij.!M18,[1]Kadar.zaj.med.del.!Q23)</f>
        <v>2</v>
      </c>
      <c r="D11" s="48">
        <f>SUM([1]Kadar.ode.!AA22,[1]Kadar.ode.!AB22,[1]Kadar.dne.bol.dij.!N18,[1]Kadar.zaj.med.del.!R23)</f>
        <v>2</v>
      </c>
      <c r="E11" s="48">
        <f t="shared" si="0"/>
        <v>0</v>
      </c>
      <c r="F11" s="48">
        <f>SUM([1]Kadar.ode.!AF22,[1]Kadar.dne.bol.dij.!R18,[1]Kadar.zaj.med.del.!W23)</f>
        <v>0</v>
      </c>
      <c r="G11" s="48">
        <f t="shared" si="1"/>
        <v>2</v>
      </c>
      <c r="H11" s="48">
        <v>0</v>
      </c>
      <c r="I11" s="48">
        <v>0</v>
      </c>
      <c r="J11" s="304">
        <v>0</v>
      </c>
      <c r="K11" s="48">
        <f t="shared" si="2"/>
        <v>2</v>
      </c>
    </row>
    <row r="12" spans="1:17" ht="44.4" thickTop="1" thickBot="1">
      <c r="A12" s="326" t="s">
        <v>60</v>
      </c>
      <c r="B12" s="48"/>
      <c r="C12" s="48">
        <f>SUM([1]Kadar.nem.!B23)</f>
        <v>16</v>
      </c>
      <c r="D12" s="48">
        <f>SUM([1]Kadar.nem.!C23)</f>
        <v>17</v>
      </c>
      <c r="E12" s="48">
        <f t="shared" si="0"/>
        <v>-1</v>
      </c>
      <c r="F12" s="48">
        <f>SUM([1]Kadar.nem.!H23)</f>
        <v>0</v>
      </c>
      <c r="G12" s="48">
        <f t="shared" si="1"/>
        <v>16</v>
      </c>
      <c r="H12" s="48">
        <v>0</v>
      </c>
      <c r="I12" s="48">
        <v>1</v>
      </c>
      <c r="J12" s="304">
        <v>1</v>
      </c>
      <c r="K12" s="48">
        <f t="shared" si="2"/>
        <v>17</v>
      </c>
    </row>
    <row r="13" spans="1:17" ht="44.4" thickTop="1" thickBot="1">
      <c r="A13" s="326" t="s">
        <v>61</v>
      </c>
      <c r="B13" s="48"/>
      <c r="C13" s="48">
        <f>SUM([1]Kadar.nem.!E23)</f>
        <v>56</v>
      </c>
      <c r="D13" s="48">
        <f>SUM([1]Kadar.nem.!F23)</f>
        <v>77</v>
      </c>
      <c r="E13" s="48">
        <f t="shared" si="0"/>
        <v>-21</v>
      </c>
      <c r="F13" s="48">
        <f>SUM([1]Kadar.nem.!I23)</f>
        <v>0</v>
      </c>
      <c r="G13" s="48">
        <f t="shared" si="1"/>
        <v>56</v>
      </c>
      <c r="H13" s="48">
        <v>0</v>
      </c>
      <c r="I13" s="48">
        <v>3</v>
      </c>
      <c r="J13" s="304">
        <v>3</v>
      </c>
      <c r="K13" s="48">
        <f t="shared" si="2"/>
        <v>59</v>
      </c>
    </row>
    <row r="14" spans="1:17" ht="15.6" thickTop="1" thickBot="1">
      <c r="A14" s="326" t="s">
        <v>2</v>
      </c>
      <c r="B14" s="48"/>
      <c r="C14" s="48">
        <f>SUM(C8:C13)</f>
        <v>396</v>
      </c>
      <c r="D14" s="48">
        <f>SUM(D8:D13)</f>
        <v>433</v>
      </c>
      <c r="E14" s="48">
        <f>SUM(E8:E13)</f>
        <v>-37</v>
      </c>
      <c r="F14" s="48">
        <f>SUM(F8:F13)</f>
        <v>0</v>
      </c>
      <c r="G14" s="48">
        <f>SUM(G8:G13)</f>
        <v>396</v>
      </c>
      <c r="H14" s="48">
        <v>3</v>
      </c>
      <c r="I14" s="48">
        <v>11</v>
      </c>
      <c r="J14" s="304">
        <v>14</v>
      </c>
      <c r="K14" s="48">
        <f t="shared" si="2"/>
        <v>410</v>
      </c>
    </row>
    <row r="15" spans="1:17" ht="13.8" thickTop="1"/>
  </sheetData>
  <phoneticPr fontId="11" type="noConversion"/>
  <pageMargins left="0.25" right="0.25" top="0.75" bottom="0.75" header="0.3" footer="0.3"/>
  <pageSetup paperSize="9" scale="9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65"/>
  <sheetViews>
    <sheetView workbookViewId="0">
      <selection activeCell="N41" sqref="N41"/>
    </sheetView>
  </sheetViews>
  <sheetFormatPr defaultRowHeight="13.2"/>
  <cols>
    <col min="1" max="1" width="7.5546875" customWidth="1"/>
    <col min="2" max="2" width="23.77734375" customWidth="1"/>
    <col min="5" max="5" width="7.6640625" customWidth="1"/>
    <col min="6" max="6" width="8.88671875" style="816"/>
    <col min="7" max="7" width="6.77734375" style="555" customWidth="1"/>
    <col min="8" max="8" width="7.21875" style="555" customWidth="1"/>
    <col min="9" max="9" width="8.88671875" style="816"/>
    <col min="10" max="10" width="7.5546875" style="555" customWidth="1"/>
    <col min="11" max="11" width="7.88671875" style="555" customWidth="1"/>
    <col min="12" max="12" width="8.88671875" style="555"/>
    <col min="13" max="14" width="7.77734375" style="555" customWidth="1"/>
    <col min="15" max="15" width="8.88671875" style="816"/>
    <col min="16" max="16" width="8.77734375" customWidth="1"/>
  </cols>
  <sheetData>
    <row r="1" spans="1:16">
      <c r="A1" s="173"/>
      <c r="B1" s="174" t="s">
        <v>165</v>
      </c>
      <c r="C1" s="165" t="str">
        <f>Kadar.ode.!C1</f>
        <v>ОПШТА БОЛНИЦА СЕНТА</v>
      </c>
      <c r="D1" s="169"/>
      <c r="E1" s="169"/>
      <c r="F1" s="809"/>
      <c r="G1" s="357"/>
      <c r="H1" s="767"/>
    </row>
    <row r="2" spans="1:16">
      <c r="A2" s="173"/>
      <c r="B2" s="174" t="s">
        <v>166</v>
      </c>
      <c r="C2" s="165" t="str">
        <f>Kadar.ode.!C2</f>
        <v>08923507</v>
      </c>
      <c r="D2" s="169"/>
      <c r="E2" s="169"/>
      <c r="F2" s="809"/>
      <c r="G2" s="357"/>
      <c r="H2" s="767"/>
    </row>
    <row r="3" spans="1:16">
      <c r="A3" s="173"/>
      <c r="B3" s="174"/>
      <c r="C3" s="165"/>
      <c r="D3" s="169"/>
      <c r="E3" s="169"/>
      <c r="F3" s="809"/>
      <c r="G3" s="357"/>
      <c r="H3" s="767"/>
    </row>
    <row r="4" spans="1:16" ht="13.8">
      <c r="A4" s="173"/>
      <c r="B4" s="174" t="s">
        <v>1790</v>
      </c>
      <c r="C4" s="166" t="s">
        <v>197</v>
      </c>
      <c r="D4" s="170"/>
      <c r="E4" s="170"/>
      <c r="F4" s="810"/>
      <c r="G4" s="680"/>
      <c r="H4" s="768"/>
    </row>
    <row r="6" spans="1:16" ht="33.75" customHeight="1">
      <c r="A6" s="1174" t="s">
        <v>163</v>
      </c>
      <c r="B6" s="1174" t="s">
        <v>52</v>
      </c>
      <c r="C6" s="1176" t="s">
        <v>192</v>
      </c>
      <c r="D6" s="1177"/>
      <c r="E6" s="1173" t="s">
        <v>193</v>
      </c>
      <c r="F6" s="1173"/>
      <c r="G6" s="692"/>
      <c r="H6" s="1173" t="s">
        <v>196</v>
      </c>
      <c r="I6" s="1173"/>
      <c r="J6" s="692"/>
      <c r="K6" s="1173" t="s">
        <v>194</v>
      </c>
      <c r="L6" s="1173"/>
      <c r="M6" s="692"/>
      <c r="N6" s="1173" t="s">
        <v>195</v>
      </c>
      <c r="O6" s="1173"/>
      <c r="P6" s="220"/>
    </row>
    <row r="7" spans="1:16" ht="35.4" customHeight="1" thickBot="1">
      <c r="A7" s="1175"/>
      <c r="B7" s="1175"/>
      <c r="C7" s="86" t="s">
        <v>1</v>
      </c>
      <c r="D7" s="87" t="s">
        <v>0</v>
      </c>
      <c r="E7" s="332" t="s">
        <v>1834</v>
      </c>
      <c r="F7" s="811" t="s">
        <v>5786</v>
      </c>
      <c r="G7" s="332" t="s">
        <v>1891</v>
      </c>
      <c r="H7" s="332" t="s">
        <v>1834</v>
      </c>
      <c r="I7" s="811" t="s">
        <v>5786</v>
      </c>
      <c r="J7" s="332" t="s">
        <v>1891</v>
      </c>
      <c r="K7" s="332" t="s">
        <v>1834</v>
      </c>
      <c r="L7" s="332" t="s">
        <v>5786</v>
      </c>
      <c r="M7" s="332" t="s">
        <v>1891</v>
      </c>
      <c r="N7" s="332" t="s">
        <v>1834</v>
      </c>
      <c r="O7" s="332" t="s">
        <v>5786</v>
      </c>
      <c r="P7" s="332" t="s">
        <v>1891</v>
      </c>
    </row>
    <row r="8" spans="1:16" ht="13.8" thickTop="1">
      <c r="A8" s="490"/>
      <c r="B8" s="491"/>
      <c r="C8" s="130" t="s">
        <v>2</v>
      </c>
      <c r="D8" s="84">
        <v>60</v>
      </c>
      <c r="E8" s="84">
        <v>1754</v>
      </c>
      <c r="F8" s="1009">
        <v>2068</v>
      </c>
      <c r="G8" s="875">
        <f>F8/E8</f>
        <v>1.1790193842645382</v>
      </c>
      <c r="H8" s="84">
        <v>9193</v>
      </c>
      <c r="I8" s="1009">
        <v>11843</v>
      </c>
      <c r="J8" s="695">
        <f>I8/H8</f>
        <v>1.2882628086587622</v>
      </c>
      <c r="K8" s="77">
        <f>H8/E8</f>
        <v>5.2411630558722919</v>
      </c>
      <c r="L8" s="77">
        <f>I8/F8</f>
        <v>5.7267891682785299</v>
      </c>
      <c r="M8" s="696">
        <f>L8/K8</f>
        <v>1.0926561733014839</v>
      </c>
      <c r="N8" s="77">
        <f>H8/(365*D8)*100</f>
        <v>41.977168949771688</v>
      </c>
      <c r="O8" s="986">
        <f>I8/(365*D8)*100</f>
        <v>54.077625570776256</v>
      </c>
      <c r="P8" s="697">
        <f>O8/N8</f>
        <v>1.2882628086587622</v>
      </c>
    </row>
    <row r="9" spans="1:16">
      <c r="A9" s="490" t="s">
        <v>4645</v>
      </c>
      <c r="B9" s="491" t="s">
        <v>4646</v>
      </c>
      <c r="C9" s="131" t="s">
        <v>4</v>
      </c>
      <c r="D9" s="76"/>
      <c r="E9" s="76"/>
      <c r="F9" s="1009"/>
      <c r="G9" s="875"/>
      <c r="H9" s="76"/>
      <c r="I9" s="1009"/>
      <c r="J9" s="695"/>
      <c r="K9" s="77"/>
      <c r="L9" s="77"/>
      <c r="M9" s="696"/>
      <c r="N9" s="77"/>
      <c r="O9" s="986"/>
      <c r="P9" s="676"/>
    </row>
    <row r="10" spans="1:16">
      <c r="A10" s="490"/>
      <c r="B10" s="491" t="s">
        <v>4647</v>
      </c>
      <c r="C10" s="131" t="s">
        <v>5</v>
      </c>
      <c r="D10" s="76">
        <v>6</v>
      </c>
      <c r="E10" s="76"/>
      <c r="F10" s="1009"/>
      <c r="G10" s="875"/>
      <c r="H10" s="76">
        <v>3276</v>
      </c>
      <c r="I10" s="1009">
        <v>4787</v>
      </c>
      <c r="J10" s="695">
        <f t="shared" ref="J10:J56" si="0">I10/H10</f>
        <v>1.4612332112332111</v>
      </c>
      <c r="K10" s="77"/>
      <c r="L10" s="77"/>
      <c r="M10" s="696"/>
      <c r="N10" s="77">
        <f>H10/(365*D10)*100</f>
        <v>149.58904109589042</v>
      </c>
      <c r="O10" s="986">
        <f>I10/(365*D10)*100</f>
        <v>218.58447488584477</v>
      </c>
      <c r="P10" s="676">
        <f t="shared" ref="P10:P56" si="1">O10/N10</f>
        <v>1.4612332112332114</v>
      </c>
    </row>
    <row r="11" spans="1:16" ht="13.8" thickBot="1">
      <c r="A11" s="492"/>
      <c r="B11" s="493"/>
      <c r="C11" s="132" t="s">
        <v>7</v>
      </c>
      <c r="D11" s="506">
        <v>54</v>
      </c>
      <c r="E11" s="500">
        <v>1754</v>
      </c>
      <c r="F11" s="1010">
        <v>2068</v>
      </c>
      <c r="G11" s="1006">
        <f>F11/E11</f>
        <v>1.1790193842645382</v>
      </c>
      <c r="H11" s="500">
        <v>5917</v>
      </c>
      <c r="I11" s="1010">
        <v>7056</v>
      </c>
      <c r="J11" s="699">
        <f t="shared" si="0"/>
        <v>1.1924961973973298</v>
      </c>
      <c r="K11" s="80">
        <f>H11/E11</f>
        <v>3.3734321550741164</v>
      </c>
      <c r="L11" s="81">
        <f>I11/F11</f>
        <v>3.411992263056093</v>
      </c>
      <c r="M11" s="700">
        <f>L11/K11</f>
        <v>1.0114305271928996</v>
      </c>
      <c r="N11" s="80">
        <f>H11/(365*D11)*100</f>
        <v>30.020294266869605</v>
      </c>
      <c r="O11" s="987">
        <f>I11/(365*D11)*100</f>
        <v>35.799086757990864</v>
      </c>
      <c r="P11" s="701">
        <f t="shared" si="1"/>
        <v>1.1924961973973298</v>
      </c>
    </row>
    <row r="12" spans="1:16" ht="13.8" thickTop="1">
      <c r="A12" s="490"/>
      <c r="B12" s="491"/>
      <c r="C12" s="133" t="s">
        <v>2</v>
      </c>
      <c r="D12" s="84">
        <v>18</v>
      </c>
      <c r="E12" s="84">
        <v>736</v>
      </c>
      <c r="F12" s="1011">
        <v>333</v>
      </c>
      <c r="G12" s="875">
        <f>F12/E12</f>
        <v>0.45244565217391303</v>
      </c>
      <c r="H12" s="84">
        <v>4063</v>
      </c>
      <c r="I12" s="1011">
        <v>2139</v>
      </c>
      <c r="J12" s="694">
        <f t="shared" si="0"/>
        <v>0.52645828205759293</v>
      </c>
      <c r="K12" s="82">
        <f>H12/E12</f>
        <v>5.5203804347826084</v>
      </c>
      <c r="L12" s="82">
        <f>I12/F12</f>
        <v>6.4234234234234231</v>
      </c>
      <c r="M12" s="698">
        <f>L12/K12</f>
        <v>1.1635834702534185</v>
      </c>
      <c r="N12" s="82">
        <f>H12/(365*D12)*100</f>
        <v>61.841704718417049</v>
      </c>
      <c r="O12" s="988">
        <f>I12/(365*D12)*100</f>
        <v>32.557077625570777</v>
      </c>
      <c r="P12" s="697">
        <f t="shared" si="1"/>
        <v>0.52645828205759293</v>
      </c>
    </row>
    <row r="13" spans="1:16">
      <c r="A13" s="490" t="s">
        <v>4648</v>
      </c>
      <c r="B13" s="494" t="s">
        <v>4649</v>
      </c>
      <c r="C13" s="131" t="s">
        <v>4</v>
      </c>
      <c r="D13" s="76"/>
      <c r="E13" s="76"/>
      <c r="F13" s="1009"/>
      <c r="G13" s="875"/>
      <c r="H13" s="76"/>
      <c r="I13" s="1009"/>
      <c r="J13" s="695"/>
      <c r="K13" s="77"/>
      <c r="L13" s="77"/>
      <c r="M13" s="696"/>
      <c r="N13" s="77"/>
      <c r="O13" s="986"/>
      <c r="P13" s="676"/>
    </row>
    <row r="14" spans="1:16">
      <c r="A14" s="490"/>
      <c r="B14" s="361" t="s">
        <v>4650</v>
      </c>
      <c r="C14" s="131" t="s">
        <v>5</v>
      </c>
      <c r="D14" s="76"/>
      <c r="E14" s="76"/>
      <c r="F14" s="1009"/>
      <c r="G14" s="875"/>
      <c r="H14" s="76">
        <v>804</v>
      </c>
      <c r="I14" s="1009">
        <v>15</v>
      </c>
      <c r="J14" s="695">
        <f t="shared" si="0"/>
        <v>1.8656716417910446E-2</v>
      </c>
      <c r="K14" s="77"/>
      <c r="L14" s="77"/>
      <c r="M14" s="696"/>
      <c r="N14" s="77"/>
      <c r="O14" s="986"/>
      <c r="P14" s="676"/>
    </row>
    <row r="15" spans="1:16" ht="13.8" thickBot="1">
      <c r="A15" s="492"/>
      <c r="B15" s="493"/>
      <c r="C15" s="132" t="s">
        <v>7</v>
      </c>
      <c r="D15" s="79">
        <v>18</v>
      </c>
      <c r="E15" s="506">
        <v>736</v>
      </c>
      <c r="F15" s="1010">
        <v>333</v>
      </c>
      <c r="G15" s="1006">
        <f>F15/E15</f>
        <v>0.45244565217391303</v>
      </c>
      <c r="H15" s="500">
        <v>3259</v>
      </c>
      <c r="I15" s="1010">
        <v>2124</v>
      </c>
      <c r="J15" s="699">
        <f t="shared" si="0"/>
        <v>0.6517336606320957</v>
      </c>
      <c r="K15" s="80">
        <f>H15/E15</f>
        <v>4.4279891304347823</v>
      </c>
      <c r="L15" s="81">
        <f>I15/F15</f>
        <v>6.3783783783783781</v>
      </c>
      <c r="M15" s="700">
        <f>L15/K15</f>
        <v>1.4404683910667342</v>
      </c>
      <c r="N15" s="80">
        <f>H15/(365*D15)*100</f>
        <v>49.604261796042621</v>
      </c>
      <c r="O15" s="987">
        <f>I15/(365*D15)*100</f>
        <v>32.328767123287669</v>
      </c>
      <c r="P15" s="701">
        <f t="shared" si="1"/>
        <v>0.65173366063209559</v>
      </c>
    </row>
    <row r="16" spans="1:16" ht="13.8" thickTop="1">
      <c r="A16" s="490"/>
      <c r="B16" s="491"/>
      <c r="C16" s="133" t="s">
        <v>2</v>
      </c>
      <c r="D16" s="76">
        <v>43</v>
      </c>
      <c r="E16" s="84">
        <v>1022</v>
      </c>
      <c r="F16" s="1011">
        <v>1212</v>
      </c>
      <c r="G16" s="875">
        <f>F16/E16</f>
        <v>1.1859099804305284</v>
      </c>
      <c r="H16" s="84">
        <v>4670</v>
      </c>
      <c r="I16" s="1011">
        <v>4680</v>
      </c>
      <c r="J16" s="694">
        <f t="shared" si="0"/>
        <v>1.0021413276231264</v>
      </c>
      <c r="K16" s="82">
        <f>H16/E16</f>
        <v>4.5694716242661446</v>
      </c>
      <c r="L16" s="82">
        <f>I16/F16</f>
        <v>3.8613861386138613</v>
      </c>
      <c r="M16" s="698">
        <f>L16/K16</f>
        <v>0.84503996438187712</v>
      </c>
      <c r="N16" s="82">
        <f>H16/(365*D16)*100</f>
        <v>29.75469894870978</v>
      </c>
      <c r="O16" s="988">
        <f>I16/(365*D16)*100</f>
        <v>29.818413507486461</v>
      </c>
      <c r="P16" s="697">
        <f t="shared" si="1"/>
        <v>1.0021413276231264</v>
      </c>
    </row>
    <row r="17" spans="1:16">
      <c r="A17" s="490" t="s">
        <v>4651</v>
      </c>
      <c r="B17" s="491" t="s">
        <v>4652</v>
      </c>
      <c r="C17" s="131" t="s">
        <v>4</v>
      </c>
      <c r="D17" s="76"/>
      <c r="E17" s="76"/>
      <c r="F17" s="1009"/>
      <c r="G17" s="875"/>
      <c r="H17" s="76"/>
      <c r="I17" s="1009"/>
      <c r="J17" s="695"/>
      <c r="K17" s="77"/>
      <c r="L17" s="77"/>
      <c r="M17" s="696"/>
      <c r="N17" s="77"/>
      <c r="O17" s="986"/>
      <c r="P17" s="676"/>
    </row>
    <row r="18" spans="1:16">
      <c r="A18" s="490"/>
      <c r="B18" s="491"/>
      <c r="C18" s="131" t="s">
        <v>5</v>
      </c>
      <c r="D18" s="76">
        <v>6</v>
      </c>
      <c r="E18" s="76"/>
      <c r="F18" s="1009"/>
      <c r="G18" s="875"/>
      <c r="H18" s="76">
        <v>468</v>
      </c>
      <c r="I18" s="1009">
        <v>849</v>
      </c>
      <c r="J18" s="695">
        <f t="shared" si="0"/>
        <v>1.8141025641025641</v>
      </c>
      <c r="K18" s="77"/>
      <c r="L18" s="77"/>
      <c r="M18" s="696"/>
      <c r="N18" s="77">
        <f>H18/(365*D18)*100</f>
        <v>21.36986301369863</v>
      </c>
      <c r="O18" s="986">
        <f>I18/(365*D18)*100</f>
        <v>38.767123287671232</v>
      </c>
      <c r="P18" s="676">
        <f t="shared" si="1"/>
        <v>1.8141025641025641</v>
      </c>
    </row>
    <row r="19" spans="1:16" ht="13.8" thickBot="1">
      <c r="A19" s="492"/>
      <c r="B19" s="493"/>
      <c r="C19" s="132" t="s">
        <v>7</v>
      </c>
      <c r="D19" s="79">
        <v>37</v>
      </c>
      <c r="E19" s="500">
        <v>1022</v>
      </c>
      <c r="F19" s="1012">
        <v>1212</v>
      </c>
      <c r="G19" s="876">
        <f>F19/E19</f>
        <v>1.1859099804305284</v>
      </c>
      <c r="H19" s="500">
        <v>4202</v>
      </c>
      <c r="I19" s="1010">
        <v>3831</v>
      </c>
      <c r="J19" s="699">
        <f t="shared" si="0"/>
        <v>0.91170871013802945</v>
      </c>
      <c r="K19" s="80">
        <f>H19/E19</f>
        <v>4.1115459882583174</v>
      </c>
      <c r="L19" s="81">
        <f>I19/F19</f>
        <v>3.1608910891089108</v>
      </c>
      <c r="M19" s="700">
        <f>L19/K19</f>
        <v>0.7687840773606156</v>
      </c>
      <c r="N19" s="80">
        <f>H19/(365*D19)*100</f>
        <v>31.114402073306184</v>
      </c>
      <c r="O19" s="987">
        <f>I19/(365*D19)*100</f>
        <v>28.36727138097001</v>
      </c>
      <c r="P19" s="701">
        <f t="shared" si="1"/>
        <v>0.91170871013802945</v>
      </c>
    </row>
    <row r="20" spans="1:16" ht="13.8" thickTop="1">
      <c r="A20" s="490"/>
      <c r="B20" s="491"/>
      <c r="C20" s="133" t="s">
        <v>2</v>
      </c>
      <c r="D20" s="76">
        <v>12</v>
      </c>
      <c r="E20" s="84">
        <v>357</v>
      </c>
      <c r="F20" s="1009">
        <v>425</v>
      </c>
      <c r="G20" s="875">
        <f>F20/E20</f>
        <v>1.1904761904761905</v>
      </c>
      <c r="H20" s="84">
        <v>1344</v>
      </c>
      <c r="I20" s="1011">
        <v>1405</v>
      </c>
      <c r="J20" s="694">
        <f t="shared" si="0"/>
        <v>1.0453869047619047</v>
      </c>
      <c r="K20" s="82">
        <f>H20/E20</f>
        <v>3.7647058823529411</v>
      </c>
      <c r="L20" s="82">
        <f>I20/F20</f>
        <v>3.3058823529411763</v>
      </c>
      <c r="M20" s="698">
        <f>L20/K20</f>
        <v>0.87812499999999993</v>
      </c>
      <c r="N20" s="82">
        <f>H20/(365*D20)*100</f>
        <v>30.684931506849317</v>
      </c>
      <c r="O20" s="988">
        <f>I20/(365*D20)*100</f>
        <v>32.077625570776256</v>
      </c>
      <c r="P20" s="697">
        <f t="shared" si="1"/>
        <v>1.0453869047619047</v>
      </c>
    </row>
    <row r="21" spans="1:16">
      <c r="A21" s="490" t="s">
        <v>4653</v>
      </c>
      <c r="B21" s="495" t="s">
        <v>4654</v>
      </c>
      <c r="C21" s="131" t="s">
        <v>4</v>
      </c>
      <c r="D21" s="76"/>
      <c r="E21" s="76"/>
      <c r="F21" s="1009"/>
      <c r="G21" s="875"/>
      <c r="H21" s="76"/>
      <c r="I21" s="1009"/>
      <c r="J21" s="695"/>
      <c r="K21" s="77"/>
      <c r="L21" s="77"/>
      <c r="M21" s="696"/>
      <c r="N21" s="77"/>
      <c r="O21" s="986"/>
      <c r="P21" s="676"/>
    </row>
    <row r="22" spans="1:16">
      <c r="A22" s="490"/>
      <c r="B22" s="361" t="s">
        <v>4655</v>
      </c>
      <c r="C22" s="131" t="s">
        <v>5</v>
      </c>
      <c r="D22" s="76"/>
      <c r="E22" s="76"/>
      <c r="F22" s="1009"/>
      <c r="G22" s="875"/>
      <c r="H22" s="76">
        <v>34</v>
      </c>
      <c r="I22" s="1009">
        <v>28</v>
      </c>
      <c r="J22" s="695">
        <f t="shared" si="0"/>
        <v>0.82352941176470584</v>
      </c>
      <c r="K22" s="77"/>
      <c r="L22" s="77"/>
      <c r="M22" s="696"/>
      <c r="N22" s="77"/>
      <c r="O22" s="986"/>
      <c r="P22" s="676"/>
    </row>
    <row r="23" spans="1:16" ht="13.8" thickBot="1">
      <c r="A23" s="492"/>
      <c r="B23" s="359" t="s">
        <v>4656</v>
      </c>
      <c r="C23" s="132" t="s">
        <v>7</v>
      </c>
      <c r="D23" s="79">
        <v>12</v>
      </c>
      <c r="E23" s="500">
        <v>357</v>
      </c>
      <c r="F23" s="1012">
        <v>425</v>
      </c>
      <c r="G23" s="876">
        <f>F23/E23</f>
        <v>1.1904761904761905</v>
      </c>
      <c r="H23" s="500">
        <v>1310</v>
      </c>
      <c r="I23" s="1010">
        <v>1377</v>
      </c>
      <c r="J23" s="699">
        <f t="shared" si="0"/>
        <v>1.051145038167939</v>
      </c>
      <c r="K23" s="80">
        <f>H23/E23</f>
        <v>3.6694677871148458</v>
      </c>
      <c r="L23" s="81">
        <f>I23/F23</f>
        <v>3.24</v>
      </c>
      <c r="M23" s="700">
        <f>L23/K23</f>
        <v>0.88296183206106882</v>
      </c>
      <c r="N23" s="80">
        <f>H23/(365*D23)*100</f>
        <v>29.908675799086758</v>
      </c>
      <c r="O23" s="987">
        <f>I23/(365*D23)*100</f>
        <v>31.438356164383563</v>
      </c>
      <c r="P23" s="701">
        <f t="shared" si="1"/>
        <v>1.051145038167939</v>
      </c>
    </row>
    <row r="24" spans="1:16" ht="13.8" thickTop="1">
      <c r="A24" s="496"/>
      <c r="B24" s="497"/>
      <c r="C24" s="134" t="s">
        <v>2</v>
      </c>
      <c r="D24" s="76">
        <v>8</v>
      </c>
      <c r="E24" s="84">
        <v>92</v>
      </c>
      <c r="F24" s="1013">
        <v>57</v>
      </c>
      <c r="G24" s="875">
        <f>F24/E24</f>
        <v>0.61956521739130432</v>
      </c>
      <c r="H24" s="84">
        <v>389</v>
      </c>
      <c r="I24" s="1011">
        <v>170</v>
      </c>
      <c r="J24" s="694">
        <f t="shared" si="0"/>
        <v>0.43701799485861181</v>
      </c>
      <c r="K24" s="82">
        <f>H24/E24</f>
        <v>4.2282608695652177</v>
      </c>
      <c r="L24" s="82">
        <f>I24/F24</f>
        <v>2.9824561403508771</v>
      </c>
      <c r="M24" s="698">
        <f>L24/K24</f>
        <v>0.70536237766653131</v>
      </c>
      <c r="N24" s="82">
        <f>H24/(365*D24)*100</f>
        <v>13.321917808219178</v>
      </c>
      <c r="O24" s="988">
        <f>I24/(365*D24)*100</f>
        <v>5.8219178082191778</v>
      </c>
      <c r="P24" s="697">
        <f t="shared" si="1"/>
        <v>0.43701799485861181</v>
      </c>
    </row>
    <row r="25" spans="1:16">
      <c r="A25" s="490" t="s">
        <v>4657</v>
      </c>
      <c r="B25" s="491" t="s">
        <v>4658</v>
      </c>
      <c r="C25" s="131" t="s">
        <v>4</v>
      </c>
      <c r="D25" s="76"/>
      <c r="E25" s="76"/>
      <c r="F25" s="1009"/>
      <c r="G25" s="875"/>
      <c r="H25" s="76"/>
      <c r="I25" s="1009"/>
      <c r="J25" s="695"/>
      <c r="K25" s="77"/>
      <c r="L25" s="77"/>
      <c r="M25" s="696"/>
      <c r="N25" s="77"/>
      <c r="O25" s="986"/>
      <c r="P25" s="676"/>
    </row>
    <row r="26" spans="1:16">
      <c r="A26" s="490"/>
      <c r="B26" s="491"/>
      <c r="C26" s="131" t="s">
        <v>5</v>
      </c>
      <c r="D26" s="76"/>
      <c r="E26" s="76"/>
      <c r="F26" s="1009"/>
      <c r="G26" s="875"/>
      <c r="H26" s="76">
        <v>19</v>
      </c>
      <c r="I26" s="1009"/>
      <c r="J26" s="695">
        <f t="shared" si="0"/>
        <v>0</v>
      </c>
      <c r="K26" s="77"/>
      <c r="L26" s="77"/>
      <c r="M26" s="696"/>
      <c r="N26" s="77"/>
      <c r="O26" s="986"/>
      <c r="P26" s="676"/>
    </row>
    <row r="27" spans="1:16" ht="13.8" thickBot="1">
      <c r="A27" s="492"/>
      <c r="B27" s="493"/>
      <c r="C27" s="132" t="s">
        <v>7</v>
      </c>
      <c r="D27" s="79">
        <v>8</v>
      </c>
      <c r="E27" s="500">
        <v>92</v>
      </c>
      <c r="F27" s="1014">
        <v>57</v>
      </c>
      <c r="G27" s="876">
        <f>F27/E27</f>
        <v>0.61956521739130432</v>
      </c>
      <c r="H27" s="500">
        <v>370</v>
      </c>
      <c r="I27" s="1010">
        <v>170</v>
      </c>
      <c r="J27" s="699">
        <f t="shared" si="0"/>
        <v>0.45945945945945948</v>
      </c>
      <c r="K27" s="80">
        <f>H27/E27</f>
        <v>4.0217391304347823</v>
      </c>
      <c r="L27" s="81">
        <f>I27/F27</f>
        <v>2.9824561403508771</v>
      </c>
      <c r="M27" s="700">
        <f>L27/K27</f>
        <v>0.74158368895211002</v>
      </c>
      <c r="N27" s="81">
        <f>H27/(365*D27)*100</f>
        <v>12.671232876712329</v>
      </c>
      <c r="O27" s="987">
        <f>I27/(365*D27)*100</f>
        <v>5.8219178082191778</v>
      </c>
      <c r="P27" s="701">
        <f t="shared" si="1"/>
        <v>0.45945945945945943</v>
      </c>
    </row>
    <row r="28" spans="1:16" ht="13.8" thickTop="1">
      <c r="A28" s="496"/>
      <c r="B28" s="497"/>
      <c r="C28" s="134" t="s">
        <v>2</v>
      </c>
      <c r="D28" s="83">
        <v>7</v>
      </c>
      <c r="E28" s="84">
        <v>128</v>
      </c>
      <c r="F28" s="1015">
        <v>179</v>
      </c>
      <c r="G28" s="875">
        <f>F28/E28</f>
        <v>1.3984375</v>
      </c>
      <c r="H28" s="503">
        <v>418</v>
      </c>
      <c r="I28" s="1018">
        <v>553</v>
      </c>
      <c r="J28" s="694">
        <f t="shared" si="0"/>
        <v>1.3229665071770336</v>
      </c>
      <c r="K28" s="504">
        <f>H28/E28</f>
        <v>3.265625</v>
      </c>
      <c r="L28" s="504">
        <f>I28/F28</f>
        <v>3.0893854748603351</v>
      </c>
      <c r="M28" s="698">
        <f>L28/K28</f>
        <v>0.94603191574670553</v>
      </c>
      <c r="N28" s="504">
        <f>H28/(365*D28)*100</f>
        <v>16.360078277886497</v>
      </c>
      <c r="O28" s="989">
        <f>I28/(365*D28)*100</f>
        <v>21.643835616438356</v>
      </c>
      <c r="P28" s="697">
        <f t="shared" si="1"/>
        <v>1.3229665071770333</v>
      </c>
    </row>
    <row r="29" spans="1:16">
      <c r="A29" s="490" t="s">
        <v>4659</v>
      </c>
      <c r="B29" s="491" t="s">
        <v>4660</v>
      </c>
      <c r="C29" s="131" t="s">
        <v>4</v>
      </c>
      <c r="D29" s="76"/>
      <c r="E29" s="76"/>
      <c r="F29" s="814"/>
      <c r="G29" s="875"/>
      <c r="H29" s="85"/>
      <c r="I29" s="814"/>
      <c r="J29" s="695"/>
      <c r="K29" s="196"/>
      <c r="L29" s="196"/>
      <c r="M29" s="696"/>
      <c r="N29" s="196"/>
      <c r="O29" s="990"/>
      <c r="P29" s="676"/>
    </row>
    <row r="30" spans="1:16">
      <c r="A30" s="490"/>
      <c r="B30" s="495" t="s">
        <v>4661</v>
      </c>
      <c r="C30" s="131" t="s">
        <v>5</v>
      </c>
      <c r="D30" s="76"/>
      <c r="E30" s="85"/>
      <c r="F30" s="814"/>
      <c r="G30" s="875"/>
      <c r="H30" s="85">
        <v>18</v>
      </c>
      <c r="I30" s="814"/>
      <c r="J30" s="695">
        <f t="shared" si="0"/>
        <v>0</v>
      </c>
      <c r="K30" s="196"/>
      <c r="L30" s="196"/>
      <c r="M30" s="696"/>
      <c r="N30" s="196"/>
      <c r="O30" s="990"/>
      <c r="P30" s="676"/>
    </row>
    <row r="31" spans="1:16" ht="13.8" thickBot="1">
      <c r="A31" s="492"/>
      <c r="B31" s="493"/>
      <c r="C31" s="132" t="s">
        <v>7</v>
      </c>
      <c r="D31" s="79">
        <v>7</v>
      </c>
      <c r="E31" s="500">
        <v>128</v>
      </c>
      <c r="F31" s="1016">
        <v>179</v>
      </c>
      <c r="G31" s="876">
        <f>F31/E31</f>
        <v>1.3984375</v>
      </c>
      <c r="H31" s="506">
        <v>400</v>
      </c>
      <c r="I31" s="1014">
        <v>553</v>
      </c>
      <c r="J31" s="699">
        <f t="shared" si="0"/>
        <v>1.3825000000000001</v>
      </c>
      <c r="K31" s="80">
        <f>H31/E31</f>
        <v>3.125</v>
      </c>
      <c r="L31" s="80">
        <f>I31/F31</f>
        <v>3.0893854748603351</v>
      </c>
      <c r="M31" s="700">
        <f>L31/K31</f>
        <v>0.98860335195530724</v>
      </c>
      <c r="N31" s="80">
        <f>H31/(365*D31)*100</f>
        <v>15.655577299412915</v>
      </c>
      <c r="O31" s="991">
        <f>I31/(365*D31)*100</f>
        <v>21.643835616438356</v>
      </c>
      <c r="P31" s="701">
        <f t="shared" si="1"/>
        <v>1.3825000000000001</v>
      </c>
    </row>
    <row r="32" spans="1:16" ht="13.8" thickTop="1">
      <c r="A32" s="496"/>
      <c r="B32" s="491"/>
      <c r="C32" s="130" t="s">
        <v>2</v>
      </c>
      <c r="D32" s="84">
        <v>15</v>
      </c>
      <c r="E32" s="501">
        <v>582</v>
      </c>
      <c r="F32" s="1015">
        <v>603</v>
      </c>
      <c r="G32" s="875">
        <f>F32/E32</f>
        <v>1.0360824742268042</v>
      </c>
      <c r="H32" s="501">
        <v>2112</v>
      </c>
      <c r="I32" s="1018">
        <v>2393</v>
      </c>
      <c r="J32" s="694">
        <f t="shared" si="0"/>
        <v>1.1330492424242424</v>
      </c>
      <c r="K32" s="504">
        <f>H32/E32</f>
        <v>3.6288659793814433</v>
      </c>
      <c r="L32" s="504">
        <f>I32/F32</f>
        <v>3.9684908789386402</v>
      </c>
      <c r="M32" s="698">
        <f>L32/K32</f>
        <v>1.0935898160711595</v>
      </c>
      <c r="N32" s="504">
        <f>H32/(365*D32)*100</f>
        <v>38.575342465753423</v>
      </c>
      <c r="O32" s="989">
        <f>I32/(365*D32)*100</f>
        <v>43.707762557077622</v>
      </c>
      <c r="P32" s="697">
        <f t="shared" si="1"/>
        <v>1.1330492424242424</v>
      </c>
    </row>
    <row r="33" spans="1:16">
      <c r="A33" s="490" t="s">
        <v>4662</v>
      </c>
      <c r="B33" s="491" t="s">
        <v>4663</v>
      </c>
      <c r="C33" s="131" t="s">
        <v>4</v>
      </c>
      <c r="D33" s="76"/>
      <c r="E33" s="287"/>
      <c r="F33" s="814"/>
      <c r="G33" s="875"/>
      <c r="H33" s="287"/>
      <c r="I33" s="814"/>
      <c r="J33" s="695"/>
      <c r="K33" s="196"/>
      <c r="L33" s="196"/>
      <c r="M33" s="696"/>
      <c r="N33" s="196"/>
      <c r="O33" s="990"/>
      <c r="P33" s="676"/>
    </row>
    <row r="34" spans="1:16">
      <c r="A34" s="490"/>
      <c r="B34" s="491"/>
      <c r="C34" s="131" t="s">
        <v>5</v>
      </c>
      <c r="D34" s="76"/>
      <c r="E34" s="287"/>
      <c r="F34" s="814"/>
      <c r="G34" s="875"/>
      <c r="H34" s="287"/>
      <c r="I34" s="814"/>
      <c r="J34" s="695"/>
      <c r="K34" s="196"/>
      <c r="L34" s="196"/>
      <c r="M34" s="696"/>
      <c r="N34" s="196"/>
      <c r="O34" s="990"/>
      <c r="P34" s="676"/>
    </row>
    <row r="35" spans="1:16" ht="13.8" thickBot="1">
      <c r="A35" s="492"/>
      <c r="B35" s="493"/>
      <c r="C35" s="132" t="s">
        <v>7</v>
      </c>
      <c r="D35" s="79">
        <v>15</v>
      </c>
      <c r="E35" s="502">
        <v>582</v>
      </c>
      <c r="F35" s="1016">
        <v>603</v>
      </c>
      <c r="G35" s="1006">
        <f>F35/E35</f>
        <v>1.0360824742268042</v>
      </c>
      <c r="H35" s="502">
        <v>2112</v>
      </c>
      <c r="I35" s="1016">
        <v>2393</v>
      </c>
      <c r="J35" s="699">
        <f t="shared" si="0"/>
        <v>1.1330492424242424</v>
      </c>
      <c r="K35" s="80">
        <f>H35/E35</f>
        <v>3.6288659793814433</v>
      </c>
      <c r="L35" s="80">
        <f>I35/F35</f>
        <v>3.9684908789386402</v>
      </c>
      <c r="M35" s="700">
        <f>L35/K35</f>
        <v>1.0935898160711595</v>
      </c>
      <c r="N35" s="80">
        <f>H35/(365*D35)*100</f>
        <v>38.575342465753423</v>
      </c>
      <c r="O35" s="991">
        <f>I35/(365*D35)*100</f>
        <v>43.707762557077622</v>
      </c>
      <c r="P35" s="701">
        <f t="shared" si="1"/>
        <v>1.1330492424242424</v>
      </c>
    </row>
    <row r="36" spans="1:16" ht="13.8" thickTop="1">
      <c r="A36" s="496"/>
      <c r="B36" s="497"/>
      <c r="C36" s="134" t="s">
        <v>2</v>
      </c>
      <c r="D36" s="83">
        <v>30</v>
      </c>
      <c r="E36" s="501">
        <v>1099</v>
      </c>
      <c r="F36" s="1015">
        <v>1058</v>
      </c>
      <c r="G36" s="875">
        <f>F36/E36</f>
        <v>0.96269335759781616</v>
      </c>
      <c r="H36" s="501">
        <v>4870</v>
      </c>
      <c r="I36" s="1015">
        <v>4736</v>
      </c>
      <c r="J36" s="694">
        <f t="shared" si="0"/>
        <v>0.97248459958932243</v>
      </c>
      <c r="K36" s="504">
        <f>H36/E36</f>
        <v>4.4313011828935398</v>
      </c>
      <c r="L36" s="504">
        <f>I36/F36</f>
        <v>4.4763705103969755</v>
      </c>
      <c r="M36" s="698">
        <f>L36/K36</f>
        <v>1.0101706757548821</v>
      </c>
      <c r="N36" s="504">
        <f>H36/(365*D36)*100</f>
        <v>44.474885844748854</v>
      </c>
      <c r="O36" s="989">
        <f>I36/(365*D36)*100</f>
        <v>43.251141552511413</v>
      </c>
      <c r="P36" s="697">
        <f t="shared" si="1"/>
        <v>0.97248459958932243</v>
      </c>
    </row>
    <row r="37" spans="1:16">
      <c r="A37" s="490" t="s">
        <v>4664</v>
      </c>
      <c r="B37" s="491" t="s">
        <v>4665</v>
      </c>
      <c r="C37" s="131" t="s">
        <v>4</v>
      </c>
      <c r="D37" s="76"/>
      <c r="E37" s="287"/>
      <c r="F37" s="814"/>
      <c r="G37" s="875"/>
      <c r="H37" s="287"/>
      <c r="I37" s="814"/>
      <c r="J37" s="695"/>
      <c r="K37" s="196"/>
      <c r="L37" s="196"/>
      <c r="M37" s="696"/>
      <c r="N37" s="196"/>
      <c r="O37" s="990"/>
      <c r="P37" s="676"/>
    </row>
    <row r="38" spans="1:16">
      <c r="A38" s="490"/>
      <c r="B38" s="491" t="s">
        <v>4666</v>
      </c>
      <c r="C38" s="131" t="s">
        <v>5</v>
      </c>
      <c r="D38" s="76"/>
      <c r="E38" s="287"/>
      <c r="F38" s="814"/>
      <c r="G38" s="875"/>
      <c r="H38" s="287"/>
      <c r="I38" s="814">
        <v>1</v>
      </c>
      <c r="J38" s="695"/>
      <c r="K38" s="196"/>
      <c r="L38" s="196"/>
      <c r="M38" s="696"/>
      <c r="N38" s="196"/>
      <c r="O38" s="990"/>
      <c r="P38" s="676"/>
    </row>
    <row r="39" spans="1:16" ht="13.8" thickBot="1">
      <c r="A39" s="492"/>
      <c r="B39" s="78"/>
      <c r="C39" s="132" t="s">
        <v>7</v>
      </c>
      <c r="D39" s="79">
        <v>30</v>
      </c>
      <c r="E39" s="502">
        <v>1099</v>
      </c>
      <c r="F39" s="1016">
        <v>1058</v>
      </c>
      <c r="G39" s="1006">
        <f>F39/E39</f>
        <v>0.96269335759781616</v>
      </c>
      <c r="H39" s="502">
        <v>4870</v>
      </c>
      <c r="I39" s="1016">
        <v>4735</v>
      </c>
      <c r="J39" s="699">
        <f t="shared" si="0"/>
        <v>0.97227926078028748</v>
      </c>
      <c r="K39" s="80">
        <f>H39/E39</f>
        <v>4.4313011828935398</v>
      </c>
      <c r="L39" s="80">
        <f>I39/F39</f>
        <v>4.4754253308128549</v>
      </c>
      <c r="M39" s="700">
        <f>L39/K39</f>
        <v>1.009957379581792</v>
      </c>
      <c r="N39" s="80">
        <f>H39/(365*D39)*100</f>
        <v>44.474885844748854</v>
      </c>
      <c r="O39" s="991">
        <f>I39/(365*D39)*100</f>
        <v>43.242009132420087</v>
      </c>
      <c r="P39" s="701">
        <f t="shared" si="1"/>
        <v>0.97227926078028748</v>
      </c>
    </row>
    <row r="40" spans="1:16" ht="13.8" thickTop="1">
      <c r="A40" s="683"/>
      <c r="B40" s="684"/>
      <c r="C40" s="685"/>
      <c r="D40" s="686"/>
      <c r="E40" s="687"/>
      <c r="F40" s="1017"/>
      <c r="G40" s="1007"/>
      <c r="H40" s="687"/>
      <c r="I40" s="1017"/>
      <c r="J40" s="702"/>
      <c r="K40" s="688"/>
      <c r="L40" s="688"/>
      <c r="M40" s="703"/>
      <c r="N40" s="688"/>
      <c r="O40" s="992"/>
      <c r="P40" s="704"/>
    </row>
    <row r="41" spans="1:16">
      <c r="A41" s="708"/>
      <c r="B41" s="709"/>
      <c r="C41" s="710" t="s">
        <v>2</v>
      </c>
      <c r="D41" s="85">
        <v>16</v>
      </c>
      <c r="E41" s="287">
        <v>148</v>
      </c>
      <c r="F41" s="814">
        <v>180</v>
      </c>
      <c r="G41" s="1008">
        <f>F41/E41</f>
        <v>1.2162162162162162</v>
      </c>
      <c r="H41" s="287">
        <v>1315</v>
      </c>
      <c r="I41" s="814">
        <v>1611</v>
      </c>
      <c r="J41" s="705">
        <f t="shared" si="0"/>
        <v>1.2250950570342205</v>
      </c>
      <c r="K41" s="196">
        <f>H41/E41</f>
        <v>8.8851351351351351</v>
      </c>
      <c r="L41" s="196">
        <f>I41/F41</f>
        <v>8.9499999999999993</v>
      </c>
      <c r="M41" s="706">
        <f>L41/K41</f>
        <v>1.0073003802281368</v>
      </c>
      <c r="N41" s="196">
        <f>H41/(365*D41)*100</f>
        <v>22.517123287671232</v>
      </c>
      <c r="O41" s="993">
        <f>I41/(365*D41)*100</f>
        <v>27.585616438356166</v>
      </c>
      <c r="P41" s="676">
        <f t="shared" si="1"/>
        <v>1.2250950570342205</v>
      </c>
    </row>
    <row r="42" spans="1:16">
      <c r="A42" s="490" t="s">
        <v>4667</v>
      </c>
      <c r="B42" s="491" t="s">
        <v>4668</v>
      </c>
      <c r="C42" s="707" t="s">
        <v>4</v>
      </c>
      <c r="D42" s="85"/>
      <c r="E42" s="287"/>
      <c r="F42" s="814"/>
      <c r="G42" s="1008"/>
      <c r="H42" s="287"/>
      <c r="I42" s="814"/>
      <c r="J42" s="705"/>
      <c r="K42" s="196"/>
      <c r="L42" s="196"/>
      <c r="M42" s="706"/>
      <c r="N42" s="196"/>
      <c r="O42" s="993"/>
      <c r="P42" s="676"/>
    </row>
    <row r="43" spans="1:16">
      <c r="A43" s="490"/>
      <c r="B43" s="491"/>
      <c r="C43" s="711" t="s">
        <v>5</v>
      </c>
      <c r="D43" s="84"/>
      <c r="E43" s="501"/>
      <c r="F43" s="1015"/>
      <c r="G43" s="875"/>
      <c r="H43" s="501">
        <v>19</v>
      </c>
      <c r="I43" s="1015"/>
      <c r="J43" s="694">
        <f t="shared" si="0"/>
        <v>0</v>
      </c>
      <c r="K43" s="504"/>
      <c r="L43" s="504"/>
      <c r="M43" s="698"/>
      <c r="N43" s="504"/>
      <c r="O43" s="989"/>
      <c r="P43" s="697"/>
    </row>
    <row r="44" spans="1:16" ht="13.8" thickBot="1">
      <c r="A44" s="492"/>
      <c r="B44" s="493"/>
      <c r="C44" s="712" t="s">
        <v>7</v>
      </c>
      <c r="D44" s="79">
        <v>16</v>
      </c>
      <c r="E44" s="502">
        <v>148</v>
      </c>
      <c r="F44" s="1016">
        <v>180</v>
      </c>
      <c r="G44" s="1006">
        <f>F44/E44</f>
        <v>1.2162162162162162</v>
      </c>
      <c r="H44" s="502">
        <v>1296</v>
      </c>
      <c r="I44" s="1016">
        <v>1611</v>
      </c>
      <c r="J44" s="699">
        <f t="shared" si="0"/>
        <v>1.2430555555555556</v>
      </c>
      <c r="K44" s="80">
        <f>H44/E44</f>
        <v>8.7567567567567561</v>
      </c>
      <c r="L44" s="80">
        <f>I44/F44</f>
        <v>8.9499999999999993</v>
      </c>
      <c r="M44" s="700">
        <f>L44/K44</f>
        <v>1.0220679012345679</v>
      </c>
      <c r="N44" s="80">
        <f>H44/(365*D44)*100</f>
        <v>22.19178082191781</v>
      </c>
      <c r="O44" s="991">
        <f>I44/(365*D44)*100</f>
        <v>27.585616438356166</v>
      </c>
      <c r="P44" s="701">
        <f t="shared" si="1"/>
        <v>1.2430555555555556</v>
      </c>
    </row>
    <row r="45" spans="1:16" ht="13.8" thickTop="1">
      <c r="A45" s="490"/>
      <c r="B45" s="491"/>
      <c r="C45" s="134" t="s">
        <v>2</v>
      </c>
      <c r="D45" s="83">
        <v>16</v>
      </c>
      <c r="E45" s="501">
        <v>288</v>
      </c>
      <c r="F45" s="1015">
        <v>305</v>
      </c>
      <c r="G45" s="875">
        <f>F45/E45</f>
        <v>1.0590277777777777</v>
      </c>
      <c r="H45" s="501">
        <v>1788</v>
      </c>
      <c r="I45" s="1015">
        <v>2099</v>
      </c>
      <c r="J45" s="694">
        <f t="shared" si="0"/>
        <v>1.1739373601789709</v>
      </c>
      <c r="K45" s="504">
        <f>H45/E45</f>
        <v>6.208333333333333</v>
      </c>
      <c r="L45" s="504">
        <f>I45/F45</f>
        <v>6.8819672131147538</v>
      </c>
      <c r="M45" s="698">
        <f>L45/K45</f>
        <v>1.108504786005061</v>
      </c>
      <c r="N45" s="504">
        <f>H45/(365*D45)*100</f>
        <v>30.616438356164384</v>
      </c>
      <c r="O45" s="989">
        <f>I45/(365*D45)*100</f>
        <v>35.94178082191781</v>
      </c>
      <c r="P45" s="697">
        <f t="shared" si="1"/>
        <v>1.1739373601789709</v>
      </c>
    </row>
    <row r="46" spans="1:16">
      <c r="A46" s="490" t="s">
        <v>4669</v>
      </c>
      <c r="B46" s="491" t="s">
        <v>4670</v>
      </c>
      <c r="C46" s="131" t="s">
        <v>4</v>
      </c>
      <c r="D46" s="76"/>
      <c r="E46" s="287"/>
      <c r="F46" s="814"/>
      <c r="G46" s="875"/>
      <c r="H46" s="287"/>
      <c r="I46" s="814"/>
      <c r="J46" s="695"/>
      <c r="K46" s="196"/>
      <c r="L46" s="196"/>
      <c r="M46" s="696"/>
      <c r="N46" s="196"/>
      <c r="O46" s="990"/>
      <c r="P46" s="676"/>
    </row>
    <row r="47" spans="1:16">
      <c r="A47" s="490"/>
      <c r="B47" s="491"/>
      <c r="C47" s="131" t="s">
        <v>5</v>
      </c>
      <c r="D47" s="76"/>
      <c r="E47" s="287"/>
      <c r="F47" s="814"/>
      <c r="G47" s="875"/>
      <c r="H47" s="287">
        <v>868</v>
      </c>
      <c r="I47" s="814">
        <v>1566</v>
      </c>
      <c r="J47" s="695">
        <f t="shared" si="0"/>
        <v>1.804147465437788</v>
      </c>
      <c r="K47" s="196"/>
      <c r="L47" s="196"/>
      <c r="M47" s="696"/>
      <c r="N47" s="196"/>
      <c r="O47" s="990"/>
      <c r="P47" s="676"/>
    </row>
    <row r="48" spans="1:16" ht="13.8" thickBot="1">
      <c r="A48" s="492"/>
      <c r="B48" s="493"/>
      <c r="C48" s="132" t="s">
        <v>7</v>
      </c>
      <c r="D48" s="79">
        <v>16</v>
      </c>
      <c r="E48" s="502">
        <v>288</v>
      </c>
      <c r="F48" s="1016">
        <v>305</v>
      </c>
      <c r="G48" s="1006">
        <f>F48/E48</f>
        <v>1.0590277777777777</v>
      </c>
      <c r="H48" s="502">
        <v>920</v>
      </c>
      <c r="I48" s="1016">
        <v>533</v>
      </c>
      <c r="J48" s="699">
        <f t="shared" si="0"/>
        <v>0.57934782608695656</v>
      </c>
      <c r="K48" s="80">
        <f>H48/E48</f>
        <v>3.1944444444444446</v>
      </c>
      <c r="L48" s="80">
        <f>I48/F48</f>
        <v>1.7475409836065574</v>
      </c>
      <c r="M48" s="700">
        <f>L48/K48</f>
        <v>0.54705630791161797</v>
      </c>
      <c r="N48" s="80">
        <f>H48/(365*D48)*100</f>
        <v>15.753424657534246</v>
      </c>
      <c r="O48" s="991">
        <f>I48/(365*D48)*100</f>
        <v>9.1267123287671232</v>
      </c>
      <c r="P48" s="701">
        <f t="shared" si="1"/>
        <v>0.57934782608695656</v>
      </c>
    </row>
    <row r="49" spans="1:16" ht="13.8" thickTop="1">
      <c r="A49" s="496"/>
      <c r="B49" s="497"/>
      <c r="C49" s="134" t="s">
        <v>2</v>
      </c>
      <c r="D49" s="83">
        <v>15</v>
      </c>
      <c r="E49" s="501">
        <v>30</v>
      </c>
      <c r="F49" s="1015">
        <v>35</v>
      </c>
      <c r="G49" s="875">
        <f>F49/E49</f>
        <v>1.1666666666666667</v>
      </c>
      <c r="H49" s="501">
        <v>733</v>
      </c>
      <c r="I49" s="1015">
        <v>953</v>
      </c>
      <c r="J49" s="694">
        <f t="shared" si="0"/>
        <v>1.3001364256480219</v>
      </c>
      <c r="K49" s="504">
        <f>H49/E49</f>
        <v>24.433333333333334</v>
      </c>
      <c r="L49" s="504">
        <f>I49/F49</f>
        <v>27.228571428571428</v>
      </c>
      <c r="M49" s="698">
        <f>L49/K49</f>
        <v>1.1144026505554472</v>
      </c>
      <c r="N49" s="504">
        <f>H49/(365*D49)*100</f>
        <v>13.388127853881279</v>
      </c>
      <c r="O49" s="989">
        <f>I49/(365*D49)*100</f>
        <v>17.406392694063928</v>
      </c>
      <c r="P49" s="697">
        <f t="shared" si="1"/>
        <v>1.3001364256480219</v>
      </c>
    </row>
    <row r="50" spans="1:16">
      <c r="A50" s="490" t="s">
        <v>4671</v>
      </c>
      <c r="B50" s="491" t="s">
        <v>4672</v>
      </c>
      <c r="C50" s="131" t="s">
        <v>4</v>
      </c>
      <c r="D50" s="76"/>
      <c r="E50" s="287"/>
      <c r="F50" s="814"/>
      <c r="G50" s="875"/>
      <c r="H50" s="287"/>
      <c r="I50" s="814"/>
      <c r="J50" s="695"/>
      <c r="K50" s="196"/>
      <c r="L50" s="196"/>
      <c r="M50" s="696"/>
      <c r="N50" s="196"/>
      <c r="O50" s="990"/>
      <c r="P50" s="676"/>
    </row>
    <row r="51" spans="1:16">
      <c r="A51" s="490"/>
      <c r="B51" s="495" t="s">
        <v>4673</v>
      </c>
      <c r="C51" s="131" t="s">
        <v>5</v>
      </c>
      <c r="D51" s="76"/>
      <c r="E51" s="287"/>
      <c r="F51" s="814"/>
      <c r="G51" s="875"/>
      <c r="H51" s="287"/>
      <c r="I51" s="814"/>
      <c r="J51" s="695"/>
      <c r="K51" s="196"/>
      <c r="L51" s="196"/>
      <c r="M51" s="696"/>
      <c r="N51" s="196"/>
      <c r="O51" s="990"/>
      <c r="P51" s="676"/>
    </row>
    <row r="52" spans="1:16" ht="13.8" thickBot="1">
      <c r="A52" s="492"/>
      <c r="B52" s="78"/>
      <c r="C52" s="132" t="s">
        <v>7</v>
      </c>
      <c r="D52" s="79">
        <v>15</v>
      </c>
      <c r="E52" s="502">
        <v>30</v>
      </c>
      <c r="F52" s="1016">
        <v>35</v>
      </c>
      <c r="G52" s="1006">
        <f>F52/E52</f>
        <v>1.1666666666666667</v>
      </c>
      <c r="H52" s="502">
        <v>733</v>
      </c>
      <c r="I52" s="1016">
        <v>953</v>
      </c>
      <c r="J52" s="699">
        <f t="shared" si="0"/>
        <v>1.3001364256480219</v>
      </c>
      <c r="K52" s="80">
        <f>H52/E52</f>
        <v>24.433333333333334</v>
      </c>
      <c r="L52" s="80">
        <f>I52/F52</f>
        <v>27.228571428571428</v>
      </c>
      <c r="M52" s="700">
        <f>L52/K52</f>
        <v>1.1144026505554472</v>
      </c>
      <c r="N52" s="80">
        <f>H52/(365*D52)*100</f>
        <v>13.388127853881279</v>
      </c>
      <c r="O52" s="991">
        <f>I52/(365*D52)*100</f>
        <v>17.406392694063928</v>
      </c>
      <c r="P52" s="701">
        <f t="shared" si="1"/>
        <v>1.3001364256480219</v>
      </c>
    </row>
    <row r="53" spans="1:16" ht="13.8" thickTop="1">
      <c r="A53" s="1167" t="s">
        <v>3</v>
      </c>
      <c r="B53" s="1168"/>
      <c r="C53" s="82" t="s">
        <v>2</v>
      </c>
      <c r="D53" s="84">
        <f>D8+D12+D16+D20+D24+D28+D32+D36+D41+D45+D49</f>
        <v>240</v>
      </c>
      <c r="E53" s="503">
        <f>E8+E12+E16+E20+E24+E28+E32+E36+E41+E45+E49</f>
        <v>6236</v>
      </c>
      <c r="F53" s="1018">
        <f>F8+F12+F16+F20+F24+F28+F32+F36+F41+F45+F49</f>
        <v>6455</v>
      </c>
      <c r="G53" s="875">
        <f>F53/E53</f>
        <v>1.0351186658114175</v>
      </c>
      <c r="H53" s="503">
        <f>H8+H12+H16+H20+H24+H28+H32+H36+H41+H45+H49</f>
        <v>30895</v>
      </c>
      <c r="I53" s="1018">
        <f>I8+I12+I16+I20+I24+I28+I32+I36+I41+I45+I49</f>
        <v>32582</v>
      </c>
      <c r="J53" s="694">
        <f t="shared" si="0"/>
        <v>1.0546043049037062</v>
      </c>
      <c r="K53" s="504">
        <f>H53/E53</f>
        <v>4.9542976266837719</v>
      </c>
      <c r="L53" s="504">
        <f>I53/F53</f>
        <v>5.0475600309837336</v>
      </c>
      <c r="M53" s="698">
        <f>L53/K53</f>
        <v>1.0188245461470971</v>
      </c>
      <c r="N53" s="504">
        <f>H53/(365*D53)*100</f>
        <v>35.268264840182653</v>
      </c>
      <c r="O53" s="989">
        <f>I53/(365*D53)*100</f>
        <v>37.194063926940643</v>
      </c>
      <c r="P53" s="697">
        <f t="shared" si="1"/>
        <v>1.0546043049037062</v>
      </c>
    </row>
    <row r="54" spans="1:16">
      <c r="A54" s="1169"/>
      <c r="B54" s="1170"/>
      <c r="C54" s="498" t="s">
        <v>4</v>
      </c>
      <c r="D54" s="84">
        <f>D9+D13+D17+D21+D25+D29+D33+D37+D42+D46+D50</f>
        <v>0</v>
      </c>
      <c r="E54" s="287"/>
      <c r="F54" s="814"/>
      <c r="G54" s="875"/>
      <c r="H54" s="287"/>
      <c r="I54" s="814"/>
      <c r="J54" s="695"/>
      <c r="K54" s="196"/>
      <c r="L54" s="196"/>
      <c r="M54" s="696"/>
      <c r="N54" s="196"/>
      <c r="O54" s="990"/>
      <c r="P54" s="676"/>
    </row>
    <row r="55" spans="1:16">
      <c r="A55" s="1169"/>
      <c r="B55" s="1170"/>
      <c r="C55" s="498" t="s">
        <v>5</v>
      </c>
      <c r="D55" s="85">
        <f>D10+D14+D18+D22+D26+D30+D34+D38+D43+D47+D51</f>
        <v>12</v>
      </c>
      <c r="E55" s="85">
        <f>E10+E14+E18+E22+E26+E30+E34+E38+E43+E47+E51</f>
        <v>0</v>
      </c>
      <c r="F55" s="814"/>
      <c r="G55" s="875"/>
      <c r="H55" s="85">
        <f>H10+H14+H18+H22+H26+H30+H34+H38+H43+H47+H51</f>
        <v>5506</v>
      </c>
      <c r="I55" s="1019">
        <f>I10+I14+I18+I22+I26+I30+I34+I38+I43+I47+I51</f>
        <v>7246</v>
      </c>
      <c r="J55" s="695">
        <f t="shared" si="0"/>
        <v>1.3160188884852888</v>
      </c>
      <c r="K55" s="196"/>
      <c r="L55" s="196"/>
      <c r="M55" s="696"/>
      <c r="N55" s="196">
        <f>H55/(365*D55)*100</f>
        <v>125.70776255707763</v>
      </c>
      <c r="O55" s="990">
        <f>I55/(365*D55)*100</f>
        <v>165.4337899543379</v>
      </c>
      <c r="P55" s="676">
        <f t="shared" si="1"/>
        <v>1.3160188884852888</v>
      </c>
    </row>
    <row r="56" spans="1:16">
      <c r="A56" s="1171"/>
      <c r="B56" s="1172"/>
      <c r="C56" s="499" t="s">
        <v>7</v>
      </c>
      <c r="D56" s="85">
        <f>D11+D15+D19+D23+D27+D31+D35+D39+D44+D48+D52</f>
        <v>228</v>
      </c>
      <c r="E56" s="85">
        <f>E11+E15+E19+E23+E27+E31+E35+E39+E44+E48+E52</f>
        <v>6236</v>
      </c>
      <c r="F56" s="1019">
        <f>F11+F15+F19+F23+F27+F31+F35+F39+F44+F48+F52</f>
        <v>6455</v>
      </c>
      <c r="G56" s="875">
        <f>F56/E56</f>
        <v>1.0351186658114175</v>
      </c>
      <c r="H56" s="85">
        <f>H11+H15+H19+H23+H27+H31+H35+H39+H44+H48+H52</f>
        <v>25389</v>
      </c>
      <c r="I56" s="1019">
        <f>I11+I15+I19+I23+I27+I31+I35+I39+I44+I48+I52</f>
        <v>25336</v>
      </c>
      <c r="J56" s="695">
        <f t="shared" si="0"/>
        <v>0.99791248178344949</v>
      </c>
      <c r="K56" s="196">
        <f>H56/E56</f>
        <v>4.0713598460551639</v>
      </c>
      <c r="L56" s="196">
        <f>I56/F56</f>
        <v>3.9250193648334624</v>
      </c>
      <c r="M56" s="696">
        <f>L56/K56</f>
        <v>0.9640561171807267</v>
      </c>
      <c r="N56" s="196">
        <f>H56/(365*D56)*100</f>
        <v>30.508291276135544</v>
      </c>
      <c r="O56" s="990">
        <f>I56/(365*D56)*100</f>
        <v>30.444604662340787</v>
      </c>
      <c r="P56" s="676">
        <f t="shared" si="1"/>
        <v>0.9979124817834496</v>
      </c>
    </row>
    <row r="58" spans="1:16" s="278" customFormat="1">
      <c r="A58" s="438" t="s">
        <v>5651</v>
      </c>
      <c r="F58" s="1022"/>
      <c r="G58" s="984"/>
      <c r="H58" s="984"/>
      <c r="I58" s="1022"/>
      <c r="J58" s="984"/>
      <c r="K58" s="984"/>
      <c r="L58" s="984"/>
      <c r="M58" s="984"/>
      <c r="N58" s="984"/>
      <c r="O58" s="1022"/>
    </row>
    <row r="59" spans="1:16" s="278" customFormat="1">
      <c r="A59" s="438" t="s">
        <v>5704</v>
      </c>
      <c r="F59" s="1022"/>
      <c r="G59" s="984"/>
      <c r="H59" s="984"/>
      <c r="I59" s="1022"/>
      <c r="J59" s="984"/>
      <c r="K59" s="984"/>
      <c r="L59" s="984"/>
      <c r="M59" s="984"/>
      <c r="N59" s="984"/>
      <c r="O59" s="1022"/>
    </row>
    <row r="60" spans="1:16" s="278" customFormat="1">
      <c r="A60" s="438" t="s">
        <v>5775</v>
      </c>
      <c r="F60" s="1022"/>
      <c r="G60" s="984"/>
      <c r="H60" s="984"/>
      <c r="I60" s="1022"/>
      <c r="J60" s="984"/>
      <c r="K60" s="984"/>
      <c r="L60" s="984"/>
      <c r="M60" s="984"/>
      <c r="N60" s="984"/>
      <c r="O60" s="1022"/>
    </row>
    <row r="61" spans="1:16" s="438" customFormat="1" ht="10.199999999999999">
      <c r="A61" s="438" t="s">
        <v>5778</v>
      </c>
      <c r="F61" s="815"/>
      <c r="G61" s="552"/>
      <c r="H61" s="552"/>
      <c r="I61" s="815"/>
      <c r="J61" s="552"/>
      <c r="K61" s="552"/>
      <c r="L61" s="552"/>
      <c r="M61" s="552"/>
      <c r="N61" s="552"/>
      <c r="O61" s="815"/>
    </row>
    <row r="62" spans="1:16" s="438" customFormat="1" ht="10.199999999999999">
      <c r="A62" s="438" t="s">
        <v>5701</v>
      </c>
      <c r="F62" s="815"/>
      <c r="G62" s="552"/>
      <c r="H62" s="552"/>
      <c r="I62" s="815"/>
      <c r="J62" s="552"/>
      <c r="K62" s="552"/>
      <c r="L62" s="552"/>
      <c r="M62" s="552"/>
      <c r="N62" s="552"/>
      <c r="O62" s="815"/>
    </row>
    <row r="63" spans="1:16" s="438" customFormat="1" ht="10.199999999999999">
      <c r="A63" s="438" t="s">
        <v>5777</v>
      </c>
      <c r="F63" s="815"/>
      <c r="G63" s="552"/>
      <c r="H63" s="552"/>
      <c r="I63" s="815"/>
      <c r="J63" s="552"/>
      <c r="K63" s="552"/>
      <c r="L63" s="552"/>
      <c r="M63" s="552"/>
      <c r="N63" s="552"/>
      <c r="O63" s="815"/>
    </row>
    <row r="64" spans="1:16" s="438" customFormat="1" ht="10.199999999999999">
      <c r="A64" s="438" t="s">
        <v>5776</v>
      </c>
      <c r="F64" s="815"/>
      <c r="G64" s="552"/>
      <c r="H64" s="552"/>
      <c r="I64" s="815"/>
      <c r="J64" s="552"/>
      <c r="K64" s="552"/>
      <c r="L64" s="552"/>
      <c r="M64" s="552"/>
      <c r="N64" s="552"/>
      <c r="O64" s="815"/>
    </row>
    <row r="65" spans="6:15" s="438" customFormat="1" ht="10.199999999999999">
      <c r="F65" s="815"/>
      <c r="G65" s="552"/>
      <c r="H65" s="552"/>
      <c r="I65" s="815"/>
      <c r="J65" s="552"/>
      <c r="K65" s="552"/>
      <c r="L65" s="552"/>
      <c r="M65" s="552"/>
      <c r="N65" s="552"/>
      <c r="O65" s="815"/>
    </row>
  </sheetData>
  <mergeCells count="8">
    <mergeCell ref="A53:B56"/>
    <mergeCell ref="N6:O6"/>
    <mergeCell ref="A6:A7"/>
    <mergeCell ref="B6:B7"/>
    <mergeCell ref="C6:D6"/>
    <mergeCell ref="E6:F6"/>
    <mergeCell ref="H6:I6"/>
    <mergeCell ref="K6:L6"/>
  </mergeCells>
  <phoneticPr fontId="11" type="noConversion"/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H13" sqref="H13"/>
    </sheetView>
  </sheetViews>
  <sheetFormatPr defaultColWidth="9" defaultRowHeight="12"/>
  <cols>
    <col min="1" max="1" width="62.109375" style="340" customWidth="1"/>
    <col min="2" max="2" width="7.44140625" style="340" customWidth="1"/>
    <col min="3" max="16384" width="9" style="340"/>
  </cols>
  <sheetData>
    <row r="1" spans="1:7">
      <c r="A1" s="336"/>
      <c r="B1" s="337" t="s">
        <v>165</v>
      </c>
      <c r="C1" s="338" t="str">
        <f>Kadar.ode.!C1</f>
        <v>ОПШТА БОЛНИЦА СЕНТА</v>
      </c>
      <c r="D1" s="339"/>
      <c r="E1" s="339"/>
      <c r="F1" s="339"/>
      <c r="G1" s="339"/>
    </row>
    <row r="2" spans="1:7">
      <c r="A2" s="336"/>
      <c r="B2" s="337" t="s">
        <v>166</v>
      </c>
      <c r="C2" s="338" t="str">
        <f>Kadar.ode.!C2</f>
        <v>08923507</v>
      </c>
      <c r="D2" s="339"/>
      <c r="E2" s="339"/>
      <c r="F2" s="339"/>
      <c r="G2" s="339"/>
    </row>
    <row r="3" spans="1:7">
      <c r="A3" s="336"/>
      <c r="B3" s="337" t="s">
        <v>167</v>
      </c>
      <c r="C3" s="750" t="s">
        <v>5783</v>
      </c>
      <c r="D3" s="341"/>
      <c r="E3" s="339"/>
      <c r="F3" s="339"/>
      <c r="G3" s="339"/>
    </row>
    <row r="4" spans="1:7" ht="14.4">
      <c r="A4" s="336"/>
      <c r="B4" s="337" t="s">
        <v>1840</v>
      </c>
      <c r="C4" s="342" t="s">
        <v>1841</v>
      </c>
      <c r="D4" s="343"/>
      <c r="E4" s="343"/>
      <c r="F4" s="344"/>
      <c r="G4" s="344"/>
    </row>
    <row r="5" spans="1:7">
      <c r="A5" s="345"/>
      <c r="B5" s="346"/>
    </row>
    <row r="7" spans="1:7" ht="14.4">
      <c r="A7" s="347" t="s">
        <v>5699</v>
      </c>
      <c r="B7" s="347" t="s">
        <v>202</v>
      </c>
    </row>
    <row r="8" spans="1:7" ht="14.4">
      <c r="A8" s="348" t="s">
        <v>1842</v>
      </c>
      <c r="B8" s="350">
        <v>768</v>
      </c>
    </row>
    <row r="9" spans="1:7" ht="14.4">
      <c r="A9" s="349" t="s">
        <v>1843</v>
      </c>
      <c r="B9" s="350">
        <v>768</v>
      </c>
    </row>
    <row r="10" spans="1:7" ht="28.8">
      <c r="A10" s="348" t="s">
        <v>1844</v>
      </c>
      <c r="B10" s="350">
        <v>124</v>
      </c>
    </row>
    <row r="11" spans="1:7" ht="28.8">
      <c r="A11" s="350" t="s">
        <v>1845</v>
      </c>
      <c r="B11" s="350">
        <v>72</v>
      </c>
    </row>
    <row r="12" spans="1:7" ht="28.8">
      <c r="A12" s="350" t="s">
        <v>1846</v>
      </c>
      <c r="B12" s="350">
        <v>52</v>
      </c>
    </row>
    <row r="13" spans="1:7" ht="28.8">
      <c r="A13" s="350" t="s">
        <v>1847</v>
      </c>
      <c r="B13" s="350">
        <v>0</v>
      </c>
    </row>
    <row r="14" spans="1:7" ht="14.4">
      <c r="A14" s="350" t="s">
        <v>1848</v>
      </c>
      <c r="B14" s="350">
        <v>1202</v>
      </c>
    </row>
    <row r="15" spans="1:7" ht="14.4">
      <c r="A15" s="350" t="s">
        <v>1849</v>
      </c>
      <c r="B15" s="350">
        <v>15</v>
      </c>
    </row>
    <row r="16" spans="1:7" ht="28.8">
      <c r="A16" s="351" t="s">
        <v>1850</v>
      </c>
      <c r="B16" s="351">
        <v>2598</v>
      </c>
    </row>
    <row r="17" spans="1:2" ht="28.8">
      <c r="A17" s="352" t="s">
        <v>1851</v>
      </c>
      <c r="B17" s="353">
        <v>0</v>
      </c>
    </row>
    <row r="18" spans="1:2" ht="28.8">
      <c r="A18" s="352" t="s">
        <v>1852</v>
      </c>
      <c r="B18" s="353">
        <v>0</v>
      </c>
    </row>
    <row r="19" spans="1:2" s="356" customFormat="1" ht="28.8">
      <c r="A19" s="354" t="s">
        <v>1853</v>
      </c>
      <c r="B19" s="355">
        <v>2544</v>
      </c>
    </row>
  </sheetData>
  <pageMargins left="0" right="0" top="0.35433070866141703" bottom="0.35433070866141703" header="0.31496062992126" footer="0.31496062992126"/>
  <pageSetup paperSize="9" scale="8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8"/>
  <sheetViews>
    <sheetView view="pageBreakPreview" zoomScaleSheetLayoutView="100" workbookViewId="0">
      <selection activeCell="E9" sqref="E9"/>
    </sheetView>
  </sheetViews>
  <sheetFormatPr defaultColWidth="9.109375" defaultRowHeight="13.2"/>
  <cols>
    <col min="1" max="1" width="7.33203125" style="2" customWidth="1"/>
    <col min="2" max="2" width="20.6640625" style="2" customWidth="1"/>
    <col min="3" max="3" width="8.21875" style="2" customWidth="1"/>
    <col min="4" max="4" width="7.44140625" style="2" customWidth="1"/>
    <col min="5" max="6" width="8.77734375" style="2" customWidth="1"/>
    <col min="7" max="7" width="8" style="2" customWidth="1"/>
    <col min="8" max="8" width="8.109375" style="2" customWidth="1"/>
    <col min="9" max="9" width="8.21875" style="2" customWidth="1"/>
    <col min="10" max="16384" width="9.109375" style="2"/>
  </cols>
  <sheetData>
    <row r="1" spans="1:9" s="1" customFormat="1">
      <c r="A1" s="173"/>
      <c r="B1" s="174" t="s">
        <v>165</v>
      </c>
      <c r="C1" s="165" t="s">
        <v>165</v>
      </c>
      <c r="D1" s="169"/>
      <c r="E1" s="357"/>
      <c r="F1" s="357"/>
      <c r="G1" s="357"/>
      <c r="H1" s="767"/>
    </row>
    <row r="2" spans="1:9">
      <c r="A2" s="173"/>
      <c r="B2" s="174" t="s">
        <v>166</v>
      </c>
      <c r="C2" s="1178" t="str">
        <f>Kadar.ode.!C2</f>
        <v>08923507</v>
      </c>
      <c r="D2" s="1179"/>
      <c r="E2" s="357"/>
      <c r="F2" s="357"/>
      <c r="G2" s="357"/>
      <c r="H2" s="767"/>
    </row>
    <row r="3" spans="1:9">
      <c r="A3" s="173"/>
      <c r="B3" s="174"/>
      <c r="C3" s="165"/>
      <c r="D3" s="169"/>
      <c r="E3" s="357"/>
      <c r="F3" s="357"/>
      <c r="G3" s="357"/>
      <c r="H3" s="767"/>
    </row>
    <row r="4" spans="1:9" ht="15.75" customHeight="1">
      <c r="A4" s="173"/>
      <c r="B4" s="174" t="s">
        <v>1791</v>
      </c>
      <c r="C4" s="166" t="s">
        <v>198</v>
      </c>
      <c r="D4" s="170"/>
      <c r="E4" s="680"/>
      <c r="F4" s="680"/>
      <c r="G4" s="680"/>
      <c r="H4" s="768"/>
    </row>
    <row r="6" spans="1:9" ht="34.5" customHeight="1">
      <c r="A6" s="1181" t="s">
        <v>163</v>
      </c>
      <c r="B6" s="1180" t="s">
        <v>52</v>
      </c>
      <c r="C6" s="1180" t="s">
        <v>164</v>
      </c>
      <c r="D6" s="1180" t="s">
        <v>295</v>
      </c>
      <c r="E6" s="1180"/>
      <c r="F6" s="141"/>
      <c r="G6" s="1180" t="s">
        <v>205</v>
      </c>
      <c r="H6" s="1180"/>
      <c r="I6" s="382"/>
    </row>
    <row r="7" spans="1:9" ht="35.25" customHeight="1" thickBot="1">
      <c r="A7" s="1181"/>
      <c r="B7" s="1180"/>
      <c r="C7" s="1180"/>
      <c r="D7" s="175" t="s">
        <v>1834</v>
      </c>
      <c r="E7" s="332" t="s">
        <v>5786</v>
      </c>
      <c r="F7" s="175" t="s">
        <v>1891</v>
      </c>
      <c r="G7" s="175" t="s">
        <v>1834</v>
      </c>
      <c r="H7" s="332" t="s">
        <v>5786</v>
      </c>
      <c r="I7" s="89" t="s">
        <v>1891</v>
      </c>
    </row>
    <row r="8" spans="1:9" ht="24.9" customHeight="1" thickTop="1">
      <c r="A8" s="185"/>
      <c r="B8" s="377" t="s">
        <v>1878</v>
      </c>
      <c r="C8" s="89"/>
      <c r="D8" s="378">
        <v>255</v>
      </c>
      <c r="E8" s="75">
        <v>308</v>
      </c>
      <c r="F8" s="381">
        <f>E8/D8</f>
        <v>1.2078431372549019</v>
      </c>
      <c r="G8" s="379">
        <v>1122</v>
      </c>
      <c r="H8" s="75">
        <v>1403</v>
      </c>
      <c r="I8" s="376">
        <f>H8/G8</f>
        <v>1.250445632798574</v>
      </c>
    </row>
    <row r="9" spans="1:9" ht="24.9" customHeight="1">
      <c r="A9" s="185"/>
      <c r="B9" s="224" t="s">
        <v>1874</v>
      </c>
      <c r="C9" s="89"/>
      <c r="D9" s="378">
        <v>37</v>
      </c>
      <c r="E9" s="75">
        <v>52</v>
      </c>
      <c r="F9" s="381">
        <f>E9/D9</f>
        <v>1.4054054054054055</v>
      </c>
      <c r="G9" s="379">
        <v>112</v>
      </c>
      <c r="H9" s="75">
        <v>195</v>
      </c>
      <c r="I9" s="376">
        <f>H9/G9</f>
        <v>1.7410714285714286</v>
      </c>
    </row>
    <row r="10" spans="1:9" ht="24.9" customHeight="1">
      <c r="A10" s="225"/>
      <c r="B10" s="224" t="s">
        <v>1866</v>
      </c>
      <c r="C10" s="89"/>
      <c r="D10" s="378">
        <v>1</v>
      </c>
      <c r="E10" s="75">
        <v>1</v>
      </c>
      <c r="F10" s="381">
        <f>E10/D10</f>
        <v>1</v>
      </c>
      <c r="G10" s="379">
        <v>2</v>
      </c>
      <c r="H10" s="75">
        <v>4</v>
      </c>
      <c r="I10" s="376">
        <f>H10/G10</f>
        <v>2</v>
      </c>
    </row>
    <row r="11" spans="1:9" ht="24.9" customHeight="1">
      <c r="A11" s="185"/>
      <c r="B11" s="224"/>
      <c r="C11" s="89"/>
      <c r="D11" s="379"/>
      <c r="E11" s="75"/>
      <c r="F11" s="381"/>
      <c r="G11" s="379"/>
      <c r="H11" s="75"/>
      <c r="I11" s="376"/>
    </row>
    <row r="12" spans="1:9" ht="24.9" customHeight="1">
      <c r="A12" s="185"/>
      <c r="B12" s="224"/>
      <c r="C12" s="89"/>
      <c r="D12" s="379"/>
      <c r="E12" s="75"/>
      <c r="F12" s="381"/>
      <c r="G12" s="379"/>
      <c r="H12" s="75"/>
      <c r="I12" s="376"/>
    </row>
    <row r="13" spans="1:9" ht="24.9" customHeight="1">
      <c r="A13" s="185"/>
      <c r="B13" s="224"/>
      <c r="C13" s="89"/>
      <c r="D13" s="379"/>
      <c r="E13" s="75"/>
      <c r="F13" s="381"/>
      <c r="G13" s="379"/>
      <c r="H13" s="75"/>
      <c r="I13" s="376"/>
    </row>
    <row r="14" spans="1:9" ht="24.9" customHeight="1">
      <c r="A14" s="185"/>
      <c r="B14" s="224"/>
      <c r="C14" s="89"/>
      <c r="D14" s="379"/>
      <c r="E14" s="75"/>
      <c r="F14" s="381"/>
      <c r="G14" s="379"/>
      <c r="H14" s="75"/>
      <c r="I14" s="376"/>
    </row>
    <row r="15" spans="1:9" ht="24.9" customHeight="1">
      <c r="A15" s="185"/>
      <c r="B15" s="224"/>
      <c r="C15" s="89"/>
      <c r="D15" s="379"/>
      <c r="E15" s="75"/>
      <c r="F15" s="381"/>
      <c r="G15" s="379"/>
      <c r="H15" s="75"/>
      <c r="I15" s="376"/>
    </row>
    <row r="16" spans="1:9" ht="24.9" customHeight="1">
      <c r="A16" s="185"/>
      <c r="B16" s="224"/>
      <c r="C16" s="89"/>
      <c r="D16" s="379"/>
      <c r="E16" s="75"/>
      <c r="F16" s="381"/>
      <c r="G16" s="379"/>
      <c r="H16" s="75"/>
      <c r="I16" s="376"/>
    </row>
    <row r="17" spans="1:9" ht="24.9" customHeight="1">
      <c r="A17" s="185"/>
      <c r="B17" s="224"/>
      <c r="C17" s="89"/>
      <c r="D17" s="379"/>
      <c r="E17" s="75"/>
      <c r="F17" s="381"/>
      <c r="G17" s="379"/>
      <c r="H17" s="75"/>
      <c r="I17" s="376"/>
    </row>
    <row r="18" spans="1:9" ht="24.9" customHeight="1">
      <c r="A18" s="1182" t="s">
        <v>86</v>
      </c>
      <c r="B18" s="1182"/>
      <c r="C18" s="226"/>
      <c r="D18" s="380">
        <f>SUM(D8:D17)</f>
        <v>293</v>
      </c>
      <c r="E18" s="226">
        <f>SUM(E8:E17)</f>
        <v>361</v>
      </c>
      <c r="F18" s="381">
        <f>E18/D18</f>
        <v>1.2320819112627985</v>
      </c>
      <c r="G18" s="380">
        <f>SUM(G8:G17)</f>
        <v>1236</v>
      </c>
      <c r="H18" s="226">
        <f>SUM(H8:H17)</f>
        <v>1602</v>
      </c>
      <c r="I18" s="376">
        <f>H18/G18</f>
        <v>1.296116504854369</v>
      </c>
    </row>
  </sheetData>
  <mergeCells count="7">
    <mergeCell ref="C2:D2"/>
    <mergeCell ref="G6:H6"/>
    <mergeCell ref="A6:A7"/>
    <mergeCell ref="A18:B18"/>
    <mergeCell ref="B6:B7"/>
    <mergeCell ref="C6:C7"/>
    <mergeCell ref="D6:E6"/>
  </mergeCells>
  <phoneticPr fontId="11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29</vt:i4>
      </vt:variant>
    </vt:vector>
  </HeadingPairs>
  <TitlesOfParts>
    <vt:vector size="67" baseType="lpstr">
      <vt:lpstr>САДРЖАЈ</vt:lpstr>
      <vt:lpstr>Kadar.ode.</vt:lpstr>
      <vt:lpstr>Kadar.dne.bol.dij.</vt:lpstr>
      <vt:lpstr>Kadar.zaj.med.del.</vt:lpstr>
      <vt:lpstr>Kadar.nem.</vt:lpstr>
      <vt:lpstr>Kadar.zbirno </vt:lpstr>
      <vt:lpstr>Kapaciteti i korišćenje</vt:lpstr>
      <vt:lpstr>Usluge_Covid-19</vt:lpstr>
      <vt:lpstr>Pratioci</vt:lpstr>
      <vt:lpstr>Dnevne.bolnice</vt:lpstr>
      <vt:lpstr>Neonatologija</vt:lpstr>
      <vt:lpstr>Pregledi</vt:lpstr>
      <vt:lpstr>Operacije</vt:lpstr>
      <vt:lpstr>DSG</vt:lpstr>
      <vt:lpstr>anest</vt:lpstr>
      <vt:lpstr>onko</vt:lpstr>
      <vt:lpstr>neonat</vt:lpstr>
      <vt:lpstr>pulmo</vt:lpstr>
      <vt:lpstr>neuro</vt:lpstr>
      <vt:lpstr>deca</vt:lpstr>
      <vt:lpstr>rehab</vt:lpstr>
      <vt:lpstr>psih</vt:lpstr>
      <vt:lpstr>očno</vt:lpstr>
      <vt:lpstr>hir</vt:lpstr>
      <vt:lpstr>orto</vt:lpstr>
      <vt:lpstr>urol</vt:lpstr>
      <vt:lpstr>ORL</vt:lpstr>
      <vt:lpstr>gin</vt:lpstr>
      <vt:lpstr>int</vt:lpstr>
      <vt:lpstr>Dijagnostika</vt:lpstr>
      <vt:lpstr>Lab</vt:lpstr>
      <vt:lpstr>Dijalize</vt:lpstr>
      <vt:lpstr>Krv</vt:lpstr>
      <vt:lpstr>Lekovi</vt:lpstr>
      <vt:lpstr>Implantati</vt:lpstr>
      <vt:lpstr>Sanitet.mat</vt:lpstr>
      <vt:lpstr>Liste.čekanja</vt:lpstr>
      <vt:lpstr>Zbirno_usluge</vt:lpstr>
      <vt:lpstr>anest!Print_Area</vt:lpstr>
      <vt:lpstr>Dijagnostika!Print_Area</vt:lpstr>
      <vt:lpstr>Implantati!Print_Area</vt:lpstr>
      <vt:lpstr>Kadar.nem.!Print_Area</vt:lpstr>
      <vt:lpstr>Krv!Print_Area</vt:lpstr>
      <vt:lpstr>Lab!Print_Area</vt:lpstr>
      <vt:lpstr>Lekovi!Print_Area</vt:lpstr>
      <vt:lpstr>Liste.čekanja!Print_Area</vt:lpstr>
      <vt:lpstr>Neonatologija!Print_Area</vt:lpstr>
      <vt:lpstr>Pregledi!Print_Area</vt:lpstr>
      <vt:lpstr>Sanitet.mat!Print_Area</vt:lpstr>
      <vt:lpstr>Dijagnostika!Print_Titles</vt:lpstr>
      <vt:lpstr>gin!Print_Titles</vt:lpstr>
      <vt:lpstr>hir!Print_Titles</vt:lpstr>
      <vt:lpstr>Implantati!Print_Titles</vt:lpstr>
      <vt:lpstr>int!Print_Titles</vt:lpstr>
      <vt:lpstr>Kadar.zaj.med.del.!Print_Titles</vt:lpstr>
      <vt:lpstr>'Kapaciteti i korišćenje'!Print_Titles</vt:lpstr>
      <vt:lpstr>Lab!Print_Titles</vt:lpstr>
      <vt:lpstr>Lekovi!Print_Titles</vt:lpstr>
      <vt:lpstr>Liste.čekanja!Print_Titles</vt:lpstr>
      <vt:lpstr>neuro!Print_Titles</vt:lpstr>
      <vt:lpstr>očno!Print_Titles</vt:lpstr>
      <vt:lpstr>ORL!Print_Titles</vt:lpstr>
      <vt:lpstr>orto!Print_Titles</vt:lpstr>
      <vt:lpstr>psih!Print_Titles</vt:lpstr>
      <vt:lpstr>pulmo!Print_Titles</vt:lpstr>
      <vt:lpstr>rehab!Print_Titles</vt:lpstr>
      <vt:lpstr>urol!Print_Titles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lastPrinted>2024-02-23T09:58:45Z</cp:lastPrinted>
  <dcterms:created xsi:type="dcterms:W3CDTF">1998-03-25T08:50:17Z</dcterms:created>
  <dcterms:modified xsi:type="dcterms:W3CDTF">2024-02-23T10:15:23Z</dcterms:modified>
</cp:coreProperties>
</file>