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4385" yWindow="45" windowWidth="14430" windowHeight="10920" tabRatio="731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219" r:id="rId11"/>
    <sheet name="Operacije" sheetId="213" r:id="rId12"/>
    <sheet name="DSG" sheetId="212" r:id="rId13"/>
    <sheet name="Usluge - Interno" sheetId="216" r:id="rId14"/>
    <sheet name="Usluge- onko" sheetId="223" r:id="rId15"/>
    <sheet name="Usluge-neo" sheetId="224" r:id="rId16"/>
    <sheet name="Usluge pulmo" sheetId="225" r:id="rId17"/>
    <sheet name="Usluge-neuro" sheetId="226" r:id="rId18"/>
    <sheet name="Usluge-psih" sheetId="227" r:id="rId19"/>
    <sheet name="Usluge-pedij" sheetId="228" r:id="rId20"/>
    <sheet name="Usluge-rehab" sheetId="229" r:id="rId21"/>
    <sheet name="Usluge-anest" sheetId="230" r:id="rId22"/>
    <sheet name="Usluge- očno" sheetId="231" r:id="rId23"/>
    <sheet name="Usluge-hir" sheetId="232" r:id="rId24"/>
    <sheet name="Usluge-ortop" sheetId="233" r:id="rId25"/>
    <sheet name="Usluge-urol" sheetId="234" r:id="rId26"/>
    <sheet name="Usluge-ORL" sheetId="235" r:id="rId27"/>
    <sheet name="Usluge-gin" sheetId="236" r:id="rId28"/>
    <sheet name="Dijagnostika" sheetId="217" r:id="rId29"/>
    <sheet name="Lab" sheetId="218" r:id="rId30"/>
    <sheet name="Dijalize" sheetId="220" r:id="rId31"/>
    <sheet name="Krv" sheetId="159" r:id="rId32"/>
    <sheet name="Krv_transfuz" sheetId="214" r:id="rId33"/>
    <sheet name="Lekovi" sheetId="160" r:id="rId34"/>
    <sheet name="Implantati" sheetId="161" r:id="rId35"/>
    <sheet name="Sanitet.mat" sheetId="162" r:id="rId36"/>
    <sheet name="Liste.čekanja" sheetId="200" r:id="rId37"/>
    <sheet name="Zbirna" sheetId="222" r:id="rId38"/>
  </sheets>
  <definedNames>
    <definedName name="____W.O.R.K.B.O.O.K..C.O.N.T.E.N.T.S____" localSheetId="28">#REF!</definedName>
    <definedName name="____W.O.R.K.B.O.O.K..C.O.N.T.E.N.T.S____" localSheetId="12">#REF!</definedName>
    <definedName name="____W.O.R.K.B.O.O.K..C.O.N.T.E.N.T.S____" localSheetId="32">#REF!</definedName>
    <definedName name="____W.O.R.K.B.O.O.K..C.O.N.T.E.N.T.S____" localSheetId="29">#REF!</definedName>
    <definedName name="____W.O.R.K.B.O.O.K..C.O.N.T.E.N.T.S____" localSheetId="11">#REF!</definedName>
    <definedName name="____W.O.R.K.B.O.O.K..C.O.N.T.E.N.T.S____" localSheetId="10">#REF!</definedName>
    <definedName name="____W.O.R.K.B.O.O.K..C.O.N.T.E.N.T.S____" localSheetId="13">#REF!</definedName>
    <definedName name="____W.O.R.K.B.O.O.K..C.O.N.T.E.N.T.S____">#REF!</definedName>
    <definedName name="_xlnm.Print_Area" localSheetId="4">Kadar.nem.!$A$1:$I$23</definedName>
    <definedName name="_xlnm.Print_Area" localSheetId="31">Krv!$A$1:$J$50</definedName>
    <definedName name="_xlnm.Print_Area" localSheetId="32">Krv_transfuz!$A$1:$J$35</definedName>
    <definedName name="_xlnm.Print_Area" localSheetId="29">Lab!$A$2:$K$288</definedName>
    <definedName name="_xlnm.Print_Area" localSheetId="33">Lekovi!$A$1:$L$119</definedName>
    <definedName name="_xlnm.Print_Area" localSheetId="36">Liste.čekanja!$A$1:$O$35</definedName>
    <definedName name="_xlnm.Print_Area" localSheetId="9">Neonatologija!$A$1:$H$12</definedName>
    <definedName name="_xlnm.Print_Titles" localSheetId="28">Dijagnostika!$6:$7</definedName>
    <definedName name="_xlnm.Print_Titles" localSheetId="30">Dijalize!$A:$B</definedName>
    <definedName name="_xlnm.Print_Titles" localSheetId="12">DSG!$7:$7</definedName>
    <definedName name="_xlnm.Print_Titles" localSheetId="34">Implantati!$5:$7</definedName>
    <definedName name="_xlnm.Print_Titles" localSheetId="3">Kadar.zaj.med.del.!$A:$A</definedName>
    <definedName name="_xlnm.Print_Titles" localSheetId="6">'Kapaciteti i korišćenje'!$7:$8</definedName>
    <definedName name="_xlnm.Print_Titles" localSheetId="29">Lab!$6:$7</definedName>
    <definedName name="_xlnm.Print_Titles" localSheetId="33">Lekovi!$5:$7</definedName>
    <definedName name="_xlnm.Print_Titles" localSheetId="36">Liste.čekanja!$1:$5</definedName>
    <definedName name="_xlnm.Print_Titles" localSheetId="13">'Usluge - Interno'!$8:$9</definedName>
    <definedName name="_xlnm.Print_Titles" localSheetId="22">'Usluge- očno'!$5:$6</definedName>
    <definedName name="_xlnm.Print_Titles" localSheetId="27">'Usluge-gin'!$5:$6</definedName>
    <definedName name="_xlnm.Print_Titles" localSheetId="23">'Usluge-hir'!$5:$6</definedName>
    <definedName name="_xlnm.Print_Titles" localSheetId="17">'Usluge-neuro'!$7:$8</definedName>
    <definedName name="_xlnm.Print_Titles" localSheetId="26">'Usluge-ORL'!$5:$6</definedName>
    <definedName name="_xlnm.Print_Titles" localSheetId="24">'Usluge-ortop'!$5:$6</definedName>
    <definedName name="_xlnm.Print_Titles" localSheetId="18">'Usluge-psih'!$7:$8</definedName>
    <definedName name="_xlnm.Print_Titles" localSheetId="25">'Usluge-urol'!$5:$6</definedName>
  </definedNames>
  <calcPr calcId="125725"/>
</workbook>
</file>

<file path=xl/calcChain.xml><?xml version="1.0" encoding="utf-8"?>
<calcChain xmlns="http://schemas.openxmlformats.org/spreadsheetml/2006/main">
  <c r="O52" i="209"/>
  <c r="O49"/>
  <c r="O48"/>
  <c r="O45"/>
  <c r="O44"/>
  <c r="O41"/>
  <c r="O40"/>
  <c r="O37"/>
  <c r="O36"/>
  <c r="O33"/>
  <c r="O32"/>
  <c r="O29"/>
  <c r="O28"/>
  <c r="O25"/>
  <c r="O24"/>
  <c r="O21"/>
  <c r="O20"/>
  <c r="O19"/>
  <c r="O17"/>
  <c r="O16"/>
  <c r="O13"/>
  <c r="O12"/>
  <c r="O11"/>
  <c r="O9"/>
  <c r="E15" i="230"/>
  <c r="E16"/>
  <c r="E18"/>
  <c r="E19"/>
  <c r="E21"/>
  <c r="E22"/>
  <c r="E23"/>
  <c r="E24"/>
  <c r="E27"/>
  <c r="E28"/>
  <c r="E29"/>
  <c r="E30"/>
  <c r="E31"/>
  <c r="E32"/>
  <c r="E33"/>
  <c r="E34"/>
  <c r="E35"/>
  <c r="E36"/>
  <c r="E37"/>
  <c r="E14"/>
  <c r="D38"/>
  <c r="E199" i="232"/>
  <c r="E200"/>
  <c r="E213"/>
  <c r="E218"/>
  <c r="E227"/>
  <c r="E228"/>
  <c r="E232"/>
  <c r="E233"/>
  <c r="E234"/>
  <c r="E237"/>
  <c r="E239"/>
  <c r="E241"/>
  <c r="E246"/>
  <c r="E247"/>
  <c r="E249"/>
  <c r="E250"/>
  <c r="E253"/>
  <c r="E254"/>
  <c r="E255"/>
  <c r="E259"/>
  <c r="E265"/>
  <c r="E280"/>
  <c r="E281"/>
  <c r="E283"/>
  <c r="E285"/>
  <c r="E287"/>
  <c r="E292"/>
  <c r="E293"/>
  <c r="E294"/>
  <c r="E295"/>
  <c r="E301"/>
  <c r="E302"/>
  <c r="E311"/>
  <c r="E312"/>
  <c r="E315"/>
  <c r="E195"/>
  <c r="D187"/>
  <c r="G187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12"/>
  <c r="H13"/>
  <c r="H14"/>
  <c r="H15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0"/>
  <c r="H41"/>
  <c r="H42"/>
  <c r="H43"/>
  <c r="H44"/>
  <c r="H45"/>
  <c r="H46"/>
  <c r="H47"/>
  <c r="H48"/>
  <c r="H49"/>
  <c r="H50"/>
  <c r="H52"/>
  <c r="H53"/>
  <c r="H54"/>
  <c r="H55"/>
  <c r="H56"/>
  <c r="H57"/>
  <c r="H58"/>
  <c r="H59"/>
  <c r="H60"/>
  <c r="H62"/>
  <c r="H65"/>
  <c r="H66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21"/>
  <c r="H122"/>
  <c r="H123"/>
  <c r="H124"/>
  <c r="H126"/>
  <c r="H127"/>
  <c r="H128"/>
  <c r="H129"/>
  <c r="H130"/>
  <c r="H131"/>
  <c r="H132"/>
  <c r="H133"/>
  <c r="H134"/>
  <c r="H135"/>
  <c r="H137"/>
  <c r="H138"/>
  <c r="H139"/>
  <c r="H140"/>
  <c r="H141"/>
  <c r="H142"/>
  <c r="H146"/>
  <c r="H151"/>
  <c r="H152"/>
  <c r="H153"/>
  <c r="H154"/>
  <c r="H155"/>
  <c r="H156"/>
  <c r="H157"/>
  <c r="H158"/>
  <c r="H160"/>
  <c r="H161"/>
  <c r="H163"/>
  <c r="H164"/>
  <c r="H165"/>
  <c r="H166"/>
  <c r="H169"/>
  <c r="H170"/>
  <c r="H172"/>
  <c r="H173"/>
  <c r="H174"/>
  <c r="H175"/>
  <c r="H176"/>
  <c r="H177"/>
  <c r="H178"/>
  <c r="H179"/>
  <c r="H181"/>
  <c r="H183"/>
  <c r="H184"/>
  <c r="H186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1"/>
  <c r="H222"/>
  <c r="H223"/>
  <c r="H224"/>
  <c r="H225"/>
  <c r="H226"/>
  <c r="H228"/>
  <c r="H229"/>
  <c r="H230"/>
  <c r="H231"/>
  <c r="H236"/>
  <c r="H237"/>
  <c r="H238"/>
  <c r="H240"/>
  <c r="H243"/>
  <c r="H244"/>
  <c r="H245"/>
  <c r="H246"/>
  <c r="H247"/>
  <c r="H248"/>
  <c r="H250"/>
  <c r="H251"/>
  <c r="H256"/>
  <c r="H257"/>
  <c r="H258"/>
  <c r="H260"/>
  <c r="H261"/>
  <c r="H262"/>
  <c r="H263"/>
  <c r="H264"/>
  <c r="H265"/>
  <c r="H266"/>
  <c r="H267"/>
  <c r="H268"/>
  <c r="H270"/>
  <c r="H272"/>
  <c r="H274"/>
  <c r="H275"/>
  <c r="H276"/>
  <c r="H277"/>
  <c r="H278"/>
  <c r="H279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12"/>
  <c r="G321"/>
  <c r="D321"/>
  <c r="J321" s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2"/>
  <c r="I53"/>
  <c r="I54"/>
  <c r="I55"/>
  <c r="I56"/>
  <c r="I57"/>
  <c r="I58"/>
  <c r="I59"/>
  <c r="I60"/>
  <c r="I62"/>
  <c r="I63"/>
  <c r="I65"/>
  <c r="I66"/>
  <c r="I83"/>
  <c r="I68"/>
  <c r="I69"/>
  <c r="I70"/>
  <c r="I71"/>
  <c r="I72"/>
  <c r="I73"/>
  <c r="I74"/>
  <c r="I75"/>
  <c r="I76"/>
  <c r="I77"/>
  <c r="I78"/>
  <c r="I79"/>
  <c r="I80"/>
  <c r="I81"/>
  <c r="I82"/>
  <c r="I84"/>
  <c r="I85"/>
  <c r="I86"/>
  <c r="I87"/>
  <c r="I88"/>
  <c r="I89"/>
  <c r="I90"/>
  <c r="I91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20"/>
  <c r="I121"/>
  <c r="I122"/>
  <c r="I123"/>
  <c r="I124"/>
  <c r="I125"/>
  <c r="I126"/>
  <c r="I127"/>
  <c r="I128"/>
  <c r="I129"/>
  <c r="I130"/>
  <c r="I131"/>
  <c r="I132"/>
  <c r="I133"/>
  <c r="I134"/>
  <c r="I135"/>
  <c r="I137"/>
  <c r="I138"/>
  <c r="I139"/>
  <c r="I140"/>
  <c r="I141"/>
  <c r="I142"/>
  <c r="I146"/>
  <c r="I151"/>
  <c r="I152"/>
  <c r="I153"/>
  <c r="I154"/>
  <c r="I155"/>
  <c r="I156"/>
  <c r="I157"/>
  <c r="I158"/>
  <c r="I160"/>
  <c r="I161"/>
  <c r="I163"/>
  <c r="I164"/>
  <c r="I165"/>
  <c r="I166"/>
  <c r="I169"/>
  <c r="I170"/>
  <c r="I167"/>
  <c r="I168"/>
  <c r="I171"/>
  <c r="I172"/>
  <c r="I173"/>
  <c r="I174"/>
  <c r="I175"/>
  <c r="I176"/>
  <c r="I177"/>
  <c r="I178"/>
  <c r="I179"/>
  <c r="I180"/>
  <c r="I181"/>
  <c r="I182"/>
  <c r="I183"/>
  <c r="I184"/>
  <c r="I186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2"/>
  <c r="I231"/>
  <c r="I233"/>
  <c r="I234"/>
  <c r="I236"/>
  <c r="I235"/>
  <c r="I237"/>
  <c r="I238"/>
  <c r="I239"/>
  <c r="I240"/>
  <c r="I246"/>
  <c r="I241"/>
  <c r="I242"/>
  <c r="I244"/>
  <c r="I245"/>
  <c r="I243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70"/>
  <c r="I272"/>
  <c r="I271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8"/>
  <c r="F321"/>
  <c r="F187"/>
  <c r="H187" s="1"/>
  <c r="C321"/>
  <c r="I321" s="1"/>
  <c r="C187"/>
  <c r="I187" s="1"/>
  <c r="J82" i="236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81"/>
  <c r="J79"/>
  <c r="E82"/>
  <c r="E83"/>
  <c r="E84"/>
  <c r="E85"/>
  <c r="E86"/>
  <c r="E91"/>
  <c r="E93"/>
  <c r="E94"/>
  <c r="E96"/>
  <c r="E98"/>
  <c r="E100"/>
  <c r="E101"/>
  <c r="E102"/>
  <c r="E104"/>
  <c r="E105"/>
  <c r="E108"/>
  <c r="E111"/>
  <c r="E113"/>
  <c r="E114"/>
  <c r="E115"/>
  <c r="E117"/>
  <c r="E118"/>
  <c r="E119"/>
  <c r="E120"/>
  <c r="E121"/>
  <c r="E122"/>
  <c r="E123"/>
  <c r="E127"/>
  <c r="E137"/>
  <c r="E143"/>
  <c r="E146"/>
  <c r="E151"/>
  <c r="E154"/>
  <c r="E155"/>
  <c r="E158"/>
  <c r="E160"/>
  <c r="E162"/>
  <c r="E163"/>
  <c r="E164"/>
  <c r="E165"/>
  <c r="E166"/>
  <c r="E168"/>
  <c r="E169"/>
  <c r="E172"/>
  <c r="E173"/>
  <c r="E174"/>
  <c r="E175"/>
  <c r="E177"/>
  <c r="E178"/>
  <c r="E182"/>
  <c r="E183"/>
  <c r="E185"/>
  <c r="E189"/>
  <c r="E81"/>
  <c r="D192"/>
  <c r="G192"/>
  <c r="H10"/>
  <c r="H11"/>
  <c r="H12"/>
  <c r="H14"/>
  <c r="H16"/>
  <c r="H17"/>
  <c r="H20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5"/>
  <c r="H47"/>
  <c r="H48"/>
  <c r="H49"/>
  <c r="H50"/>
  <c r="H51"/>
  <c r="H52"/>
  <c r="H53"/>
  <c r="H54"/>
  <c r="H55"/>
  <c r="H57"/>
  <c r="H58"/>
  <c r="H59"/>
  <c r="H60"/>
  <c r="H62"/>
  <c r="H63"/>
  <c r="H64"/>
  <c r="H65"/>
  <c r="H66"/>
  <c r="H67"/>
  <c r="H68"/>
  <c r="H69"/>
  <c r="H71"/>
  <c r="H72"/>
  <c r="H74"/>
  <c r="H76"/>
  <c r="H77"/>
  <c r="H78"/>
  <c r="H81"/>
  <c r="H83"/>
  <c r="H84"/>
  <c r="H85"/>
  <c r="H86"/>
  <c r="H87"/>
  <c r="H89"/>
  <c r="H90"/>
  <c r="H91"/>
  <c r="H93"/>
  <c r="H96"/>
  <c r="H97"/>
  <c r="H98"/>
  <c r="H101"/>
  <c r="H102"/>
  <c r="H103"/>
  <c r="H104"/>
  <c r="H105"/>
  <c r="H106"/>
  <c r="H107"/>
  <c r="H108"/>
  <c r="H109"/>
  <c r="H110"/>
  <c r="H111"/>
  <c r="H113"/>
  <c r="H114"/>
  <c r="H115"/>
  <c r="H116"/>
  <c r="H117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4"/>
  <c r="H155"/>
  <c r="H156"/>
  <c r="H157"/>
  <c r="H158"/>
  <c r="H159"/>
  <c r="H160"/>
  <c r="H161"/>
  <c r="H162"/>
  <c r="H163"/>
  <c r="H164"/>
  <c r="H165"/>
  <c r="H166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8"/>
  <c r="G79"/>
  <c r="D79"/>
  <c r="I9"/>
  <c r="I10"/>
  <c r="K10" s="1"/>
  <c r="I11"/>
  <c r="K11" s="1"/>
  <c r="I12"/>
  <c r="K12" s="1"/>
  <c r="I13"/>
  <c r="I14"/>
  <c r="K14" s="1"/>
  <c r="I15"/>
  <c r="I16"/>
  <c r="K16" s="1"/>
  <c r="I17"/>
  <c r="K17" s="1"/>
  <c r="I18"/>
  <c r="I20"/>
  <c r="K20" s="1"/>
  <c r="I22"/>
  <c r="K22" s="1"/>
  <c r="I23"/>
  <c r="K23" s="1"/>
  <c r="I24"/>
  <c r="K24" s="1"/>
  <c r="I25"/>
  <c r="K25" s="1"/>
  <c r="I28"/>
  <c r="K28" s="1"/>
  <c r="I29"/>
  <c r="K29" s="1"/>
  <c r="I26"/>
  <c r="K26" s="1"/>
  <c r="I27"/>
  <c r="K27" s="1"/>
  <c r="I30"/>
  <c r="K30" s="1"/>
  <c r="I31"/>
  <c r="K31" s="1"/>
  <c r="I32"/>
  <c r="K32" s="1"/>
  <c r="I33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I45"/>
  <c r="K45" s="1"/>
  <c r="I46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I57"/>
  <c r="K57" s="1"/>
  <c r="I58"/>
  <c r="K58" s="1"/>
  <c r="I59"/>
  <c r="K59" s="1"/>
  <c r="I60"/>
  <c r="K60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I71"/>
  <c r="K71" s="1"/>
  <c r="I72"/>
  <c r="K72" s="1"/>
  <c r="I73"/>
  <c r="I74"/>
  <c r="K74" s="1"/>
  <c r="I75"/>
  <c r="I76"/>
  <c r="K76" s="1"/>
  <c r="I77"/>
  <c r="K77" s="1"/>
  <c r="I78"/>
  <c r="K78" s="1"/>
  <c r="I80"/>
  <c r="I81"/>
  <c r="I82"/>
  <c r="I83"/>
  <c r="I84"/>
  <c r="I85"/>
  <c r="I86"/>
  <c r="I87"/>
  <c r="I89"/>
  <c r="I90"/>
  <c r="I91"/>
  <c r="I93"/>
  <c r="I94"/>
  <c r="I95"/>
  <c r="I96"/>
  <c r="I97"/>
  <c r="I98"/>
  <c r="I100"/>
  <c r="I101"/>
  <c r="I102"/>
  <c r="I103"/>
  <c r="I104"/>
  <c r="I105"/>
  <c r="I106"/>
  <c r="I107"/>
  <c r="I108"/>
  <c r="I109"/>
  <c r="I110"/>
  <c r="I111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8"/>
  <c r="K8" s="1"/>
  <c r="F192"/>
  <c r="H192" s="1"/>
  <c r="F79"/>
  <c r="C192"/>
  <c r="I192" s="1"/>
  <c r="C79"/>
  <c r="I79" s="1"/>
  <c r="E321" i="232" l="1"/>
  <c r="K321"/>
  <c r="H321"/>
  <c r="K12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2"/>
  <c r="K270"/>
  <c r="K268"/>
  <c r="K267"/>
  <c r="K266"/>
  <c r="K265"/>
  <c r="K264"/>
  <c r="K263"/>
  <c r="K262"/>
  <c r="K261"/>
  <c r="K260"/>
  <c r="K259"/>
  <c r="K258"/>
  <c r="K257"/>
  <c r="K256"/>
  <c r="K255"/>
  <c r="K254"/>
  <c r="K253"/>
  <c r="K251"/>
  <c r="K250"/>
  <c r="K249"/>
  <c r="K248"/>
  <c r="K247"/>
  <c r="K246"/>
  <c r="K245"/>
  <c r="K244"/>
  <c r="K243"/>
  <c r="K241"/>
  <c r="K240"/>
  <c r="K239"/>
  <c r="K238"/>
  <c r="K237"/>
  <c r="K236"/>
  <c r="K234"/>
  <c r="K233"/>
  <c r="K232"/>
  <c r="K231"/>
  <c r="K230"/>
  <c r="K229"/>
  <c r="K228"/>
  <c r="K227"/>
  <c r="K226"/>
  <c r="K225"/>
  <c r="K224"/>
  <c r="K223"/>
  <c r="K222"/>
  <c r="K221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7"/>
  <c r="K186"/>
  <c r="K184"/>
  <c r="K183"/>
  <c r="K181"/>
  <c r="K179"/>
  <c r="K178"/>
  <c r="K177"/>
  <c r="K176"/>
  <c r="K175"/>
  <c r="K174"/>
  <c r="K173"/>
  <c r="K172"/>
  <c r="K170"/>
  <c r="K169"/>
  <c r="K166"/>
  <c r="K165"/>
  <c r="K164"/>
  <c r="K163"/>
  <c r="K161"/>
  <c r="K160"/>
  <c r="K158"/>
  <c r="K157"/>
  <c r="K156"/>
  <c r="K155"/>
  <c r="K154"/>
  <c r="K153"/>
  <c r="K152"/>
  <c r="K151"/>
  <c r="K146"/>
  <c r="K142"/>
  <c r="K141"/>
  <c r="K140"/>
  <c r="K139"/>
  <c r="K138"/>
  <c r="K137"/>
  <c r="K135"/>
  <c r="K134"/>
  <c r="K133"/>
  <c r="K132"/>
  <c r="K131"/>
  <c r="K130"/>
  <c r="K129"/>
  <c r="K128"/>
  <c r="K127"/>
  <c r="K126"/>
  <c r="K124"/>
  <c r="K123"/>
  <c r="K122"/>
  <c r="K121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6"/>
  <c r="K65"/>
  <c r="K62"/>
  <c r="K60"/>
  <c r="K59"/>
  <c r="K58"/>
  <c r="K57"/>
  <c r="K56"/>
  <c r="K55"/>
  <c r="K54"/>
  <c r="K53"/>
  <c r="K52"/>
  <c r="K50"/>
  <c r="K49"/>
  <c r="K48"/>
  <c r="K47"/>
  <c r="K46"/>
  <c r="K45"/>
  <c r="K44"/>
  <c r="K43"/>
  <c r="K42"/>
  <c r="K41"/>
  <c r="K40"/>
  <c r="K39"/>
  <c r="K38"/>
  <c r="K37"/>
  <c r="K36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5"/>
  <c r="K14"/>
  <c r="K13"/>
  <c r="H79" i="236"/>
  <c r="J192"/>
  <c r="K192" s="1"/>
  <c r="K81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1"/>
  <c r="K110"/>
  <c r="K109"/>
  <c r="K108"/>
  <c r="K107"/>
  <c r="K106"/>
  <c r="K105"/>
  <c r="K104"/>
  <c r="K103"/>
  <c r="K102"/>
  <c r="K101"/>
  <c r="K100"/>
  <c r="K98"/>
  <c r="K97"/>
  <c r="K96"/>
  <c r="K94"/>
  <c r="K93"/>
  <c r="K91"/>
  <c r="K90"/>
  <c r="K89"/>
  <c r="K87"/>
  <c r="K86"/>
  <c r="K85"/>
  <c r="K84"/>
  <c r="K83"/>
  <c r="K82"/>
  <c r="E192"/>
  <c r="K79"/>
  <c r="J21" i="235" l="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20"/>
  <c r="H21"/>
  <c r="H24"/>
  <c r="H25"/>
  <c r="H29"/>
  <c r="H30"/>
  <c r="H34"/>
  <c r="H36"/>
  <c r="H38"/>
  <c r="H44"/>
  <c r="H51"/>
  <c r="H52"/>
  <c r="H53"/>
  <c r="H54"/>
  <c r="H59"/>
  <c r="H60"/>
  <c r="H61"/>
  <c r="H62"/>
  <c r="H63"/>
  <c r="H64"/>
  <c r="H65"/>
  <c r="H66"/>
  <c r="H69"/>
  <c r="H70"/>
  <c r="H71"/>
  <c r="H73"/>
  <c r="H74"/>
  <c r="H75"/>
  <c r="H76"/>
  <c r="H78"/>
  <c r="H79"/>
  <c r="H80"/>
  <c r="H81"/>
  <c r="H82"/>
  <c r="H83"/>
  <c r="H84"/>
  <c r="H85"/>
  <c r="H88"/>
  <c r="H96"/>
  <c r="H97"/>
  <c r="H99"/>
  <c r="H102"/>
  <c r="H106"/>
  <c r="H108"/>
  <c r="H109"/>
  <c r="H111"/>
  <c r="H115"/>
  <c r="H116"/>
  <c r="H120"/>
  <c r="H121"/>
  <c r="H122"/>
  <c r="H123"/>
  <c r="H125"/>
  <c r="H126"/>
  <c r="H131"/>
  <c r="H132"/>
  <c r="H133"/>
  <c r="H134"/>
  <c r="H135"/>
  <c r="H137"/>
  <c r="H140"/>
  <c r="H141"/>
  <c r="H143"/>
  <c r="H144"/>
  <c r="H145"/>
  <c r="H147"/>
  <c r="H149"/>
  <c r="H150"/>
  <c r="H151"/>
  <c r="H152"/>
  <c r="H153"/>
  <c r="H154"/>
  <c r="H155"/>
  <c r="H156"/>
  <c r="H157"/>
  <c r="H158"/>
  <c r="H159"/>
  <c r="H160"/>
  <c r="H161"/>
  <c r="H162"/>
  <c r="H20"/>
  <c r="E21"/>
  <c r="E22"/>
  <c r="E24"/>
  <c r="E25"/>
  <c r="E26"/>
  <c r="E27"/>
  <c r="E30"/>
  <c r="E34"/>
  <c r="E35"/>
  <c r="E37"/>
  <c r="E40"/>
  <c r="E41"/>
  <c r="E42"/>
  <c r="E43"/>
  <c r="E44"/>
  <c r="E45"/>
  <c r="E46"/>
  <c r="E47"/>
  <c r="E48"/>
  <c r="E49"/>
  <c r="E50"/>
  <c r="E51"/>
  <c r="E53"/>
  <c r="E55"/>
  <c r="E56"/>
  <c r="E57"/>
  <c r="E59"/>
  <c r="E60"/>
  <c r="E61"/>
  <c r="E62"/>
  <c r="E63"/>
  <c r="E64"/>
  <c r="E65"/>
  <c r="E66"/>
  <c r="E67"/>
  <c r="E68"/>
  <c r="E69"/>
  <c r="E70"/>
  <c r="E71"/>
  <c r="E72"/>
  <c r="E73"/>
  <c r="E75"/>
  <c r="E77"/>
  <c r="E79"/>
  <c r="E80"/>
  <c r="E87"/>
  <c r="E88"/>
  <c r="E89"/>
  <c r="E92"/>
  <c r="E93"/>
  <c r="E94"/>
  <c r="E95"/>
  <c r="E96"/>
  <c r="E97"/>
  <c r="E98"/>
  <c r="E99"/>
  <c r="E100"/>
  <c r="E102"/>
  <c r="E103"/>
  <c r="E104"/>
  <c r="E105"/>
  <c r="E106"/>
  <c r="E107"/>
  <c r="E109"/>
  <c r="E110"/>
  <c r="E111"/>
  <c r="E112"/>
  <c r="E113"/>
  <c r="E114"/>
  <c r="E116"/>
  <c r="E117"/>
  <c r="E118"/>
  <c r="E119"/>
  <c r="E123"/>
  <c r="E125"/>
  <c r="E126"/>
  <c r="E131"/>
  <c r="E132"/>
  <c r="E133"/>
  <c r="E134"/>
  <c r="E136"/>
  <c r="E138"/>
  <c r="E139"/>
  <c r="E141"/>
  <c r="E142"/>
  <c r="E143"/>
  <c r="E144"/>
  <c r="E146"/>
  <c r="E148"/>
  <c r="E152"/>
  <c r="E154"/>
  <c r="E156"/>
  <c r="E162"/>
  <c r="E163"/>
  <c r="E20"/>
  <c r="J18"/>
  <c r="I18"/>
  <c r="K17"/>
  <c r="K16"/>
  <c r="K15"/>
  <c r="K14"/>
  <c r="K12"/>
  <c r="K11"/>
  <c r="K10"/>
  <c r="K9"/>
  <c r="H10"/>
  <c r="H11"/>
  <c r="H12"/>
  <c r="H14"/>
  <c r="H15"/>
  <c r="H16"/>
  <c r="H17"/>
  <c r="H9"/>
  <c r="G164"/>
  <c r="D164"/>
  <c r="G18"/>
  <c r="F164"/>
  <c r="F18"/>
  <c r="C164"/>
  <c r="I164" s="1"/>
  <c r="P12" i="213"/>
  <c r="P13"/>
  <c r="P14"/>
  <c r="P15"/>
  <c r="P11"/>
  <c r="M12"/>
  <c r="M13"/>
  <c r="M14"/>
  <c r="M15"/>
  <c r="M11"/>
  <c r="U21"/>
  <c r="R21"/>
  <c r="O21"/>
  <c r="L21"/>
  <c r="I21"/>
  <c r="F21"/>
  <c r="J12"/>
  <c r="J13"/>
  <c r="J11"/>
  <c r="G12"/>
  <c r="G13"/>
  <c r="G11"/>
  <c r="G55" i="233"/>
  <c r="E70"/>
  <c r="E74"/>
  <c r="E77"/>
  <c r="E79"/>
  <c r="E81"/>
  <c r="E83"/>
  <c r="E85"/>
  <c r="E86"/>
  <c r="E88"/>
  <c r="E91"/>
  <c r="E92"/>
  <c r="E95"/>
  <c r="E99"/>
  <c r="E100"/>
  <c r="E101"/>
  <c r="E102"/>
  <c r="E107"/>
  <c r="E108"/>
  <c r="E115"/>
  <c r="E117"/>
  <c r="E120"/>
  <c r="E121"/>
  <c r="E124"/>
  <c r="E125"/>
  <c r="E126"/>
  <c r="E127"/>
  <c r="E130"/>
  <c r="E63"/>
  <c r="H58"/>
  <c r="H59"/>
  <c r="H60"/>
  <c r="H61"/>
  <c r="H63"/>
  <c r="H65"/>
  <c r="H66"/>
  <c r="H67"/>
  <c r="H68"/>
  <c r="H69"/>
  <c r="H71"/>
  <c r="H72"/>
  <c r="H73"/>
  <c r="H75"/>
  <c r="H76"/>
  <c r="H78"/>
  <c r="H79"/>
  <c r="H80"/>
  <c r="H81"/>
  <c r="H82"/>
  <c r="H84"/>
  <c r="H85"/>
  <c r="H87"/>
  <c r="H88"/>
  <c r="H89"/>
  <c r="H90"/>
  <c r="H92"/>
  <c r="H93"/>
  <c r="H94"/>
  <c r="H96"/>
  <c r="H97"/>
  <c r="H98"/>
  <c r="H104"/>
  <c r="H105"/>
  <c r="H106"/>
  <c r="H108"/>
  <c r="H109"/>
  <c r="H110"/>
  <c r="H112"/>
  <c r="H113"/>
  <c r="H114"/>
  <c r="H115"/>
  <c r="H116"/>
  <c r="H117"/>
  <c r="H118"/>
  <c r="H120"/>
  <c r="H121"/>
  <c r="H122"/>
  <c r="H123"/>
  <c r="H124"/>
  <c r="H125"/>
  <c r="H126"/>
  <c r="H127"/>
  <c r="H128"/>
  <c r="H129"/>
  <c r="H130"/>
  <c r="H131"/>
  <c r="H132"/>
  <c r="H133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42"/>
  <c r="J92"/>
  <c r="J43"/>
  <c r="J44"/>
  <c r="J93"/>
  <c r="J94"/>
  <c r="J95"/>
  <c r="J96"/>
  <c r="J97"/>
  <c r="J48"/>
  <c r="J98"/>
  <c r="J99"/>
  <c r="J100"/>
  <c r="J54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42"/>
  <c r="I92"/>
  <c r="I43"/>
  <c r="I44"/>
  <c r="I93"/>
  <c r="I94"/>
  <c r="I95"/>
  <c r="I96"/>
  <c r="I97"/>
  <c r="I48"/>
  <c r="I98"/>
  <c r="I99"/>
  <c r="I100"/>
  <c r="I54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4"/>
  <c r="K105"/>
  <c r="K106"/>
  <c r="K107"/>
  <c r="K108"/>
  <c r="K109"/>
  <c r="K110"/>
  <c r="K112"/>
  <c r="K113"/>
  <c r="K114"/>
  <c r="K115"/>
  <c r="K116"/>
  <c r="K117"/>
  <c r="K118"/>
  <c r="K120"/>
  <c r="K121"/>
  <c r="K122"/>
  <c r="K123"/>
  <c r="K124"/>
  <c r="K125"/>
  <c r="K126"/>
  <c r="K127"/>
  <c r="K128"/>
  <c r="K129"/>
  <c r="K130"/>
  <c r="K131"/>
  <c r="K132"/>
  <c r="K133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5"/>
  <c r="J46"/>
  <c r="J47"/>
  <c r="J49"/>
  <c r="J50"/>
  <c r="J51"/>
  <c r="J52"/>
  <c r="J53"/>
  <c r="I9"/>
  <c r="J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5"/>
  <c r="I46"/>
  <c r="I47"/>
  <c r="I49"/>
  <c r="I50"/>
  <c r="I51"/>
  <c r="I52"/>
  <c r="I53"/>
  <c r="I8"/>
  <c r="E10"/>
  <c r="E32"/>
  <c r="E49"/>
  <c r="E9"/>
  <c r="H12"/>
  <c r="H13"/>
  <c r="H15"/>
  <c r="H16"/>
  <c r="H17"/>
  <c r="H18"/>
  <c r="H19"/>
  <c r="H20"/>
  <c r="H22"/>
  <c r="H24"/>
  <c r="H25"/>
  <c r="H26"/>
  <c r="H27"/>
  <c r="H28"/>
  <c r="H30"/>
  <c r="H34"/>
  <c r="H35"/>
  <c r="H36"/>
  <c r="H37"/>
  <c r="H38"/>
  <c r="H39"/>
  <c r="H40"/>
  <c r="H41"/>
  <c r="H45"/>
  <c r="H46"/>
  <c r="H47"/>
  <c r="H49"/>
  <c r="H50"/>
  <c r="H51"/>
  <c r="H53"/>
  <c r="H11"/>
  <c r="D55"/>
  <c r="D134"/>
  <c r="G134"/>
  <c r="F134"/>
  <c r="F55"/>
  <c r="C134"/>
  <c r="I134" s="1"/>
  <c r="C55"/>
  <c r="I55" s="1"/>
  <c r="T12" i="213"/>
  <c r="V12" s="1"/>
  <c r="T13"/>
  <c r="V13" s="1"/>
  <c r="T14"/>
  <c r="V14" s="1"/>
  <c r="T15"/>
  <c r="V15" s="1"/>
  <c r="T11"/>
  <c r="V11" s="1"/>
  <c r="Q12"/>
  <c r="S12" s="1"/>
  <c r="Q13"/>
  <c r="S13" s="1"/>
  <c r="Q14"/>
  <c r="S14" s="1"/>
  <c r="Q15"/>
  <c r="S15" s="1"/>
  <c r="N21"/>
  <c r="K21"/>
  <c r="Q11"/>
  <c r="S11" s="1"/>
  <c r="H21"/>
  <c r="J21" s="1"/>
  <c r="E21"/>
  <c r="G21" s="1"/>
  <c r="D21"/>
  <c r="C21"/>
  <c r="J34" i="2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33"/>
  <c r="H35"/>
  <c r="H36"/>
  <c r="H37"/>
  <c r="H41"/>
  <c r="H42"/>
  <c r="H43"/>
  <c r="H45"/>
  <c r="H48"/>
  <c r="H49"/>
  <c r="H50"/>
  <c r="H54"/>
  <c r="H56"/>
  <c r="H57"/>
  <c r="H61"/>
  <c r="H62"/>
  <c r="H63"/>
  <c r="H64"/>
  <c r="H65"/>
  <c r="H67"/>
  <c r="H68"/>
  <c r="H69"/>
  <c r="H70"/>
  <c r="H71"/>
  <c r="H72"/>
  <c r="H73"/>
  <c r="H74"/>
  <c r="H75"/>
  <c r="H76"/>
  <c r="H77"/>
  <c r="H78"/>
  <c r="H79"/>
  <c r="H80"/>
  <c r="H81"/>
  <c r="H82"/>
  <c r="H34"/>
  <c r="E37"/>
  <c r="E41"/>
  <c r="E45"/>
  <c r="E46"/>
  <c r="E48"/>
  <c r="E49"/>
  <c r="E50"/>
  <c r="E51"/>
  <c r="E52"/>
  <c r="E55"/>
  <c r="E59"/>
  <c r="E75"/>
  <c r="E34"/>
  <c r="J31"/>
  <c r="I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10"/>
  <c r="G83"/>
  <c r="D83"/>
  <c r="G31"/>
  <c r="F31"/>
  <c r="F83"/>
  <c r="C83"/>
  <c r="J12" i="216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1"/>
  <c r="H15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7"/>
  <c r="H48"/>
  <c r="H49"/>
  <c r="H50"/>
  <c r="H51"/>
  <c r="H53"/>
  <c r="H54"/>
  <c r="H55"/>
  <c r="H56"/>
  <c r="H57"/>
  <c r="H58"/>
  <c r="H60"/>
  <c r="H61"/>
  <c r="H62"/>
  <c r="H63"/>
  <c r="H64"/>
  <c r="H65"/>
  <c r="H66"/>
  <c r="H67"/>
  <c r="H69"/>
  <c r="H70"/>
  <c r="H71"/>
  <c r="H72"/>
  <c r="H73"/>
  <c r="H75"/>
  <c r="H76"/>
  <c r="H77"/>
  <c r="H78"/>
  <c r="H79"/>
  <c r="H81"/>
  <c r="H82"/>
  <c r="H83"/>
  <c r="H84"/>
  <c r="H86"/>
  <c r="H87"/>
  <c r="H88"/>
  <c r="H89"/>
  <c r="H90"/>
  <c r="H91"/>
  <c r="H92"/>
  <c r="H93"/>
  <c r="H94"/>
  <c r="H95"/>
  <c r="H96"/>
  <c r="H97"/>
  <c r="H98"/>
  <c r="H99"/>
  <c r="H100"/>
  <c r="H101"/>
  <c r="H103"/>
  <c r="H104"/>
  <c r="H105"/>
  <c r="H106"/>
  <c r="H107"/>
  <c r="H108"/>
  <c r="H109"/>
  <c r="H110"/>
  <c r="H111"/>
  <c r="H112"/>
  <c r="H114"/>
  <c r="H115"/>
  <c r="H116"/>
  <c r="H117"/>
  <c r="H118"/>
  <c r="H119"/>
  <c r="H120"/>
  <c r="H121"/>
  <c r="H123"/>
  <c r="H12"/>
  <c r="E14"/>
  <c r="E15"/>
  <c r="E20"/>
  <c r="E21"/>
  <c r="E22"/>
  <c r="E23"/>
  <c r="E24"/>
  <c r="E28"/>
  <c r="E33"/>
  <c r="E37"/>
  <c r="E40"/>
  <c r="E41"/>
  <c r="E44"/>
  <c r="E45"/>
  <c r="E47"/>
  <c r="E48"/>
  <c r="E49"/>
  <c r="E54"/>
  <c r="E57"/>
  <c r="E60"/>
  <c r="E62"/>
  <c r="E66"/>
  <c r="E68"/>
  <c r="E69"/>
  <c r="E75"/>
  <c r="E80"/>
  <c r="E83"/>
  <c r="E84"/>
  <c r="E85"/>
  <c r="E87"/>
  <c r="E91"/>
  <c r="E93"/>
  <c r="E95"/>
  <c r="E97"/>
  <c r="E98"/>
  <c r="E99"/>
  <c r="E101"/>
  <c r="E102"/>
  <c r="E104"/>
  <c r="E110"/>
  <c r="E111"/>
  <c r="E115"/>
  <c r="E116"/>
  <c r="E117"/>
  <c r="E118"/>
  <c r="E120"/>
  <c r="E122"/>
  <c r="E123"/>
  <c r="E13"/>
  <c r="G124"/>
  <c r="F124"/>
  <c r="D124"/>
  <c r="J124" s="1"/>
  <c r="C124"/>
  <c r="I124" s="1"/>
  <c r="J9" i="231"/>
  <c r="K9" s="1"/>
  <c r="J10"/>
  <c r="J11"/>
  <c r="K11" s="1"/>
  <c r="J12"/>
  <c r="J13"/>
  <c r="K13" s="1"/>
  <c r="J14"/>
  <c r="J15"/>
  <c r="K15" s="1"/>
  <c r="J16"/>
  <c r="J17"/>
  <c r="K17" s="1"/>
  <c r="J18"/>
  <c r="J19"/>
  <c r="K19" s="1"/>
  <c r="J20"/>
  <c r="J21"/>
  <c r="K21" s="1"/>
  <c r="J22"/>
  <c r="J23"/>
  <c r="K23" s="1"/>
  <c r="J24"/>
  <c r="J25"/>
  <c r="K25" s="1"/>
  <c r="J26"/>
  <c r="J27"/>
  <c r="K27" s="1"/>
  <c r="J28"/>
  <c r="J29"/>
  <c r="K29" s="1"/>
  <c r="J30"/>
  <c r="J31"/>
  <c r="K31" s="1"/>
  <c r="J32"/>
  <c r="J33"/>
  <c r="K33" s="1"/>
  <c r="J34"/>
  <c r="J35"/>
  <c r="K35" s="1"/>
  <c r="J36"/>
  <c r="J37"/>
  <c r="K37" s="1"/>
  <c r="J38"/>
  <c r="J39"/>
  <c r="K39" s="1"/>
  <c r="J40"/>
  <c r="J41"/>
  <c r="K41" s="1"/>
  <c r="J42"/>
  <c r="J43"/>
  <c r="K43" s="1"/>
  <c r="J44"/>
  <c r="J45"/>
  <c r="K45" s="1"/>
  <c r="J46"/>
  <c r="J47"/>
  <c r="K47" s="1"/>
  <c r="J48"/>
  <c r="J49"/>
  <c r="K49" s="1"/>
  <c r="J50"/>
  <c r="J51"/>
  <c r="K51" s="1"/>
  <c r="J52"/>
  <c r="J53"/>
  <c r="K53" s="1"/>
  <c r="J54"/>
  <c r="J55"/>
  <c r="K55" s="1"/>
  <c r="J56"/>
  <c r="J57"/>
  <c r="K57" s="1"/>
  <c r="J58"/>
  <c r="J59"/>
  <c r="K59" s="1"/>
  <c r="J60"/>
  <c r="J61"/>
  <c r="K61" s="1"/>
  <c r="J62"/>
  <c r="J63"/>
  <c r="K63" s="1"/>
  <c r="J64"/>
  <c r="J65"/>
  <c r="K65" s="1"/>
  <c r="J66"/>
  <c r="J67"/>
  <c r="K67" s="1"/>
  <c r="J68"/>
  <c r="J69"/>
  <c r="K69" s="1"/>
  <c r="J70"/>
  <c r="J71"/>
  <c r="K71" s="1"/>
  <c r="J72"/>
  <c r="J73"/>
  <c r="K73" s="1"/>
  <c r="J74"/>
  <c r="J75"/>
  <c r="J76"/>
  <c r="J77"/>
  <c r="K77" s="1"/>
  <c r="J78"/>
  <c r="J79"/>
  <c r="K79" s="1"/>
  <c r="J80"/>
  <c r="J81"/>
  <c r="K81" s="1"/>
  <c r="J82"/>
  <c r="J83"/>
  <c r="K83" s="1"/>
  <c r="J84"/>
  <c r="J85"/>
  <c r="K85" s="1"/>
  <c r="J86"/>
  <c r="J87"/>
  <c r="K87" s="1"/>
  <c r="J88"/>
  <c r="J89"/>
  <c r="K89" s="1"/>
  <c r="J90"/>
  <c r="J91"/>
  <c r="K91" s="1"/>
  <c r="J92"/>
  <c r="J93"/>
  <c r="K93" s="1"/>
  <c r="J94"/>
  <c r="J8"/>
  <c r="K8" s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6"/>
  <c r="E77"/>
  <c r="E78"/>
  <c r="E79"/>
  <c r="E80"/>
  <c r="E81"/>
  <c r="E82"/>
  <c r="E83"/>
  <c r="E84"/>
  <c r="E85"/>
  <c r="E87"/>
  <c r="E88"/>
  <c r="E89"/>
  <c r="E90"/>
  <c r="E91"/>
  <c r="E92"/>
  <c r="E93"/>
  <c r="E94"/>
  <c r="E9"/>
  <c r="D95"/>
  <c r="J95" s="1"/>
  <c r="F95"/>
  <c r="C95"/>
  <c r="I95" s="1"/>
  <c r="J9" i="22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8"/>
  <c r="H11"/>
  <c r="H12"/>
  <c r="H13"/>
  <c r="H15"/>
  <c r="H16"/>
  <c r="H17"/>
  <c r="H18"/>
  <c r="H20"/>
  <c r="H21"/>
  <c r="H22"/>
  <c r="H23"/>
  <c r="H25"/>
  <c r="H27"/>
  <c r="H28"/>
  <c r="H31"/>
  <c r="H32"/>
  <c r="H34"/>
  <c r="H35"/>
  <c r="H37"/>
  <c r="H42"/>
  <c r="H43"/>
  <c r="H44"/>
  <c r="H45"/>
  <c r="H47"/>
  <c r="H48"/>
  <c r="H49"/>
  <c r="H50"/>
  <c r="H51"/>
  <c r="H52"/>
  <c r="H53"/>
  <c r="H54"/>
  <c r="H55"/>
  <c r="H56"/>
  <c r="H57"/>
  <c r="H58"/>
  <c r="H59"/>
  <c r="H61"/>
  <c r="H10"/>
  <c r="E10"/>
  <c r="E11"/>
  <c r="E12"/>
  <c r="E13"/>
  <c r="E15"/>
  <c r="E16"/>
  <c r="E17"/>
  <c r="E18"/>
  <c r="E19"/>
  <c r="E20"/>
  <c r="E21"/>
  <c r="E22"/>
  <c r="E23"/>
  <c r="E24"/>
  <c r="E25"/>
  <c r="E26"/>
  <c r="E27"/>
  <c r="E29"/>
  <c r="E30"/>
  <c r="E32"/>
  <c r="E34"/>
  <c r="E35"/>
  <c r="E36"/>
  <c r="E37"/>
  <c r="E38"/>
  <c r="E40"/>
  <c r="E41"/>
  <c r="E42"/>
  <c r="E43"/>
  <c r="E44"/>
  <c r="E45"/>
  <c r="E46"/>
  <c r="E47"/>
  <c r="E48"/>
  <c r="E50"/>
  <c r="E51"/>
  <c r="E52"/>
  <c r="E53"/>
  <c r="E54"/>
  <c r="E55"/>
  <c r="E56"/>
  <c r="E57"/>
  <c r="E60"/>
  <c r="E9"/>
  <c r="G62"/>
  <c r="D62"/>
  <c r="J62" s="1"/>
  <c r="F62"/>
  <c r="C62"/>
  <c r="J12" i="227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J23"/>
  <c r="J24"/>
  <c r="K24" s="1"/>
  <c r="J25"/>
  <c r="J26"/>
  <c r="K26" s="1"/>
  <c r="J27"/>
  <c r="J28"/>
  <c r="K28" s="1"/>
  <c r="J29"/>
  <c r="J30"/>
  <c r="K30" s="1"/>
  <c r="J31"/>
  <c r="J32"/>
  <c r="K32" s="1"/>
  <c r="J33"/>
  <c r="J34"/>
  <c r="K34" s="1"/>
  <c r="J35"/>
  <c r="J36"/>
  <c r="K36" s="1"/>
  <c r="J37"/>
  <c r="J38"/>
  <c r="K38" s="1"/>
  <c r="J39"/>
  <c r="J40"/>
  <c r="K40" s="1"/>
  <c r="J41"/>
  <c r="J42"/>
  <c r="K42" s="1"/>
  <c r="J43"/>
  <c r="J44"/>
  <c r="K44" s="1"/>
  <c r="J45"/>
  <c r="J46"/>
  <c r="K46" s="1"/>
  <c r="J47"/>
  <c r="J48"/>
  <c r="K48" s="1"/>
  <c r="J49"/>
  <c r="J50"/>
  <c r="K50" s="1"/>
  <c r="J51"/>
  <c r="J52"/>
  <c r="K52" s="1"/>
  <c r="J53"/>
  <c r="J54"/>
  <c r="K54" s="1"/>
  <c r="J55"/>
  <c r="J56"/>
  <c r="K56" s="1"/>
  <c r="J57"/>
  <c r="J58"/>
  <c r="K58" s="1"/>
  <c r="J59"/>
  <c r="J60"/>
  <c r="K60" s="1"/>
  <c r="J61"/>
  <c r="J62"/>
  <c r="K62" s="1"/>
  <c r="J11"/>
  <c r="I12"/>
  <c r="I13"/>
  <c r="I14"/>
  <c r="I15"/>
  <c r="I16"/>
  <c r="I17"/>
  <c r="I18"/>
  <c r="I19"/>
  <c r="I20"/>
  <c r="I21"/>
  <c r="I22"/>
  <c r="I23"/>
  <c r="K23" s="1"/>
  <c r="I24"/>
  <c r="I25"/>
  <c r="K25" s="1"/>
  <c r="I26"/>
  <c r="I27"/>
  <c r="K27" s="1"/>
  <c r="I28"/>
  <c r="I29"/>
  <c r="K29" s="1"/>
  <c r="I30"/>
  <c r="I31"/>
  <c r="K31" s="1"/>
  <c r="I32"/>
  <c r="I33"/>
  <c r="K33" s="1"/>
  <c r="I34"/>
  <c r="I35"/>
  <c r="K35" s="1"/>
  <c r="I36"/>
  <c r="I37"/>
  <c r="K37" s="1"/>
  <c r="I38"/>
  <c r="I39"/>
  <c r="K39" s="1"/>
  <c r="I40"/>
  <c r="I41"/>
  <c r="K41" s="1"/>
  <c r="I42"/>
  <c r="I43"/>
  <c r="K43" s="1"/>
  <c r="I44"/>
  <c r="I45"/>
  <c r="K45" s="1"/>
  <c r="I46"/>
  <c r="I47"/>
  <c r="K47" s="1"/>
  <c r="I48"/>
  <c r="I49"/>
  <c r="K49" s="1"/>
  <c r="I50"/>
  <c r="I51"/>
  <c r="K51" s="1"/>
  <c r="I52"/>
  <c r="I53"/>
  <c r="K53" s="1"/>
  <c r="I54"/>
  <c r="I55"/>
  <c r="K55" s="1"/>
  <c r="I56"/>
  <c r="I57"/>
  <c r="K57" s="1"/>
  <c r="I58"/>
  <c r="I59"/>
  <c r="K59" s="1"/>
  <c r="I60"/>
  <c r="I61"/>
  <c r="K61" s="1"/>
  <c r="I62"/>
  <c r="I11"/>
  <c r="G63"/>
  <c r="H13"/>
  <c r="H14"/>
  <c r="H15"/>
  <c r="H16"/>
  <c r="H17"/>
  <c r="H18"/>
  <c r="H19"/>
  <c r="H20"/>
  <c r="H2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  <c r="H53"/>
  <c r="H54"/>
  <c r="H55"/>
  <c r="H56"/>
  <c r="H57"/>
  <c r="H58"/>
  <c r="H59"/>
  <c r="H60"/>
  <c r="H61"/>
  <c r="H62"/>
  <c r="H63"/>
  <c r="H12"/>
  <c r="E17"/>
  <c r="E18"/>
  <c r="E19"/>
  <c r="E20"/>
  <c r="E21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6"/>
  <c r="E47"/>
  <c r="E48"/>
  <c r="E49"/>
  <c r="E50"/>
  <c r="E51"/>
  <c r="E52"/>
  <c r="E53"/>
  <c r="E54"/>
  <c r="E55"/>
  <c r="E57"/>
  <c r="E61"/>
  <c r="E16"/>
  <c r="D63"/>
  <c r="J63" s="1"/>
  <c r="F63"/>
  <c r="C63"/>
  <c r="I63" s="1"/>
  <c r="K63" l="1"/>
  <c r="E63"/>
  <c r="E62" i="229"/>
  <c r="K94" i="231"/>
  <c r="K92"/>
  <c r="K90"/>
  <c r="K88"/>
  <c r="K84"/>
  <c r="K82"/>
  <c r="K80"/>
  <c r="K78"/>
  <c r="K76"/>
  <c r="K72"/>
  <c r="K70"/>
  <c r="K68"/>
  <c r="K66"/>
  <c r="K64"/>
  <c r="K62"/>
  <c r="K60"/>
  <c r="K58"/>
  <c r="K56"/>
  <c r="K54"/>
  <c r="K52"/>
  <c r="K50"/>
  <c r="K48"/>
  <c r="K46"/>
  <c r="K44"/>
  <c r="K42"/>
  <c r="K38"/>
  <c r="K36"/>
  <c r="K34"/>
  <c r="K32"/>
  <c r="K30"/>
  <c r="K28"/>
  <c r="K26"/>
  <c r="K24"/>
  <c r="K22"/>
  <c r="K20"/>
  <c r="K18"/>
  <c r="K16"/>
  <c r="K14"/>
  <c r="K12"/>
  <c r="K10"/>
  <c r="I83" i="234"/>
  <c r="J83"/>
  <c r="M21" i="213"/>
  <c r="J164" i="235"/>
  <c r="P21" i="213"/>
  <c r="H18" i="235"/>
  <c r="H164"/>
  <c r="K20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26"/>
  <c r="K125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0"/>
  <c r="K99"/>
  <c r="K98"/>
  <c r="K97"/>
  <c r="K96"/>
  <c r="K95"/>
  <c r="K94"/>
  <c r="K93"/>
  <c r="K92"/>
  <c r="K89"/>
  <c r="K88"/>
  <c r="K87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8"/>
  <c r="K37"/>
  <c r="K36"/>
  <c r="K35"/>
  <c r="K34"/>
  <c r="K30"/>
  <c r="K29"/>
  <c r="K27"/>
  <c r="K26"/>
  <c r="K25"/>
  <c r="K24"/>
  <c r="K22"/>
  <c r="K21"/>
  <c r="K164"/>
  <c r="K18"/>
  <c r="E164"/>
  <c r="E134" i="233"/>
  <c r="H134"/>
  <c r="J134"/>
  <c r="K134" s="1"/>
  <c r="H55"/>
  <c r="J55"/>
  <c r="K55"/>
  <c r="E55"/>
  <c r="K53"/>
  <c r="K51"/>
  <c r="K50"/>
  <c r="K49"/>
  <c r="K47"/>
  <c r="K46"/>
  <c r="K45"/>
  <c r="K41"/>
  <c r="K40"/>
  <c r="K39"/>
  <c r="K38"/>
  <c r="K37"/>
  <c r="K36"/>
  <c r="K35"/>
  <c r="K34"/>
  <c r="K32"/>
  <c r="K30"/>
  <c r="K28"/>
  <c r="K27"/>
  <c r="K26"/>
  <c r="K25"/>
  <c r="K24"/>
  <c r="K22"/>
  <c r="K20"/>
  <c r="K19"/>
  <c r="K18"/>
  <c r="K17"/>
  <c r="K16"/>
  <c r="K15"/>
  <c r="K13"/>
  <c r="K12"/>
  <c r="K11"/>
  <c r="K10"/>
  <c r="K9"/>
  <c r="H31" i="234"/>
  <c r="H83"/>
  <c r="K82"/>
  <c r="K81"/>
  <c r="K80"/>
  <c r="K79"/>
  <c r="K78"/>
  <c r="K77"/>
  <c r="K76"/>
  <c r="K75"/>
  <c r="K74"/>
  <c r="K73"/>
  <c r="K72"/>
  <c r="K71"/>
  <c r="K70"/>
  <c r="K69"/>
  <c r="K68"/>
  <c r="K67"/>
  <c r="K65"/>
  <c r="K64"/>
  <c r="K63"/>
  <c r="K62"/>
  <c r="K61"/>
  <c r="K59"/>
  <c r="K57"/>
  <c r="K56"/>
  <c r="K55"/>
  <c r="K54"/>
  <c r="K52"/>
  <c r="K51"/>
  <c r="K50"/>
  <c r="K49"/>
  <c r="K48"/>
  <c r="K46"/>
  <c r="K45"/>
  <c r="K43"/>
  <c r="K42"/>
  <c r="K41"/>
  <c r="K37"/>
  <c r="K36"/>
  <c r="K35"/>
  <c r="K34"/>
  <c r="K83"/>
  <c r="K31"/>
  <c r="E83"/>
  <c r="K75" i="216"/>
  <c r="K73"/>
  <c r="K72"/>
  <c r="K71"/>
  <c r="K70"/>
  <c r="K69"/>
  <c r="K68"/>
  <c r="K67"/>
  <c r="K66"/>
  <c r="K65"/>
  <c r="K64"/>
  <c r="K63"/>
  <c r="K62"/>
  <c r="K61"/>
  <c r="K60"/>
  <c r="K58"/>
  <c r="K57"/>
  <c r="K56"/>
  <c r="K55"/>
  <c r="K54"/>
  <c r="K53"/>
  <c r="K51"/>
  <c r="K50"/>
  <c r="K49"/>
  <c r="K48"/>
  <c r="K47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5"/>
  <c r="K14"/>
  <c r="K13"/>
  <c r="K12"/>
  <c r="H124"/>
  <c r="K123"/>
  <c r="K122"/>
  <c r="K121"/>
  <c r="K120"/>
  <c r="K119"/>
  <c r="K118"/>
  <c r="K117"/>
  <c r="K116"/>
  <c r="K115"/>
  <c r="K114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124"/>
  <c r="E124"/>
  <c r="K95" i="231"/>
  <c r="E95"/>
  <c r="H62" i="229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8"/>
  <c r="K37"/>
  <c r="K36"/>
  <c r="K35"/>
  <c r="K34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3"/>
  <c r="K12"/>
  <c r="K11"/>
  <c r="K10"/>
  <c r="I62"/>
  <c r="K62" s="1"/>
  <c r="J9" i="230" l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8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8"/>
  <c r="G38"/>
  <c r="J38" s="1"/>
  <c r="F38"/>
  <c r="C38"/>
  <c r="J10" i="228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9"/>
  <c r="G45"/>
  <c r="H11"/>
  <c r="H13"/>
  <c r="H14"/>
  <c r="H15"/>
  <c r="H16"/>
  <c r="H17"/>
  <c r="H19"/>
  <c r="H20"/>
  <c r="H22"/>
  <c r="H24"/>
  <c r="H25"/>
  <c r="H27"/>
  <c r="H28"/>
  <c r="H31"/>
  <c r="H33"/>
  <c r="H34"/>
  <c r="H35"/>
  <c r="H36"/>
  <c r="H37"/>
  <c r="H38"/>
  <c r="H39"/>
  <c r="H42"/>
  <c r="H43"/>
  <c r="H9"/>
  <c r="D45"/>
  <c r="E11"/>
  <c r="E12"/>
  <c r="E15"/>
  <c r="E16"/>
  <c r="E17"/>
  <c r="E18"/>
  <c r="E19"/>
  <c r="E20"/>
  <c r="E22"/>
  <c r="E23"/>
  <c r="E24"/>
  <c r="E28"/>
  <c r="E29"/>
  <c r="E30"/>
  <c r="E31"/>
  <c r="E32"/>
  <c r="E33"/>
  <c r="E34"/>
  <c r="E35"/>
  <c r="E40"/>
  <c r="E41"/>
  <c r="E42"/>
  <c r="E43"/>
  <c r="E44"/>
  <c r="E10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8"/>
  <c r="F45"/>
  <c r="H45" s="1"/>
  <c r="C45"/>
  <c r="I45" s="1"/>
  <c r="J12" i="226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11"/>
  <c r="H14"/>
  <c r="H15"/>
  <c r="H16"/>
  <c r="H17"/>
  <c r="H18"/>
  <c r="H19"/>
  <c r="H20"/>
  <c r="H21"/>
  <c r="H25"/>
  <c r="H26"/>
  <c r="H27"/>
  <c r="H28"/>
  <c r="H29"/>
  <c r="H30"/>
  <c r="H31"/>
  <c r="H32"/>
  <c r="H33"/>
  <c r="H34"/>
  <c r="H35"/>
  <c r="H36"/>
  <c r="H37"/>
  <c r="H38"/>
  <c r="H39"/>
  <c r="H40"/>
  <c r="H41"/>
  <c r="H43"/>
  <c r="H45"/>
  <c r="H47"/>
  <c r="H48"/>
  <c r="H49"/>
  <c r="H50"/>
  <c r="H52"/>
  <c r="H53"/>
  <c r="H54"/>
  <c r="H55"/>
  <c r="H56"/>
  <c r="H57"/>
  <c r="H58"/>
  <c r="H59"/>
  <c r="H60"/>
  <c r="H61"/>
  <c r="H13"/>
  <c r="E13"/>
  <c r="E14"/>
  <c r="E17"/>
  <c r="E21"/>
  <c r="E22"/>
  <c r="E23"/>
  <c r="E24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2"/>
  <c r="E53"/>
  <c r="E55"/>
  <c r="E56"/>
  <c r="E61"/>
  <c r="E12"/>
  <c r="G62"/>
  <c r="H62" s="1"/>
  <c r="D62"/>
  <c r="I12"/>
  <c r="K12" s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2"/>
  <c r="I53"/>
  <c r="I54"/>
  <c r="I55"/>
  <c r="I56"/>
  <c r="I57"/>
  <c r="I58"/>
  <c r="I59"/>
  <c r="I60"/>
  <c r="I61"/>
  <c r="I11"/>
  <c r="F62"/>
  <c r="C62"/>
  <c r="J9" i="225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8"/>
  <c r="H9"/>
  <c r="H10"/>
  <c r="H11"/>
  <c r="H12"/>
  <c r="H15"/>
  <c r="H16"/>
  <c r="H17"/>
  <c r="H20"/>
  <c r="H21"/>
  <c r="H23"/>
  <c r="H24"/>
  <c r="H25"/>
  <c r="H26"/>
  <c r="H27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8"/>
  <c r="E11"/>
  <c r="E12"/>
  <c r="E13"/>
  <c r="E17"/>
  <c r="E20"/>
  <c r="E21"/>
  <c r="E22"/>
  <c r="E24"/>
  <c r="E25"/>
  <c r="E26"/>
  <c r="E27"/>
  <c r="E31"/>
  <c r="E33"/>
  <c r="E34"/>
  <c r="E35"/>
  <c r="E37"/>
  <c r="E46"/>
  <c r="E10"/>
  <c r="G50"/>
  <c r="F50"/>
  <c r="D50"/>
  <c r="C50"/>
  <c r="I50" s="1"/>
  <c r="J50"/>
  <c r="I9"/>
  <c r="I10"/>
  <c r="I11"/>
  <c r="I12"/>
  <c r="I13"/>
  <c r="I15"/>
  <c r="I16"/>
  <c r="I17"/>
  <c r="I20"/>
  <c r="I21"/>
  <c r="I22"/>
  <c r="I23"/>
  <c r="I24"/>
  <c r="I25"/>
  <c r="I26"/>
  <c r="I27"/>
  <c r="I28"/>
  <c r="I29"/>
  <c r="I31"/>
  <c r="I32"/>
  <c r="I33"/>
  <c r="I34"/>
  <c r="I35"/>
  <c r="I36"/>
  <c r="I37"/>
  <c r="I38"/>
  <c r="I39"/>
  <c r="I40"/>
  <c r="I41"/>
  <c r="I42"/>
  <c r="I43"/>
  <c r="I44"/>
  <c r="I45"/>
  <c r="I46"/>
  <c r="I8"/>
  <c r="J12" i="224"/>
  <c r="K12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11"/>
  <c r="K11" s="1"/>
  <c r="H12"/>
  <c r="H14"/>
  <c r="H15"/>
  <c r="H16"/>
  <c r="H17"/>
  <c r="H18"/>
  <c r="H19"/>
  <c r="H20"/>
  <c r="H21"/>
  <c r="H22"/>
  <c r="H23"/>
  <c r="H24"/>
  <c r="H25"/>
  <c r="H26"/>
  <c r="H27"/>
  <c r="H28"/>
  <c r="H29"/>
  <c r="H11"/>
  <c r="J30"/>
  <c r="G30"/>
  <c r="I30"/>
  <c r="F30"/>
  <c r="H16" i="223"/>
  <c r="H17"/>
  <c r="H18"/>
  <c r="H19"/>
  <c r="H20"/>
  <c r="H22"/>
  <c r="H24"/>
  <c r="H25"/>
  <c r="H26"/>
  <c r="H27"/>
  <c r="H28"/>
  <c r="H29"/>
  <c r="H13"/>
  <c r="E14"/>
  <c r="E17"/>
  <c r="E18"/>
  <c r="E19"/>
  <c r="E20"/>
  <c r="E21"/>
  <c r="E22"/>
  <c r="E23"/>
  <c r="E24"/>
  <c r="E25"/>
  <c r="E26"/>
  <c r="E27"/>
  <c r="E13"/>
  <c r="J12"/>
  <c r="J13"/>
  <c r="K13" s="1"/>
  <c r="J14"/>
  <c r="K14" s="1"/>
  <c r="J15"/>
  <c r="J16"/>
  <c r="J17"/>
  <c r="K17" s="1"/>
  <c r="J18"/>
  <c r="J19"/>
  <c r="K19" s="1"/>
  <c r="J20"/>
  <c r="J21"/>
  <c r="K21" s="1"/>
  <c r="J22"/>
  <c r="J23"/>
  <c r="K23" s="1"/>
  <c r="J24"/>
  <c r="J25"/>
  <c r="K25" s="1"/>
  <c r="J26"/>
  <c r="J27"/>
  <c r="K27" s="1"/>
  <c r="J28"/>
  <c r="J29"/>
  <c r="K29" s="1"/>
  <c r="J11"/>
  <c r="G30"/>
  <c r="H30" s="1"/>
  <c r="D30"/>
  <c r="J30" s="1"/>
  <c r="K30" s="1"/>
  <c r="I12"/>
  <c r="I13"/>
  <c r="I14"/>
  <c r="I16"/>
  <c r="K16" s="1"/>
  <c r="I17"/>
  <c r="I18"/>
  <c r="K18" s="1"/>
  <c r="I19"/>
  <c r="I20"/>
  <c r="K20" s="1"/>
  <c r="I21"/>
  <c r="I22"/>
  <c r="K22" s="1"/>
  <c r="I23"/>
  <c r="I24"/>
  <c r="K24" s="1"/>
  <c r="I25"/>
  <c r="I26"/>
  <c r="K26" s="1"/>
  <c r="I27"/>
  <c r="I28"/>
  <c r="K28" s="1"/>
  <c r="I29"/>
  <c r="I11"/>
  <c r="F30"/>
  <c r="C30"/>
  <c r="I30" s="1"/>
  <c r="C2" i="236"/>
  <c r="C1"/>
  <c r="C2" i="235"/>
  <c r="C1"/>
  <c r="C2" i="234"/>
  <c r="C1"/>
  <c r="C2" i="233"/>
  <c r="C1"/>
  <c r="C2" i="232"/>
  <c r="C1"/>
  <c r="C2" i="231"/>
  <c r="C1"/>
  <c r="C2" i="230"/>
  <c r="C1"/>
  <c r="C2" i="229"/>
  <c r="C1"/>
  <c r="C2" i="228"/>
  <c r="C1"/>
  <c r="C2" i="227"/>
  <c r="C1"/>
  <c r="C2" i="226"/>
  <c r="C1"/>
  <c r="C2" i="225"/>
  <c r="C1"/>
  <c r="C2" i="224"/>
  <c r="C1"/>
  <c r="C2" i="223"/>
  <c r="C1"/>
  <c r="G288" i="218"/>
  <c r="D288"/>
  <c r="J247"/>
  <c r="J193"/>
  <c r="J218"/>
  <c r="J194"/>
  <c r="J195"/>
  <c r="J196"/>
  <c r="J197"/>
  <c r="J198"/>
  <c r="G199"/>
  <c r="D199"/>
  <c r="G107"/>
  <c r="D107"/>
  <c r="E84"/>
  <c r="E85"/>
  <c r="E86"/>
  <c r="E87"/>
  <c r="E88"/>
  <c r="E91"/>
  <c r="E92"/>
  <c r="E93"/>
  <c r="E94"/>
  <c r="E95"/>
  <c r="E96"/>
  <c r="E97"/>
  <c r="E98"/>
  <c r="E99"/>
  <c r="E100"/>
  <c r="E101"/>
  <c r="E102"/>
  <c r="E103"/>
  <c r="E104"/>
  <c r="E105"/>
  <c r="E106"/>
  <c r="E108"/>
  <c r="E109"/>
  <c r="E110"/>
  <c r="E111"/>
  <c r="E112"/>
  <c r="E113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4"/>
  <c r="E135"/>
  <c r="E136"/>
  <c r="E137"/>
  <c r="E138"/>
  <c r="E139"/>
  <c r="E141"/>
  <c r="E142"/>
  <c r="E143"/>
  <c r="E145"/>
  <c r="E146"/>
  <c r="E147"/>
  <c r="E148"/>
  <c r="E149"/>
  <c r="E151"/>
  <c r="E154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9"/>
  <c r="E180"/>
  <c r="E181"/>
  <c r="E183"/>
  <c r="E184"/>
  <c r="E185"/>
  <c r="E186"/>
  <c r="E187"/>
  <c r="E189"/>
  <c r="E190"/>
  <c r="E191"/>
  <c r="E192"/>
  <c r="E194"/>
  <c r="E195"/>
  <c r="E196"/>
  <c r="E200"/>
  <c r="E201"/>
  <c r="E202"/>
  <c r="E203"/>
  <c r="E204"/>
  <c r="E205"/>
  <c r="E206"/>
  <c r="E207"/>
  <c r="E208"/>
  <c r="E209"/>
  <c r="E211"/>
  <c r="E212"/>
  <c r="E214"/>
  <c r="E215"/>
  <c r="E216"/>
  <c r="E217"/>
  <c r="E220"/>
  <c r="E221"/>
  <c r="E222"/>
  <c r="E223"/>
  <c r="E224"/>
  <c r="E225"/>
  <c r="E228"/>
  <c r="E233"/>
  <c r="E238"/>
  <c r="E239"/>
  <c r="E242"/>
  <c r="E244"/>
  <c r="E252"/>
  <c r="E253"/>
  <c r="E256"/>
  <c r="E257"/>
  <c r="E258"/>
  <c r="E259"/>
  <c r="E260"/>
  <c r="E261"/>
  <c r="E263"/>
  <c r="E264"/>
  <c r="E266"/>
  <c r="E267"/>
  <c r="E270"/>
  <c r="E272"/>
  <c r="E273"/>
  <c r="E277"/>
  <c r="E278"/>
  <c r="E279"/>
  <c r="E280"/>
  <c r="E281"/>
  <c r="E282"/>
  <c r="E283"/>
  <c r="E284"/>
  <c r="E285"/>
  <c r="E286"/>
  <c r="E28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1"/>
  <c r="J82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8"/>
  <c r="H9"/>
  <c r="H10"/>
  <c r="H13"/>
  <c r="H14"/>
  <c r="H15"/>
  <c r="H16"/>
  <c r="H17"/>
  <c r="H18"/>
  <c r="H19"/>
  <c r="H20"/>
  <c r="H21"/>
  <c r="H23"/>
  <c r="H24"/>
  <c r="H25"/>
  <c r="H26"/>
  <c r="H27"/>
  <c r="H28"/>
  <c r="H29"/>
  <c r="H30"/>
  <c r="H31"/>
  <c r="H33"/>
  <c r="H34"/>
  <c r="H35"/>
  <c r="H36"/>
  <c r="H37"/>
  <c r="H38"/>
  <c r="H39"/>
  <c r="H40"/>
  <c r="H41"/>
  <c r="H42"/>
  <c r="H44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1"/>
  <c r="H82"/>
  <c r="H84"/>
  <c r="H85"/>
  <c r="H86"/>
  <c r="H87"/>
  <c r="H88"/>
  <c r="H91"/>
  <c r="H92"/>
  <c r="H93"/>
  <c r="H94"/>
  <c r="H95"/>
  <c r="H97"/>
  <c r="H98"/>
  <c r="H99"/>
  <c r="H100"/>
  <c r="H101"/>
  <c r="H102"/>
  <c r="H103"/>
  <c r="H104"/>
  <c r="H105"/>
  <c r="H106"/>
  <c r="H108"/>
  <c r="H109"/>
  <c r="H110"/>
  <c r="H111"/>
  <c r="H113"/>
  <c r="H114"/>
  <c r="H115"/>
  <c r="H116"/>
  <c r="H117"/>
  <c r="H118"/>
  <c r="H119"/>
  <c r="H120"/>
  <c r="H122"/>
  <c r="H124"/>
  <c r="H125"/>
  <c r="H126"/>
  <c r="H127"/>
  <c r="H128"/>
  <c r="H129"/>
  <c r="H130"/>
  <c r="H131"/>
  <c r="H133"/>
  <c r="H134"/>
  <c r="H135"/>
  <c r="H136"/>
  <c r="H137"/>
  <c r="H138"/>
  <c r="H139"/>
  <c r="H141"/>
  <c r="H142"/>
  <c r="H143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5"/>
  <c r="H176"/>
  <c r="H177"/>
  <c r="H178"/>
  <c r="H179"/>
  <c r="H180"/>
  <c r="H181"/>
  <c r="H182"/>
  <c r="H183"/>
  <c r="H184"/>
  <c r="H185"/>
  <c r="H187"/>
  <c r="H188"/>
  <c r="H190"/>
  <c r="H191"/>
  <c r="H192"/>
  <c r="H194"/>
  <c r="H196"/>
  <c r="H197"/>
  <c r="H198"/>
  <c r="H200"/>
  <c r="H201"/>
  <c r="H202"/>
  <c r="H203"/>
  <c r="H204"/>
  <c r="H205"/>
  <c r="H207"/>
  <c r="H209"/>
  <c r="H210"/>
  <c r="H213"/>
  <c r="H214"/>
  <c r="H215"/>
  <c r="H216"/>
  <c r="H217"/>
  <c r="H219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4"/>
  <c r="H246"/>
  <c r="H248"/>
  <c r="H249"/>
  <c r="H250"/>
  <c r="H251"/>
  <c r="H252"/>
  <c r="H253"/>
  <c r="H254"/>
  <c r="H255"/>
  <c r="H256"/>
  <c r="H257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80"/>
  <c r="H281"/>
  <c r="H282"/>
  <c r="H284"/>
  <c r="H287"/>
  <c r="H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4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5"/>
  <c r="E76"/>
  <c r="E77"/>
  <c r="E78"/>
  <c r="E79"/>
  <c r="E81"/>
  <c r="E82"/>
  <c r="E8"/>
  <c r="G80"/>
  <c r="D80"/>
  <c r="S10" i="220"/>
  <c r="S11"/>
  <c r="S12"/>
  <c r="S9"/>
  <c r="I9" i="21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1"/>
  <c r="I82"/>
  <c r="I84"/>
  <c r="I85"/>
  <c r="I86"/>
  <c r="I87"/>
  <c r="I88"/>
  <c r="I89"/>
  <c r="K89" s="1"/>
  <c r="I90"/>
  <c r="I91"/>
  <c r="I92"/>
  <c r="I93"/>
  <c r="I94"/>
  <c r="I95"/>
  <c r="I96"/>
  <c r="I97"/>
  <c r="I98"/>
  <c r="I99"/>
  <c r="I100"/>
  <c r="I101"/>
  <c r="I102"/>
  <c r="I103"/>
  <c r="I104"/>
  <c r="I105"/>
  <c r="I106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K142" s="1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4"/>
  <c r="K194" s="1"/>
  <c r="I195"/>
  <c r="K195" s="1"/>
  <c r="I196"/>
  <c r="K196" s="1"/>
  <c r="I197"/>
  <c r="K197" s="1"/>
  <c r="I198"/>
  <c r="K198" s="1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8"/>
  <c r="F288"/>
  <c r="H288" s="1"/>
  <c r="F199"/>
  <c r="H199" s="1"/>
  <c r="F107"/>
  <c r="H107" s="1"/>
  <c r="F80"/>
  <c r="C288"/>
  <c r="E288" s="1"/>
  <c r="C199"/>
  <c r="E199" s="1"/>
  <c r="C107"/>
  <c r="E107" s="1"/>
  <c r="C80"/>
  <c r="I80" s="1"/>
  <c r="E16" i="212"/>
  <c r="E37"/>
  <c r="E51"/>
  <c r="E52"/>
  <c r="E53"/>
  <c r="E55"/>
  <c r="E56"/>
  <c r="E57"/>
  <c r="E58"/>
  <c r="E59"/>
  <c r="E60"/>
  <c r="E61"/>
  <c r="E62"/>
  <c r="E63"/>
  <c r="E64"/>
  <c r="E65"/>
  <c r="E66"/>
  <c r="E67"/>
  <c r="E68"/>
  <c r="E69"/>
  <c r="E71"/>
  <c r="E73"/>
  <c r="E74"/>
  <c r="E75"/>
  <c r="E76"/>
  <c r="E77"/>
  <c r="E78"/>
  <c r="E80"/>
  <c r="E82"/>
  <c r="E83"/>
  <c r="E84"/>
  <c r="E85"/>
  <c r="E86"/>
  <c r="E87"/>
  <c r="E88"/>
  <c r="E106"/>
  <c r="E107"/>
  <c r="E111"/>
  <c r="E121"/>
  <c r="E122"/>
  <c r="E124"/>
  <c r="E127"/>
  <c r="E128"/>
  <c r="E129"/>
  <c r="E130"/>
  <c r="E131"/>
  <c r="E132"/>
  <c r="E133"/>
  <c r="E135"/>
  <c r="E136"/>
  <c r="E137"/>
  <c r="E141"/>
  <c r="E142"/>
  <c r="E152"/>
  <c r="E153"/>
  <c r="E154"/>
  <c r="E155"/>
  <c r="E156"/>
  <c r="E158"/>
  <c r="E159"/>
  <c r="E160"/>
  <c r="E161"/>
  <c r="E163"/>
  <c r="E164"/>
  <c r="E165"/>
  <c r="E166"/>
  <c r="E167"/>
  <c r="E169"/>
  <c r="E170"/>
  <c r="E171"/>
  <c r="E172"/>
  <c r="E173"/>
  <c r="E174"/>
  <c r="E176"/>
  <c r="E177"/>
  <c r="E179"/>
  <c r="E180"/>
  <c r="E182"/>
  <c r="E183"/>
  <c r="E184"/>
  <c r="E185"/>
  <c r="E208"/>
  <c r="E209"/>
  <c r="E212"/>
  <c r="E213"/>
  <c r="E226"/>
  <c r="E227"/>
  <c r="E237"/>
  <c r="E238"/>
  <c r="E241"/>
  <c r="E242"/>
  <c r="E243"/>
  <c r="E244"/>
  <c r="E246"/>
  <c r="E247"/>
  <c r="E248"/>
  <c r="E249"/>
  <c r="E250"/>
  <c r="E251"/>
  <c r="E252"/>
  <c r="E255"/>
  <c r="E256"/>
  <c r="E257"/>
  <c r="E258"/>
  <c r="E259"/>
  <c r="E260"/>
  <c r="E261"/>
  <c r="E262"/>
  <c r="E263"/>
  <c r="E264"/>
  <c r="E265"/>
  <c r="E266"/>
  <c r="E268"/>
  <c r="E269"/>
  <c r="E270"/>
  <c r="E271"/>
  <c r="E272"/>
  <c r="E273"/>
  <c r="E274"/>
  <c r="E275"/>
  <c r="E276"/>
  <c r="E277"/>
  <c r="E278"/>
  <c r="E279"/>
  <c r="E280"/>
  <c r="E282"/>
  <c r="E283"/>
  <c r="E284"/>
  <c r="E285"/>
  <c r="E286"/>
  <c r="E287"/>
  <c r="E288"/>
  <c r="E289"/>
  <c r="E291"/>
  <c r="E292"/>
  <c r="E293"/>
  <c r="E294"/>
  <c r="E295"/>
  <c r="E296"/>
  <c r="E297"/>
  <c r="E298"/>
  <c r="E299"/>
  <c r="E300"/>
  <c r="E301"/>
  <c r="E302"/>
  <c r="E304"/>
  <c r="E306"/>
  <c r="E307"/>
  <c r="E308"/>
  <c r="E309"/>
  <c r="E310"/>
  <c r="E311"/>
  <c r="E312"/>
  <c r="E313"/>
  <c r="E316"/>
  <c r="E318"/>
  <c r="E320"/>
  <c r="E321"/>
  <c r="E325"/>
  <c r="E326"/>
  <c r="E327"/>
  <c r="E332"/>
  <c r="E333"/>
  <c r="E335"/>
  <c r="E336"/>
  <c r="E337"/>
  <c r="E338"/>
  <c r="E339"/>
  <c r="E340"/>
  <c r="E341"/>
  <c r="E342"/>
  <c r="E349"/>
  <c r="E357"/>
  <c r="E358"/>
  <c r="E367"/>
  <c r="E368"/>
  <c r="E370"/>
  <c r="E373"/>
  <c r="E374"/>
  <c r="E375"/>
  <c r="E376"/>
  <c r="E377"/>
  <c r="E382"/>
  <c r="E383"/>
  <c r="E387"/>
  <c r="E393"/>
  <c r="E394"/>
  <c r="E395"/>
  <c r="E397"/>
  <c r="E401"/>
  <c r="E403"/>
  <c r="E406"/>
  <c r="E407"/>
  <c r="E409"/>
  <c r="E410"/>
  <c r="E412"/>
  <c r="E414"/>
  <c r="E417"/>
  <c r="E418"/>
  <c r="E419"/>
  <c r="E421"/>
  <c r="E423"/>
  <c r="E425"/>
  <c r="E427"/>
  <c r="E431"/>
  <c r="E432"/>
  <c r="E433"/>
  <c r="E434"/>
  <c r="E435"/>
  <c r="E436"/>
  <c r="E437"/>
  <c r="E444"/>
  <c r="E445"/>
  <c r="E447"/>
  <c r="E448"/>
  <c r="E450"/>
  <c r="E451"/>
  <c r="E452"/>
  <c r="E453"/>
  <c r="E454"/>
  <c r="E455"/>
  <c r="E456"/>
  <c r="E458"/>
  <c r="E462"/>
  <c r="E475"/>
  <c r="E483"/>
  <c r="E484"/>
  <c r="E485"/>
  <c r="E486"/>
  <c r="E487"/>
  <c r="E490"/>
  <c r="E491"/>
  <c r="E500"/>
  <c r="E502"/>
  <c r="E504"/>
  <c r="E505"/>
  <c r="E506"/>
  <c r="E508"/>
  <c r="E509"/>
  <c r="E513"/>
  <c r="E515"/>
  <c r="E516"/>
  <c r="E517"/>
  <c r="E518"/>
  <c r="E519"/>
  <c r="E520"/>
  <c r="E521"/>
  <c r="E522"/>
  <c r="E523"/>
  <c r="E524"/>
  <c r="E525"/>
  <c r="E527"/>
  <c r="E528"/>
  <c r="E533"/>
  <c r="E534"/>
  <c r="E535"/>
  <c r="E536"/>
  <c r="E537"/>
  <c r="E540"/>
  <c r="E541"/>
  <c r="E542"/>
  <c r="E543"/>
  <c r="E544"/>
  <c r="E546"/>
  <c r="E549"/>
  <c r="E550"/>
  <c r="E552"/>
  <c r="E554"/>
  <c r="E555"/>
  <c r="E556"/>
  <c r="E557"/>
  <c r="E558"/>
  <c r="E559"/>
  <c r="E561"/>
  <c r="E562"/>
  <c r="E563"/>
  <c r="E564"/>
  <c r="E565"/>
  <c r="E567"/>
  <c r="E568"/>
  <c r="E569"/>
  <c r="E570"/>
  <c r="E572"/>
  <c r="E573"/>
  <c r="E574"/>
  <c r="E575"/>
  <c r="E576"/>
  <c r="E577"/>
  <c r="E579"/>
  <c r="E580"/>
  <c r="E597"/>
  <c r="E598"/>
  <c r="E600"/>
  <c r="E601"/>
  <c r="E602"/>
  <c r="E603"/>
  <c r="E604"/>
  <c r="E605"/>
  <c r="E606"/>
  <c r="E607"/>
  <c r="E609"/>
  <c r="E610"/>
  <c r="E611"/>
  <c r="E613"/>
  <c r="E614"/>
  <c r="E615"/>
  <c r="E616"/>
  <c r="E622"/>
  <c r="E624"/>
  <c r="E625"/>
  <c r="E626"/>
  <c r="E627"/>
  <c r="E628"/>
  <c r="E629"/>
  <c r="E630"/>
  <c r="E631"/>
  <c r="E632"/>
  <c r="E633"/>
  <c r="E634"/>
  <c r="E643"/>
  <c r="E645"/>
  <c r="E646"/>
  <c r="E649"/>
  <c r="E651"/>
  <c r="E653"/>
  <c r="E654"/>
  <c r="E660"/>
  <c r="E661"/>
  <c r="E662"/>
  <c r="E663"/>
  <c r="E665"/>
  <c r="E668"/>
  <c r="E669"/>
  <c r="E670"/>
  <c r="E677"/>
  <c r="E696"/>
  <c r="E697"/>
  <c r="E698"/>
  <c r="E699"/>
  <c r="E700"/>
  <c r="E701"/>
  <c r="E703"/>
  <c r="E709"/>
  <c r="E710"/>
  <c r="E712"/>
  <c r="E714"/>
  <c r="E715"/>
  <c r="E716"/>
  <c r="E720"/>
  <c r="E723"/>
  <c r="E724"/>
  <c r="E725"/>
  <c r="E726"/>
  <c r="E728"/>
  <c r="E729"/>
  <c r="E730"/>
  <c r="E732"/>
  <c r="E733"/>
  <c r="D8"/>
  <c r="E8" s="1"/>
  <c r="C8"/>
  <c r="I38" i="230" l="1"/>
  <c r="E38"/>
  <c r="E30" i="223"/>
  <c r="H30" i="224"/>
  <c r="I62" i="226"/>
  <c r="J62"/>
  <c r="K62" s="1"/>
  <c r="J45" i="228"/>
  <c r="J80" i="218"/>
  <c r="E62" i="226"/>
  <c r="K8" i="230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38"/>
  <c r="H38"/>
  <c r="K45" i="228"/>
  <c r="K9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5"/>
  <c r="K24"/>
  <c r="K23"/>
  <c r="K22"/>
  <c r="K20"/>
  <c r="K19"/>
  <c r="K18"/>
  <c r="K17"/>
  <c r="K16"/>
  <c r="K15"/>
  <c r="K14"/>
  <c r="K13"/>
  <c r="K12"/>
  <c r="K11"/>
  <c r="K10"/>
  <c r="E45"/>
  <c r="K50" i="225"/>
  <c r="E50"/>
  <c r="H50"/>
  <c r="K8"/>
  <c r="K46"/>
  <c r="K45"/>
  <c r="K44"/>
  <c r="K43"/>
  <c r="K42"/>
  <c r="K41"/>
  <c r="K40"/>
  <c r="K39"/>
  <c r="K38"/>
  <c r="K37"/>
  <c r="K36"/>
  <c r="K35"/>
  <c r="K34"/>
  <c r="K33"/>
  <c r="K32"/>
  <c r="K31"/>
  <c r="K29"/>
  <c r="K28"/>
  <c r="K27"/>
  <c r="K26"/>
  <c r="K25"/>
  <c r="K24"/>
  <c r="K23"/>
  <c r="K22"/>
  <c r="K21"/>
  <c r="K20"/>
  <c r="K17"/>
  <c r="K16"/>
  <c r="K15"/>
  <c r="K13"/>
  <c r="K12"/>
  <c r="K11"/>
  <c r="K10"/>
  <c r="K9"/>
  <c r="K30" i="224"/>
  <c r="I288" i="218"/>
  <c r="K80"/>
  <c r="H80"/>
  <c r="K8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2"/>
  <c r="K191"/>
  <c r="K190"/>
  <c r="K189"/>
  <c r="K188"/>
  <c r="K186"/>
  <c r="K185"/>
  <c r="K184"/>
  <c r="K183"/>
  <c r="K182"/>
  <c r="K181"/>
  <c r="K180"/>
  <c r="K179"/>
  <c r="K178"/>
  <c r="K177"/>
  <c r="K173"/>
  <c r="K164"/>
  <c r="K163"/>
  <c r="K159"/>
  <c r="K158"/>
  <c r="K155"/>
  <c r="K154"/>
  <c r="K153"/>
  <c r="K132"/>
  <c r="K130"/>
  <c r="K121"/>
  <c r="K114"/>
  <c r="K112"/>
  <c r="K106"/>
  <c r="K96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4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1"/>
  <c r="K20"/>
  <c r="K19"/>
  <c r="K18"/>
  <c r="K17"/>
  <c r="K16"/>
  <c r="K15"/>
  <c r="K14"/>
  <c r="K13"/>
  <c r="K12"/>
  <c r="K11"/>
  <c r="K9"/>
  <c r="K176"/>
  <c r="K175"/>
  <c r="K174"/>
  <c r="K172"/>
  <c r="K171"/>
  <c r="K170"/>
  <c r="K169"/>
  <c r="K168"/>
  <c r="K167"/>
  <c r="K166"/>
  <c r="K165"/>
  <c r="K162"/>
  <c r="K161"/>
  <c r="K160"/>
  <c r="K157"/>
  <c r="K156"/>
  <c r="K152"/>
  <c r="K151"/>
  <c r="K150"/>
  <c r="K149"/>
  <c r="K148"/>
  <c r="K147"/>
  <c r="K146"/>
  <c r="K145"/>
  <c r="K143"/>
  <c r="K141"/>
  <c r="K139"/>
  <c r="K138"/>
  <c r="K137"/>
  <c r="K136"/>
  <c r="K135"/>
  <c r="K134"/>
  <c r="K133"/>
  <c r="K131"/>
  <c r="K129"/>
  <c r="K128"/>
  <c r="K127"/>
  <c r="K126"/>
  <c r="K125"/>
  <c r="K124"/>
  <c r="K123"/>
  <c r="K122"/>
  <c r="K120"/>
  <c r="K119"/>
  <c r="K118"/>
  <c r="K117"/>
  <c r="K116"/>
  <c r="K115"/>
  <c r="K113"/>
  <c r="K111"/>
  <c r="K109"/>
  <c r="K108"/>
  <c r="K105"/>
  <c r="K104"/>
  <c r="K103"/>
  <c r="K102"/>
  <c r="K101"/>
  <c r="K100"/>
  <c r="K99"/>
  <c r="K98"/>
  <c r="K97"/>
  <c r="K95"/>
  <c r="K94"/>
  <c r="K93"/>
  <c r="K92"/>
  <c r="K91"/>
  <c r="K88"/>
  <c r="K87"/>
  <c r="K86"/>
  <c r="K85"/>
  <c r="K84"/>
  <c r="K82"/>
  <c r="K81"/>
  <c r="K10"/>
  <c r="K110"/>
  <c r="K187"/>
  <c r="I199"/>
  <c r="K199" s="1"/>
  <c r="I107"/>
  <c r="K107"/>
  <c r="E80"/>
  <c r="I113" i="160" l="1"/>
  <c r="I98" s="1"/>
  <c r="L98" s="1"/>
  <c r="L113" s="1"/>
  <c r="K90"/>
  <c r="K91"/>
  <c r="K92"/>
  <c r="K93"/>
  <c r="K94"/>
  <c r="K89"/>
  <c r="J90"/>
  <c r="J91"/>
  <c r="J92"/>
  <c r="J93"/>
  <c r="J94"/>
  <c r="J89"/>
  <c r="F98"/>
  <c r="F113"/>
  <c r="I118"/>
  <c r="I114" s="1"/>
  <c r="K10"/>
  <c r="K11"/>
  <c r="K12"/>
  <c r="K14"/>
  <c r="K15"/>
  <c r="K16"/>
  <c r="K17"/>
  <c r="K18"/>
  <c r="K19"/>
  <c r="K20"/>
  <c r="K21"/>
  <c r="K22"/>
  <c r="K23"/>
  <c r="K24"/>
  <c r="K25"/>
  <c r="K26"/>
  <c r="K29"/>
  <c r="K30"/>
  <c r="K31"/>
  <c r="K32"/>
  <c r="K33"/>
  <c r="K34"/>
  <c r="K35"/>
  <c r="K36"/>
  <c r="K37"/>
  <c r="K40"/>
  <c r="K41"/>
  <c r="K43"/>
  <c r="K44"/>
  <c r="K45"/>
  <c r="K46"/>
  <c r="K47"/>
  <c r="K48"/>
  <c r="K49"/>
  <c r="K50"/>
  <c r="K51"/>
  <c r="K52"/>
  <c r="K53"/>
  <c r="K55"/>
  <c r="K56"/>
  <c r="K57"/>
  <c r="K58"/>
  <c r="K59"/>
  <c r="K60"/>
  <c r="K61"/>
  <c r="K62"/>
  <c r="K63"/>
  <c r="K64"/>
  <c r="K69"/>
  <c r="K70"/>
  <c r="K71"/>
  <c r="K73"/>
  <c r="K74"/>
  <c r="K76"/>
  <c r="K77"/>
  <c r="K78"/>
  <c r="K79"/>
  <c r="K80"/>
  <c r="K81"/>
  <c r="K82"/>
  <c r="K83"/>
  <c r="K84"/>
  <c r="K85"/>
  <c r="K9"/>
  <c r="J10"/>
  <c r="J11"/>
  <c r="J12"/>
  <c r="J14"/>
  <c r="J15"/>
  <c r="J16"/>
  <c r="J17"/>
  <c r="J18"/>
  <c r="J19"/>
  <c r="J20"/>
  <c r="J21"/>
  <c r="J22"/>
  <c r="J23"/>
  <c r="J24"/>
  <c r="J25"/>
  <c r="J26"/>
  <c r="J29"/>
  <c r="J30"/>
  <c r="J31"/>
  <c r="J32"/>
  <c r="J33"/>
  <c r="J34"/>
  <c r="J35"/>
  <c r="J36"/>
  <c r="J37"/>
  <c r="J40"/>
  <c r="J41"/>
  <c r="J43"/>
  <c r="J44"/>
  <c r="J45"/>
  <c r="J46"/>
  <c r="J47"/>
  <c r="J48"/>
  <c r="J49"/>
  <c r="J50"/>
  <c r="J51"/>
  <c r="J52"/>
  <c r="J53"/>
  <c r="J55"/>
  <c r="J56"/>
  <c r="J57"/>
  <c r="J58"/>
  <c r="J59"/>
  <c r="J60"/>
  <c r="J61"/>
  <c r="J62"/>
  <c r="J63"/>
  <c r="J64"/>
  <c r="J69"/>
  <c r="J70"/>
  <c r="J71"/>
  <c r="J72"/>
  <c r="J73"/>
  <c r="J74"/>
  <c r="J76"/>
  <c r="J77"/>
  <c r="J78"/>
  <c r="J80"/>
  <c r="J82"/>
  <c r="J83"/>
  <c r="J84"/>
  <c r="J9"/>
  <c r="I90"/>
  <c r="I91"/>
  <c r="I92"/>
  <c r="I93"/>
  <c r="I94"/>
  <c r="I89"/>
  <c r="F94"/>
  <c r="F93"/>
  <c r="F92"/>
  <c r="F91"/>
  <c r="F90"/>
  <c r="F89"/>
  <c r="F95" s="1"/>
  <c r="F88" s="1"/>
  <c r="I54"/>
  <c r="I42"/>
  <c r="I39"/>
  <c r="I38"/>
  <c r="I28"/>
  <c r="I27"/>
  <c r="I10"/>
  <c r="I11"/>
  <c r="I12"/>
  <c r="I13"/>
  <c r="I14"/>
  <c r="I15"/>
  <c r="I16"/>
  <c r="I17"/>
  <c r="I18"/>
  <c r="I19"/>
  <c r="I20"/>
  <c r="I21"/>
  <c r="I22"/>
  <c r="I23"/>
  <c r="I24"/>
  <c r="I25"/>
  <c r="I26"/>
  <c r="I29"/>
  <c r="I30"/>
  <c r="I31"/>
  <c r="I32"/>
  <c r="I33"/>
  <c r="I34"/>
  <c r="I35"/>
  <c r="I36"/>
  <c r="I37"/>
  <c r="I40"/>
  <c r="I41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9"/>
  <c r="I86" s="1"/>
  <c r="I8" s="1"/>
  <c r="L89" l="1"/>
  <c r="L94"/>
  <c r="L93"/>
  <c r="L92"/>
  <c r="L91"/>
  <c r="L90"/>
  <c r="I95"/>
  <c r="F85"/>
  <c r="F84"/>
  <c r="L84" s="1"/>
  <c r="F83"/>
  <c r="L83" s="1"/>
  <c r="F82"/>
  <c r="L82" s="1"/>
  <c r="F81"/>
  <c r="F80"/>
  <c r="L80" s="1"/>
  <c r="F79"/>
  <c r="F78"/>
  <c r="L78" s="1"/>
  <c r="F77"/>
  <c r="L77" s="1"/>
  <c r="F76"/>
  <c r="L76" s="1"/>
  <c r="F75"/>
  <c r="F74"/>
  <c r="L74" s="1"/>
  <c r="F73"/>
  <c r="L73" s="1"/>
  <c r="F72"/>
  <c r="F71"/>
  <c r="L71" s="1"/>
  <c r="F70"/>
  <c r="L70" s="1"/>
  <c r="F69"/>
  <c r="L69" s="1"/>
  <c r="F68"/>
  <c r="F67"/>
  <c r="F66"/>
  <c r="F65"/>
  <c r="F64"/>
  <c r="L64" s="1"/>
  <c r="F63"/>
  <c r="L63" s="1"/>
  <c r="F62"/>
  <c r="L62" s="1"/>
  <c r="F61"/>
  <c r="L61" s="1"/>
  <c r="F60"/>
  <c r="L60" s="1"/>
  <c r="F59"/>
  <c r="L59" s="1"/>
  <c r="F58"/>
  <c r="L58" s="1"/>
  <c r="F57"/>
  <c r="L57" s="1"/>
  <c r="F56"/>
  <c r="L56" s="1"/>
  <c r="F55"/>
  <c r="L55" s="1"/>
  <c r="F53"/>
  <c r="L53" s="1"/>
  <c r="F52"/>
  <c r="L52" s="1"/>
  <c r="F51"/>
  <c r="L51" s="1"/>
  <c r="F50"/>
  <c r="L50" s="1"/>
  <c r="F49"/>
  <c r="L49" s="1"/>
  <c r="F48"/>
  <c r="L48" s="1"/>
  <c r="F47"/>
  <c r="L47" s="1"/>
  <c r="F46"/>
  <c r="L46" s="1"/>
  <c r="F45"/>
  <c r="L45" s="1"/>
  <c r="F44"/>
  <c r="L44" s="1"/>
  <c r="F43"/>
  <c r="L43" s="1"/>
  <c r="F41"/>
  <c r="L41" s="1"/>
  <c r="F40"/>
  <c r="L40" s="1"/>
  <c r="F37"/>
  <c r="L37" s="1"/>
  <c r="F36"/>
  <c r="L36" s="1"/>
  <c r="F35"/>
  <c r="L35" s="1"/>
  <c r="F34"/>
  <c r="L34" s="1"/>
  <c r="F33"/>
  <c r="L33" s="1"/>
  <c r="F32"/>
  <c r="L32" s="1"/>
  <c r="F31"/>
  <c r="L31" s="1"/>
  <c r="F30"/>
  <c r="L30" s="1"/>
  <c r="F29"/>
  <c r="L29" s="1"/>
  <c r="F26"/>
  <c r="L26" s="1"/>
  <c r="F25"/>
  <c r="L25" s="1"/>
  <c r="F24"/>
  <c r="L24" s="1"/>
  <c r="F23"/>
  <c r="L23" s="1"/>
  <c r="F22"/>
  <c r="L22" s="1"/>
  <c r="F21"/>
  <c r="L21" s="1"/>
  <c r="F20"/>
  <c r="L20" s="1"/>
  <c r="F19"/>
  <c r="L19" s="1"/>
  <c r="F18"/>
  <c r="L18" s="1"/>
  <c r="F17"/>
  <c r="L17" s="1"/>
  <c r="F16"/>
  <c r="L16" s="1"/>
  <c r="F15"/>
  <c r="L15" s="1"/>
  <c r="F14"/>
  <c r="L14" s="1"/>
  <c r="F13"/>
  <c r="F12"/>
  <c r="L12" s="1"/>
  <c r="F11"/>
  <c r="L11" s="1"/>
  <c r="F10"/>
  <c r="L10" s="1"/>
  <c r="F9"/>
  <c r="F86" s="1"/>
  <c r="F8" s="1"/>
  <c r="I12" i="159"/>
  <c r="I13"/>
  <c r="I14"/>
  <c r="I16"/>
  <c r="I19"/>
  <c r="I11"/>
  <c r="H19"/>
  <c r="H12"/>
  <c r="J12" s="1"/>
  <c r="H13"/>
  <c r="H14"/>
  <c r="J14" s="1"/>
  <c r="H15"/>
  <c r="H11"/>
  <c r="J11" s="1"/>
  <c r="F19"/>
  <c r="F12"/>
  <c r="F13"/>
  <c r="F14"/>
  <c r="F15"/>
  <c r="F16"/>
  <c r="J16" s="1"/>
  <c r="F17"/>
  <c r="F11"/>
  <c r="F18" s="1"/>
  <c r="D10" i="162"/>
  <c r="E9"/>
  <c r="E10"/>
  <c r="E11"/>
  <c r="E12"/>
  <c r="E13"/>
  <c r="E14"/>
  <c r="E15"/>
  <c r="E8"/>
  <c r="N45" i="161"/>
  <c r="N46"/>
  <c r="N47"/>
  <c r="N48"/>
  <c r="N50"/>
  <c r="N51"/>
  <c r="N52"/>
  <c r="N53"/>
  <c r="N54"/>
  <c r="N55"/>
  <c r="N56"/>
  <c r="N58"/>
  <c r="N59"/>
  <c r="N61"/>
  <c r="N62"/>
  <c r="N63"/>
  <c r="N64"/>
  <c r="N44"/>
  <c r="M45"/>
  <c r="M46"/>
  <c r="M47"/>
  <c r="M48"/>
  <c r="M50"/>
  <c r="M51"/>
  <c r="M52"/>
  <c r="M53"/>
  <c r="M54"/>
  <c r="M55"/>
  <c r="M56"/>
  <c r="M58"/>
  <c r="M59"/>
  <c r="M61"/>
  <c r="M62"/>
  <c r="M63"/>
  <c r="M64"/>
  <c r="M44"/>
  <c r="K45"/>
  <c r="K46"/>
  <c r="K47"/>
  <c r="K48"/>
  <c r="K50"/>
  <c r="K51"/>
  <c r="K52"/>
  <c r="K53"/>
  <c r="K54"/>
  <c r="K55"/>
  <c r="K56"/>
  <c r="K58"/>
  <c r="K59"/>
  <c r="K61"/>
  <c r="K62"/>
  <c r="K63"/>
  <c r="K64"/>
  <c r="K44"/>
  <c r="H65"/>
  <c r="H66"/>
  <c r="H67"/>
  <c r="H68"/>
  <c r="H60"/>
  <c r="H57"/>
  <c r="H49"/>
  <c r="H45"/>
  <c r="H69" s="1"/>
  <c r="H46"/>
  <c r="L46" s="1"/>
  <c r="H47"/>
  <c r="L47" s="1"/>
  <c r="H48"/>
  <c r="L48" s="1"/>
  <c r="H50"/>
  <c r="L50" s="1"/>
  <c r="H51"/>
  <c r="L51" s="1"/>
  <c r="H52"/>
  <c r="L52" s="1"/>
  <c r="H53"/>
  <c r="L53" s="1"/>
  <c r="H54"/>
  <c r="L54" s="1"/>
  <c r="H55"/>
  <c r="L55" s="1"/>
  <c r="H56"/>
  <c r="L56" s="1"/>
  <c r="H58"/>
  <c r="L58" s="1"/>
  <c r="H59"/>
  <c r="L59" s="1"/>
  <c r="H61"/>
  <c r="L61" s="1"/>
  <c r="H62"/>
  <c r="L62" s="1"/>
  <c r="H63"/>
  <c r="L63" s="1"/>
  <c r="H64"/>
  <c r="L64" s="1"/>
  <c r="H44"/>
  <c r="L44" s="1"/>
  <c r="N12"/>
  <c r="N13"/>
  <c r="N14"/>
  <c r="N15"/>
  <c r="N16"/>
  <c r="N17"/>
  <c r="M12"/>
  <c r="M13"/>
  <c r="M14"/>
  <c r="M15"/>
  <c r="M16"/>
  <c r="M17"/>
  <c r="K12"/>
  <c r="K13"/>
  <c r="K14"/>
  <c r="K15"/>
  <c r="K16"/>
  <c r="K17"/>
  <c r="K19"/>
  <c r="K21"/>
  <c r="H18"/>
  <c r="H20"/>
  <c r="H11"/>
  <c r="H12"/>
  <c r="H13"/>
  <c r="H14"/>
  <c r="H15"/>
  <c r="H16"/>
  <c r="H17"/>
  <c r="H21"/>
  <c r="H22"/>
  <c r="H23"/>
  <c r="H24"/>
  <c r="H10"/>
  <c r="D64"/>
  <c r="D63"/>
  <c r="D62"/>
  <c r="D61"/>
  <c r="D59"/>
  <c r="D58"/>
  <c r="D56"/>
  <c r="D55"/>
  <c r="D54"/>
  <c r="D53"/>
  <c r="D52"/>
  <c r="D51"/>
  <c r="D50"/>
  <c r="D48"/>
  <c r="D47"/>
  <c r="D46"/>
  <c r="D45"/>
  <c r="D44"/>
  <c r="D24"/>
  <c r="D23"/>
  <c r="D22"/>
  <c r="D21"/>
  <c r="D19"/>
  <c r="D18"/>
  <c r="D17"/>
  <c r="D16"/>
  <c r="D15"/>
  <c r="D14"/>
  <c r="D13"/>
  <c r="D12"/>
  <c r="D9"/>
  <c r="D25" s="1"/>
  <c r="D77" l="1"/>
  <c r="D69"/>
  <c r="L69" s="1"/>
  <c r="H25"/>
  <c r="H77" s="1"/>
  <c r="L77" s="1"/>
  <c r="L45"/>
  <c r="J13" i="159"/>
  <c r="J19"/>
  <c r="L9" i="160"/>
  <c r="L8"/>
  <c r="F119"/>
  <c r="F20" i="159"/>
  <c r="L86" i="160"/>
  <c r="L95"/>
  <c r="I88"/>
  <c r="H18" i="159"/>
  <c r="L25" i="161"/>
  <c r="L17"/>
  <c r="L16"/>
  <c r="L15"/>
  <c r="L14"/>
  <c r="L13"/>
  <c r="L12"/>
  <c r="J112" i="217"/>
  <c r="J113"/>
  <c r="J114"/>
  <c r="J115"/>
  <c r="J116"/>
  <c r="J117"/>
  <c r="J118"/>
  <c r="J119"/>
  <c r="J120"/>
  <c r="J121"/>
  <c r="J122"/>
  <c r="J123"/>
  <c r="J124"/>
  <c r="J111"/>
  <c r="H112"/>
  <c r="H113"/>
  <c r="H114"/>
  <c r="H115"/>
  <c r="H116"/>
  <c r="H117"/>
  <c r="H118"/>
  <c r="H119"/>
  <c r="H120"/>
  <c r="H121"/>
  <c r="H122"/>
  <c r="H123"/>
  <c r="H111"/>
  <c r="G125"/>
  <c r="E112"/>
  <c r="E113"/>
  <c r="E114"/>
  <c r="E115"/>
  <c r="E116"/>
  <c r="E117"/>
  <c r="E119"/>
  <c r="E120"/>
  <c r="E121"/>
  <c r="E122"/>
  <c r="E123"/>
  <c r="E124"/>
  <c r="E111"/>
  <c r="D125"/>
  <c r="J125" s="1"/>
  <c r="J100"/>
  <c r="J101"/>
  <c r="J102"/>
  <c r="J103"/>
  <c r="J104"/>
  <c r="J105"/>
  <c r="J106"/>
  <c r="J107"/>
  <c r="J108"/>
  <c r="J99"/>
  <c r="J98"/>
  <c r="H99"/>
  <c r="H100"/>
  <c r="H101"/>
  <c r="H102"/>
  <c r="H103"/>
  <c r="H104"/>
  <c r="H105"/>
  <c r="H106"/>
  <c r="H107"/>
  <c r="H108"/>
  <c r="H98"/>
  <c r="E99"/>
  <c r="E100"/>
  <c r="E101"/>
  <c r="E102"/>
  <c r="E103"/>
  <c r="E104"/>
  <c r="E105"/>
  <c r="E106"/>
  <c r="E107"/>
  <c r="E108"/>
  <c r="E98"/>
  <c r="G109"/>
  <c r="D109"/>
  <c r="K94"/>
  <c r="E94"/>
  <c r="J77"/>
  <c r="J78"/>
  <c r="J79"/>
  <c r="J80"/>
  <c r="J81"/>
  <c r="J82"/>
  <c r="J83"/>
  <c r="J84"/>
  <c r="J85"/>
  <c r="J86"/>
  <c r="J87"/>
  <c r="J88"/>
  <c r="J89"/>
  <c r="J90"/>
  <c r="J91"/>
  <c r="J76"/>
  <c r="H77"/>
  <c r="H78"/>
  <c r="H79"/>
  <c r="H80"/>
  <c r="H81"/>
  <c r="H82"/>
  <c r="H83"/>
  <c r="H84"/>
  <c r="H85"/>
  <c r="H86"/>
  <c r="H87"/>
  <c r="H88"/>
  <c r="H89"/>
  <c r="H91"/>
  <c r="H76"/>
  <c r="E77"/>
  <c r="E78"/>
  <c r="E79"/>
  <c r="E80"/>
  <c r="E81"/>
  <c r="E82"/>
  <c r="E83"/>
  <c r="E84"/>
  <c r="E85"/>
  <c r="E86"/>
  <c r="E87"/>
  <c r="E89"/>
  <c r="E90"/>
  <c r="E91"/>
  <c r="E76"/>
  <c r="G92"/>
  <c r="F92"/>
  <c r="D92"/>
  <c r="J92" s="1"/>
  <c r="C92"/>
  <c r="K68"/>
  <c r="E68"/>
  <c r="J10"/>
  <c r="K10" s="1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9"/>
  <c r="K9" s="1"/>
  <c r="H10"/>
  <c r="H11"/>
  <c r="H12"/>
  <c r="H13"/>
  <c r="H14"/>
  <c r="H15"/>
  <c r="H16"/>
  <c r="H17"/>
  <c r="H18"/>
  <c r="H19"/>
  <c r="H20"/>
  <c r="H21"/>
  <c r="H25"/>
  <c r="H27"/>
  <c r="H29"/>
  <c r="H30"/>
  <c r="H31"/>
  <c r="H32"/>
  <c r="H34"/>
  <c r="H39"/>
  <c r="H40"/>
  <c r="H41"/>
  <c r="H42"/>
  <c r="H44"/>
  <c r="H45"/>
  <c r="H46"/>
  <c r="H47"/>
  <c r="H48"/>
  <c r="H51"/>
  <c r="H52"/>
  <c r="H53"/>
  <c r="H55"/>
  <c r="H56"/>
  <c r="H57"/>
  <c r="H61"/>
  <c r="H63"/>
  <c r="H64"/>
  <c r="H65"/>
  <c r="H9"/>
  <c r="G66"/>
  <c r="E10"/>
  <c r="E11"/>
  <c r="E12"/>
  <c r="E13"/>
  <c r="E14"/>
  <c r="E15"/>
  <c r="E17"/>
  <c r="E18"/>
  <c r="E19"/>
  <c r="E20"/>
  <c r="E21"/>
  <c r="E22"/>
  <c r="E23"/>
  <c r="E24"/>
  <c r="E26"/>
  <c r="E27"/>
  <c r="E28"/>
  <c r="E29"/>
  <c r="E30"/>
  <c r="E31"/>
  <c r="E32"/>
  <c r="E34"/>
  <c r="E35"/>
  <c r="E36"/>
  <c r="E37"/>
  <c r="E39"/>
  <c r="E40"/>
  <c r="E41"/>
  <c r="E42"/>
  <c r="E43"/>
  <c r="E44"/>
  <c r="E46"/>
  <c r="E47"/>
  <c r="E48"/>
  <c r="E49"/>
  <c r="E50"/>
  <c r="E51"/>
  <c r="E52"/>
  <c r="E55"/>
  <c r="E57"/>
  <c r="E58"/>
  <c r="E59"/>
  <c r="E60"/>
  <c r="E61"/>
  <c r="E63"/>
  <c r="E64"/>
  <c r="E65"/>
  <c r="E9"/>
  <c r="D66"/>
  <c r="F125"/>
  <c r="I112"/>
  <c r="I113"/>
  <c r="I114"/>
  <c r="I115"/>
  <c r="I116"/>
  <c r="I117"/>
  <c r="I118"/>
  <c r="I119"/>
  <c r="I120"/>
  <c r="I121"/>
  <c r="I122"/>
  <c r="I123"/>
  <c r="I124"/>
  <c r="I111"/>
  <c r="C125"/>
  <c r="I99"/>
  <c r="I100"/>
  <c r="I101"/>
  <c r="I102"/>
  <c r="I103"/>
  <c r="I104"/>
  <c r="I105"/>
  <c r="I106"/>
  <c r="I107"/>
  <c r="I108"/>
  <c r="I98"/>
  <c r="K98" s="1"/>
  <c r="F109"/>
  <c r="C109"/>
  <c r="I109" s="1"/>
  <c r="I77"/>
  <c r="I78"/>
  <c r="I79"/>
  <c r="I80"/>
  <c r="I81"/>
  <c r="I82"/>
  <c r="I83"/>
  <c r="I84"/>
  <c r="I85"/>
  <c r="I86"/>
  <c r="I87"/>
  <c r="I88"/>
  <c r="I89"/>
  <c r="I90"/>
  <c r="I91"/>
  <c r="I76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11"/>
  <c r="F66"/>
  <c r="C66"/>
  <c r="O32" i="200"/>
  <c r="I66" i="217" l="1"/>
  <c r="I125"/>
  <c r="J66"/>
  <c r="K66" s="1"/>
  <c r="K65"/>
  <c r="K63"/>
  <c r="K61"/>
  <c r="K59"/>
  <c r="K57"/>
  <c r="K55"/>
  <c r="K53"/>
  <c r="K51"/>
  <c r="K49"/>
  <c r="K47"/>
  <c r="K45"/>
  <c r="K43"/>
  <c r="K41"/>
  <c r="K39"/>
  <c r="K37"/>
  <c r="K35"/>
  <c r="K31"/>
  <c r="K29"/>
  <c r="K27"/>
  <c r="K25"/>
  <c r="K23"/>
  <c r="K21"/>
  <c r="K19"/>
  <c r="K17"/>
  <c r="K15"/>
  <c r="K13"/>
  <c r="K11"/>
  <c r="K90"/>
  <c r="K88"/>
  <c r="K86"/>
  <c r="K84"/>
  <c r="K82"/>
  <c r="K80"/>
  <c r="K78"/>
  <c r="J109"/>
  <c r="K109" s="1"/>
  <c r="K108"/>
  <c r="K106"/>
  <c r="K104"/>
  <c r="K102"/>
  <c r="K100"/>
  <c r="K124"/>
  <c r="K122"/>
  <c r="K120"/>
  <c r="K118"/>
  <c r="K116"/>
  <c r="K114"/>
  <c r="K112"/>
  <c r="L88" i="160"/>
  <c r="I119"/>
  <c r="L119" s="1"/>
  <c r="I92" i="217"/>
  <c r="H66"/>
  <c r="K64"/>
  <c r="K60"/>
  <c r="K58"/>
  <c r="K56"/>
  <c r="K52"/>
  <c r="K50"/>
  <c r="K48"/>
  <c r="K46"/>
  <c r="K44"/>
  <c r="K42"/>
  <c r="K40"/>
  <c r="K36"/>
  <c r="K34"/>
  <c r="K32"/>
  <c r="K30"/>
  <c r="K28"/>
  <c r="K26"/>
  <c r="K24"/>
  <c r="K22"/>
  <c r="K20"/>
  <c r="K18"/>
  <c r="K16"/>
  <c r="K14"/>
  <c r="K12"/>
  <c r="K85"/>
  <c r="K83"/>
  <c r="K81"/>
  <c r="K79"/>
  <c r="H109"/>
  <c r="K99"/>
  <c r="K107"/>
  <c r="K105"/>
  <c r="K103"/>
  <c r="K101"/>
  <c r="H125"/>
  <c r="K111"/>
  <c r="K123"/>
  <c r="K121"/>
  <c r="K119"/>
  <c r="K117"/>
  <c r="K115"/>
  <c r="K113"/>
  <c r="J18" i="159"/>
  <c r="H20"/>
  <c r="J20" s="1"/>
  <c r="K125" i="217"/>
  <c r="E66"/>
  <c r="K92"/>
  <c r="H92"/>
  <c r="K76"/>
  <c r="K91"/>
  <c r="K89"/>
  <c r="K87"/>
  <c r="K77"/>
  <c r="E109"/>
  <c r="E125"/>
  <c r="E92"/>
  <c r="H10" i="219"/>
  <c r="H11"/>
  <c r="H12"/>
  <c r="H13"/>
  <c r="H14"/>
  <c r="H15"/>
  <c r="H16"/>
  <c r="H17"/>
  <c r="H18"/>
  <c r="H19"/>
  <c r="H20"/>
  <c r="H21"/>
  <c r="H22"/>
  <c r="H23"/>
  <c r="H24"/>
  <c r="H27"/>
  <c r="H28"/>
  <c r="H29"/>
  <c r="H30"/>
  <c r="H32"/>
  <c r="H33"/>
  <c r="H35"/>
  <c r="H36"/>
  <c r="H38"/>
  <c r="H39"/>
  <c r="H40"/>
  <c r="H41"/>
  <c r="H42"/>
  <c r="H43"/>
  <c r="H46"/>
  <c r="H47"/>
  <c r="H48"/>
  <c r="H50"/>
  <c r="H51"/>
  <c r="H52"/>
  <c r="H53"/>
  <c r="H54"/>
  <c r="H55"/>
  <c r="H60"/>
  <c r="H61"/>
  <c r="H64"/>
  <c r="H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2"/>
  <c r="E33"/>
  <c r="E34"/>
  <c r="E35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60"/>
  <c r="E61"/>
  <c r="E62"/>
  <c r="E63"/>
  <c r="E64"/>
  <c r="E67"/>
  <c r="E68"/>
  <c r="E69"/>
  <c r="E70"/>
  <c r="E71"/>
  <c r="E72"/>
  <c r="E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9"/>
  <c r="G73" l="1"/>
  <c r="D73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I32"/>
  <c r="K32" s="1"/>
  <c r="I33"/>
  <c r="K33" s="1"/>
  <c r="I34"/>
  <c r="K34" s="1"/>
  <c r="I35"/>
  <c r="K35" s="1"/>
  <c r="I36"/>
  <c r="K36" s="1"/>
  <c r="I37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60"/>
  <c r="K60" s="1"/>
  <c r="I61"/>
  <c r="K61" s="1"/>
  <c r="I62"/>
  <c r="K62" s="1"/>
  <c r="I63"/>
  <c r="K63" s="1"/>
  <c r="I64"/>
  <c r="K64" s="1"/>
  <c r="I65"/>
  <c r="I67"/>
  <c r="K67" s="1"/>
  <c r="I68"/>
  <c r="K68" s="1"/>
  <c r="I69"/>
  <c r="K69" s="1"/>
  <c r="I70"/>
  <c r="K70" s="1"/>
  <c r="I71"/>
  <c r="K71" s="1"/>
  <c r="I72"/>
  <c r="K72" s="1"/>
  <c r="I9"/>
  <c r="K9" s="1"/>
  <c r="F73"/>
  <c r="C73"/>
  <c r="H11" i="183"/>
  <c r="E11"/>
  <c r="I9" i="208"/>
  <c r="I10"/>
  <c r="I11"/>
  <c r="I12"/>
  <c r="I13"/>
  <c r="I14"/>
  <c r="I15"/>
  <c r="I16"/>
  <c r="I8"/>
  <c r="F9"/>
  <c r="F10"/>
  <c r="F11"/>
  <c r="F12"/>
  <c r="F13"/>
  <c r="F14"/>
  <c r="F15"/>
  <c r="F16"/>
  <c r="F8"/>
  <c r="H18"/>
  <c r="E18"/>
  <c r="G18"/>
  <c r="I18" s="1"/>
  <c r="D18"/>
  <c r="E18" i="197"/>
  <c r="G18"/>
  <c r="H18"/>
  <c r="D18"/>
  <c r="I8"/>
  <c r="I18" s="1"/>
  <c r="F8"/>
  <c r="F18" s="1"/>
  <c r="J11" i="209"/>
  <c r="J12"/>
  <c r="J13"/>
  <c r="J16"/>
  <c r="J17"/>
  <c r="J19"/>
  <c r="J20"/>
  <c r="J21"/>
  <c r="J23"/>
  <c r="J24"/>
  <c r="J25"/>
  <c r="J27"/>
  <c r="J28"/>
  <c r="J29"/>
  <c r="J32"/>
  <c r="J33"/>
  <c r="J36"/>
  <c r="J37"/>
  <c r="J39"/>
  <c r="J40"/>
  <c r="J41"/>
  <c r="J44"/>
  <c r="J45"/>
  <c r="J48"/>
  <c r="J49"/>
  <c r="J52"/>
  <c r="J9"/>
  <c r="G12"/>
  <c r="G13"/>
  <c r="G16"/>
  <c r="G17"/>
  <c r="G20"/>
  <c r="G21"/>
  <c r="G24"/>
  <c r="G25"/>
  <c r="G28"/>
  <c r="G29"/>
  <c r="G32"/>
  <c r="G33"/>
  <c r="G36"/>
  <c r="G37"/>
  <c r="G40"/>
  <c r="G41"/>
  <c r="G44"/>
  <c r="G45"/>
  <c r="G48"/>
  <c r="G49"/>
  <c r="G52"/>
  <c r="G9"/>
  <c r="F56"/>
  <c r="G56" s="1"/>
  <c r="F53"/>
  <c r="L53" s="1"/>
  <c r="M53" s="1"/>
  <c r="I56"/>
  <c r="I55"/>
  <c r="O55" s="1"/>
  <c r="I53"/>
  <c r="N33"/>
  <c r="P33" s="1"/>
  <c r="N36"/>
  <c r="P36" s="1"/>
  <c r="N37"/>
  <c r="P37" s="1"/>
  <c r="N40"/>
  <c r="P40" s="1"/>
  <c r="N41"/>
  <c r="P41" s="1"/>
  <c r="N44"/>
  <c r="P44" s="1"/>
  <c r="N45"/>
  <c r="P45" s="1"/>
  <c r="N48"/>
  <c r="P48" s="1"/>
  <c r="N49"/>
  <c r="P49" s="1"/>
  <c r="N52"/>
  <c r="P52" s="1"/>
  <c r="N53"/>
  <c r="L33"/>
  <c r="M33" s="1"/>
  <c r="L36"/>
  <c r="M36" s="1"/>
  <c r="L37"/>
  <c r="M37" s="1"/>
  <c r="L40"/>
  <c r="M40" s="1"/>
  <c r="L41"/>
  <c r="M41" s="1"/>
  <c r="L44"/>
  <c r="M44" s="1"/>
  <c r="L45"/>
  <c r="M45" s="1"/>
  <c r="L48"/>
  <c r="M48" s="1"/>
  <c r="L49"/>
  <c r="M49" s="1"/>
  <c r="L52"/>
  <c r="M52" s="1"/>
  <c r="L56"/>
  <c r="K32"/>
  <c r="K33"/>
  <c r="K36"/>
  <c r="K37"/>
  <c r="K40"/>
  <c r="K41"/>
  <c r="K44"/>
  <c r="K45"/>
  <c r="K48"/>
  <c r="K49"/>
  <c r="K52"/>
  <c r="H56"/>
  <c r="K56" s="1"/>
  <c r="H55"/>
  <c r="N55" s="1"/>
  <c r="H54"/>
  <c r="H53"/>
  <c r="E56"/>
  <c r="D56"/>
  <c r="E55"/>
  <c r="D55"/>
  <c r="E54"/>
  <c r="D54"/>
  <c r="E53"/>
  <c r="K53" s="1"/>
  <c r="D53"/>
  <c r="P55" l="1"/>
  <c r="M56"/>
  <c r="G53"/>
  <c r="J55"/>
  <c r="H73" i="219"/>
  <c r="N56" i="209"/>
  <c r="O53"/>
  <c r="P53" s="1"/>
  <c r="O56"/>
  <c r="P56" s="1"/>
  <c r="J56"/>
  <c r="J53"/>
  <c r="F18" i="208"/>
  <c r="I73" i="219"/>
  <c r="J73"/>
  <c r="K73" s="1"/>
  <c r="E73"/>
  <c r="G16" i="169"/>
  <c r="D16"/>
  <c r="G15"/>
  <c r="D15"/>
  <c r="G14"/>
  <c r="D14"/>
  <c r="G13"/>
  <c r="D13"/>
  <c r="S21" i="192"/>
  <c r="P21"/>
  <c r="O21"/>
  <c r="K21"/>
  <c r="J21"/>
  <c r="S20"/>
  <c r="P20"/>
  <c r="O20"/>
  <c r="K20"/>
  <c r="J20"/>
  <c r="S18"/>
  <c r="P18"/>
  <c r="O18"/>
  <c r="K18"/>
  <c r="J18"/>
  <c r="S17"/>
  <c r="P17"/>
  <c r="O17"/>
  <c r="K17"/>
  <c r="J17"/>
  <c r="S15"/>
  <c r="P15"/>
  <c r="O15"/>
  <c r="K15"/>
  <c r="J15"/>
  <c r="S14"/>
  <c r="P14"/>
  <c r="O14"/>
  <c r="K14"/>
  <c r="J14"/>
  <c r="S13"/>
  <c r="P13"/>
  <c r="O13"/>
  <c r="K13"/>
  <c r="J13"/>
  <c r="S12"/>
  <c r="P12"/>
  <c r="O12"/>
  <c r="K12"/>
  <c r="J12"/>
  <c r="S11"/>
  <c r="P11"/>
  <c r="O11"/>
  <c r="K11"/>
  <c r="J11"/>
  <c r="S9"/>
  <c r="P9"/>
  <c r="O9"/>
  <c r="K9"/>
  <c r="J9"/>
  <c r="S8"/>
  <c r="P8"/>
  <c r="O8"/>
  <c r="K8"/>
  <c r="J8"/>
  <c r="C2" i="220" l="1"/>
  <c r="C1"/>
  <c r="N9" i="209" l="1"/>
  <c r="P9" s="1"/>
  <c r="L32"/>
  <c r="M32" s="1"/>
  <c r="L29"/>
  <c r="L28"/>
  <c r="L25"/>
  <c r="L24"/>
  <c r="L21"/>
  <c r="L20"/>
  <c r="L17"/>
  <c r="L16"/>
  <c r="L13"/>
  <c r="L12"/>
  <c r="L9"/>
  <c r="C2" i="214"/>
  <c r="C1"/>
  <c r="C2" i="218"/>
  <c r="C1"/>
  <c r="C2" i="217"/>
  <c r="C1"/>
  <c r="C2" i="216"/>
  <c r="C1"/>
  <c r="C2" i="219"/>
  <c r="C1"/>
  <c r="H35" i="214" l="1"/>
  <c r="F35"/>
  <c r="J35" s="1"/>
  <c r="H34"/>
  <c r="F34"/>
  <c r="J34" s="1"/>
  <c r="H33"/>
  <c r="F33"/>
  <c r="J33" s="1"/>
  <c r="H32"/>
  <c r="F32"/>
  <c r="J32" s="1"/>
  <c r="H31"/>
  <c r="F31"/>
  <c r="J31" s="1"/>
  <c r="H30"/>
  <c r="F30"/>
  <c r="J30" s="1"/>
  <c r="H29"/>
  <c r="F29"/>
  <c r="J29" s="1"/>
  <c r="H28"/>
  <c r="F28"/>
  <c r="J28" s="1"/>
  <c r="H27"/>
  <c r="F27"/>
  <c r="J27" s="1"/>
  <c r="H26"/>
  <c r="F26"/>
  <c r="J26" s="1"/>
  <c r="H25"/>
  <c r="F25"/>
  <c r="J25" s="1"/>
  <c r="H24"/>
  <c r="F24"/>
  <c r="J24" s="1"/>
  <c r="H23"/>
  <c r="F23"/>
  <c r="J23" s="1"/>
  <c r="H22"/>
  <c r="F22"/>
  <c r="J22" s="1"/>
  <c r="H21"/>
  <c r="F21"/>
  <c r="J21" s="1"/>
  <c r="H20"/>
  <c r="F20"/>
  <c r="J20" s="1"/>
  <c r="H19"/>
  <c r="F19"/>
  <c r="J19" s="1"/>
  <c r="H18"/>
  <c r="F18"/>
  <c r="J18" s="1"/>
  <c r="H17"/>
  <c r="F17"/>
  <c r="J17" s="1"/>
  <c r="H16"/>
  <c r="F16"/>
  <c r="J16" s="1"/>
  <c r="H15"/>
  <c r="F15"/>
  <c r="J15" s="1"/>
  <c r="H14"/>
  <c r="F14"/>
  <c r="J14" s="1"/>
  <c r="H13"/>
  <c r="F13"/>
  <c r="J13" s="1"/>
  <c r="H12"/>
  <c r="F12"/>
  <c r="J12" s="1"/>
  <c r="H11"/>
  <c r="F11"/>
  <c r="J11" s="1"/>
  <c r="H10"/>
  <c r="F10"/>
  <c r="J10" s="1"/>
  <c r="H9"/>
  <c r="F9"/>
  <c r="J9" s="1"/>
  <c r="C3" i="213" l="1"/>
  <c r="C2"/>
  <c r="C1"/>
  <c r="T21"/>
  <c r="V21" s="1"/>
  <c r="Q21"/>
  <c r="S21" s="1"/>
  <c r="C3" i="212" l="1"/>
  <c r="C2"/>
  <c r="C1"/>
  <c r="C3" i="174" l="1"/>
  <c r="C3" i="169"/>
  <c r="C3" i="192"/>
  <c r="C3" i="191"/>
  <c r="C2" i="200"/>
  <c r="C2" i="162"/>
  <c r="C2" i="161"/>
  <c r="C2" i="160"/>
  <c r="C2" i="159"/>
  <c r="C2" i="183"/>
  <c r="C2" i="208"/>
  <c r="C2" i="197"/>
  <c r="C3" i="209"/>
  <c r="C2" i="174"/>
  <c r="C2" i="169"/>
  <c r="C2" i="192"/>
  <c r="C2" i="191"/>
  <c r="C1" i="200"/>
  <c r="C1" i="162"/>
  <c r="C1" i="161"/>
  <c r="C1" i="160"/>
  <c r="C1" i="159"/>
  <c r="C1" i="183"/>
  <c r="C1" i="208"/>
  <c r="C2" i="209"/>
  <c r="C1" i="174"/>
  <c r="C1" i="169"/>
  <c r="C1" i="192"/>
  <c r="C1" i="191"/>
  <c r="O19" i="192"/>
  <c r="O16"/>
  <c r="O10"/>
  <c r="J19"/>
  <c r="J16"/>
  <c r="J10"/>
  <c r="N32" i="209"/>
  <c r="P32" s="1"/>
  <c r="N29"/>
  <c r="P29" s="1"/>
  <c r="K29"/>
  <c r="M29" s="1"/>
  <c r="N28"/>
  <c r="P28" s="1"/>
  <c r="K28"/>
  <c r="M28" s="1"/>
  <c r="N25"/>
  <c r="P25" s="1"/>
  <c r="K25"/>
  <c r="M25" s="1"/>
  <c r="N24"/>
  <c r="P24" s="1"/>
  <c r="K24"/>
  <c r="M24" s="1"/>
  <c r="N21"/>
  <c r="P21" s="1"/>
  <c r="K21"/>
  <c r="M21" s="1"/>
  <c r="N20"/>
  <c r="P20" s="1"/>
  <c r="K20"/>
  <c r="M20" s="1"/>
  <c r="N19"/>
  <c r="P19" s="1"/>
  <c r="N17"/>
  <c r="P17" s="1"/>
  <c r="K17"/>
  <c r="M17" s="1"/>
  <c r="N16"/>
  <c r="P16" s="1"/>
  <c r="K16"/>
  <c r="M16" s="1"/>
  <c r="N13"/>
  <c r="P13" s="1"/>
  <c r="K13"/>
  <c r="M13" s="1"/>
  <c r="N12"/>
  <c r="P12" s="1"/>
  <c r="K12"/>
  <c r="M12" s="1"/>
  <c r="N11"/>
  <c r="P11" s="1"/>
  <c r="K9"/>
  <c r="M9" s="1"/>
  <c r="F50" i="159"/>
  <c r="H50"/>
  <c r="G22" i="169"/>
  <c r="G21"/>
  <c r="G20"/>
  <c r="G19"/>
  <c r="G18"/>
  <c r="G17"/>
  <c r="D22"/>
  <c r="D21"/>
  <c r="D20"/>
  <c r="D19"/>
  <c r="D18"/>
  <c r="D17"/>
  <c r="W22" i="192"/>
  <c r="V22"/>
  <c r="U22"/>
  <c r="F9" i="174" s="1"/>
  <c r="T22" i="192"/>
  <c r="R22"/>
  <c r="Q22"/>
  <c r="N22"/>
  <c r="M22"/>
  <c r="L22"/>
  <c r="I22"/>
  <c r="H22"/>
  <c r="G22"/>
  <c r="F22"/>
  <c r="E22"/>
  <c r="C9" i="174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22" i="189"/>
  <c r="K22"/>
  <c r="B8" i="183"/>
  <c r="C8"/>
  <c r="E8" s="1"/>
  <c r="F8"/>
  <c r="H8" s="1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D22" i="192"/>
  <c r="S19"/>
  <c r="P19"/>
  <c r="K19"/>
  <c r="S16"/>
  <c r="P16"/>
  <c r="K16"/>
  <c r="S10"/>
  <c r="P10"/>
  <c r="K10"/>
  <c r="E18" i="191"/>
  <c r="O17"/>
  <c r="L17"/>
  <c r="I17"/>
  <c r="O11"/>
  <c r="L11"/>
  <c r="I11"/>
  <c r="O10"/>
  <c r="L10"/>
  <c r="I10"/>
  <c r="O9"/>
  <c r="L9"/>
  <c r="I9"/>
  <c r="O8"/>
  <c r="L8"/>
  <c r="I8"/>
  <c r="AF22" i="189"/>
  <c r="AE22"/>
  <c r="AD22"/>
  <c r="Z22"/>
  <c r="AA22"/>
  <c r="AB22"/>
  <c r="R22"/>
  <c r="S22"/>
  <c r="T22"/>
  <c r="U22"/>
  <c r="V22"/>
  <c r="W22"/>
  <c r="I22"/>
  <c r="L22"/>
  <c r="M22"/>
  <c r="N22"/>
  <c r="O22"/>
  <c r="E22"/>
  <c r="F22"/>
  <c r="G22"/>
  <c r="C22"/>
  <c r="B22"/>
  <c r="AC21"/>
  <c r="X21"/>
  <c r="Y21" s="1"/>
  <c r="P21"/>
  <c r="Q21" s="1"/>
  <c r="H21"/>
  <c r="D21" s="1"/>
  <c r="AC20"/>
  <c r="X20"/>
  <c r="Y20" s="1"/>
  <c r="P20"/>
  <c r="Q20" s="1"/>
  <c r="H20"/>
  <c r="D20" s="1"/>
  <c r="AC19"/>
  <c r="X19"/>
  <c r="Y19" s="1"/>
  <c r="P19"/>
  <c r="Q19" s="1"/>
  <c r="H19"/>
  <c r="D19" s="1"/>
  <c r="AC18"/>
  <c r="X18"/>
  <c r="Y18" s="1"/>
  <c r="P18"/>
  <c r="Q18" s="1"/>
  <c r="H18"/>
  <c r="AC17"/>
  <c r="X17"/>
  <c r="Y17" s="1"/>
  <c r="P17"/>
  <c r="Q17" s="1"/>
  <c r="H17"/>
  <c r="D17" s="1"/>
  <c r="AC16"/>
  <c r="X16"/>
  <c r="Y16" s="1"/>
  <c r="P16"/>
  <c r="Q16" s="1"/>
  <c r="H16"/>
  <c r="D16" s="1"/>
  <c r="AC15"/>
  <c r="X15"/>
  <c r="Y15" s="1"/>
  <c r="P15"/>
  <c r="Q15" s="1"/>
  <c r="H15"/>
  <c r="AC14"/>
  <c r="X14"/>
  <c r="Y14" s="1"/>
  <c r="P14"/>
  <c r="Q14" s="1"/>
  <c r="H14"/>
  <c r="D14" s="1"/>
  <c r="AC13"/>
  <c r="X13"/>
  <c r="Y13" s="1"/>
  <c r="P13"/>
  <c r="Q13" s="1"/>
  <c r="H13"/>
  <c r="D13" s="1"/>
  <c r="AC12"/>
  <c r="X12"/>
  <c r="Y12" s="1"/>
  <c r="P12"/>
  <c r="Q12" s="1"/>
  <c r="H12"/>
  <c r="D12" s="1"/>
  <c r="AC11"/>
  <c r="X11"/>
  <c r="Y11" s="1"/>
  <c r="P11"/>
  <c r="Q11" s="1"/>
  <c r="H11"/>
  <c r="D11" s="1"/>
  <c r="AC10"/>
  <c r="X10"/>
  <c r="Y10" s="1"/>
  <c r="P10"/>
  <c r="Q10" s="1"/>
  <c r="H10"/>
  <c r="D10" s="1"/>
  <c r="AC9"/>
  <c r="X9"/>
  <c r="Y9" s="1"/>
  <c r="P9"/>
  <c r="Q9" s="1"/>
  <c r="H9"/>
  <c r="D9" s="1"/>
  <c r="H49" i="15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10" i="174" l="1"/>
  <c r="D9"/>
  <c r="E9" s="1"/>
  <c r="D23" i="169"/>
  <c r="F11" i="174"/>
  <c r="G23" i="169"/>
  <c r="P22" i="192"/>
  <c r="P22" i="189"/>
  <c r="Q22" s="1"/>
  <c r="I18" i="191"/>
  <c r="K22" i="192"/>
  <c r="G9" i="174"/>
  <c r="L18" i="191"/>
  <c r="C8" i="174"/>
  <c r="C11"/>
  <c r="J22" i="192"/>
  <c r="X22" i="189"/>
  <c r="Y22" s="1"/>
  <c r="O18" i="191"/>
  <c r="D11" i="174"/>
  <c r="O22" i="192"/>
  <c r="H22" i="189"/>
  <c r="D22" s="1"/>
  <c r="F8" i="174"/>
  <c r="S22" i="192"/>
  <c r="G12" i="174"/>
  <c r="E12"/>
  <c r="E13"/>
  <c r="AC22" i="189"/>
  <c r="G13" i="174"/>
  <c r="C10"/>
  <c r="D8" l="1"/>
  <c r="E8" s="1"/>
  <c r="F14"/>
  <c r="G11"/>
  <c r="E11"/>
  <c r="G8"/>
  <c r="D10"/>
  <c r="G10"/>
  <c r="C14"/>
  <c r="D14" l="1"/>
  <c r="G14"/>
  <c r="E10"/>
  <c r="E14" s="1"/>
</calcChain>
</file>

<file path=xl/sharedStrings.xml><?xml version="1.0" encoding="utf-8"?>
<sst xmlns="http://schemas.openxmlformats.org/spreadsheetml/2006/main" count="8975" uniqueCount="4834">
  <si>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</si>
  <si>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</si>
  <si>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</si>
  <si>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</si>
  <si>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</si>
  <si>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</si>
  <si>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</si>
  <si>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</si>
  <si>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</si>
  <si>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</si>
  <si>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</si>
  <si>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</si>
  <si>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</si>
  <si>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</si>
  <si>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</si>
  <si>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</si>
  <si>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</si>
  <si>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</si>
  <si>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</si>
  <si>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</si>
  <si>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</si>
  <si>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</si>
  <si>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</si>
  <si>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</si>
  <si>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</si>
  <si>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</si>
  <si>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</si>
  <si>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</si>
  <si>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</si>
  <si>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</si>
  <si>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</si>
  <si>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</si>
  <si>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</si>
  <si>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</si>
  <si>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</si>
  <si>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</si>
  <si>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</si>
  <si>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</si>
  <si>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</si>
  <si>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</si>
  <si>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</si>
  <si>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</si>
  <si>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</si>
  <si>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</si>
  <si>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</si>
  <si>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</si>
  <si>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</si>
  <si>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</si>
  <si>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</si>
  <si>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</si>
  <si>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</si>
  <si>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</si>
  <si>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</si>
  <si>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</si>
  <si>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</si>
  <si>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</si>
  <si>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</si>
  <si>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</si>
  <si>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</si>
  <si>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</si>
  <si>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</si>
  <si>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</si>
  <si>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</si>
  <si>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</si>
  <si>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</si>
  <si>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</si>
  <si>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</si>
  <si>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</si>
  <si>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</si>
  <si>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</si>
  <si>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</si>
  <si>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</si>
  <si>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</si>
  <si>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</si>
  <si>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</si>
  <si>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</si>
  <si>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</si>
  <si>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</si>
  <si>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</si>
  <si>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</si>
  <si>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</si>
  <si>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</si>
  <si>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</si>
  <si>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</si>
  <si>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</si>
  <si>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</si>
  <si>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</si>
  <si>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</si>
  <si>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</si>
  <si>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</si>
  <si>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</si>
  <si>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</si>
  <si>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</si>
  <si>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</si>
  <si>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</si>
  <si>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</si>
  <si>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</si>
  <si>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</si>
  <si>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</si>
  <si>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</si>
  <si>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</si>
  <si>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</si>
  <si>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</si>
  <si>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</si>
  <si>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</si>
  <si>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</si>
  <si>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</si>
  <si>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</si>
  <si>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</si>
  <si>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</si>
  <si>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</si>
  <si>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</si>
  <si>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</si>
  <si>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</si>
  <si>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</si>
  <si>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</si>
  <si>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</si>
  <si>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</si>
  <si>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</si>
  <si>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</si>
  <si>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</si>
  <si>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</si>
  <si>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</si>
  <si>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</si>
  <si>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</si>
  <si>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</si>
  <si>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</si>
  <si>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</si>
  <si>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</si>
  <si>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</si>
  <si>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</si>
  <si>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</si>
  <si>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</si>
  <si>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</si>
  <si>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</si>
  <si>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</si>
  <si>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</si>
  <si>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</si>
  <si>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</si>
  <si>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000001</t>
  </si>
  <si>
    <t>000002</t>
  </si>
  <si>
    <t>Специјалистички преглед контролни</t>
  </si>
  <si>
    <t>Специјалистички преглед први</t>
  </si>
  <si>
    <t>59300-00</t>
  </si>
  <si>
    <t>55076-00</t>
  </si>
  <si>
    <t>90901-10</t>
  </si>
  <si>
    <t>Магнетна резонанца дојке</t>
  </si>
  <si>
    <t>Уллтразвучни преглед дојки</t>
  </si>
  <si>
    <t>Радиографско снимањe дојки,обострано</t>
  </si>
  <si>
    <t>*Ове услуге нису укључене у ултразвучну дијагностику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</si>
  <si>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</si>
  <si>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</si>
  <si>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</si>
  <si>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</si>
  <si>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</si>
  <si>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</si>
  <si>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</si>
  <si>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</si>
  <si>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</si>
  <si>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</si>
  <si>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</si>
  <si>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</si>
  <si>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</si>
  <si>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</si>
  <si>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</si>
  <si>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</si>
  <si>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</si>
  <si>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</si>
  <si>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</si>
  <si>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</si>
  <si>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</si>
  <si>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</si>
  <si>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</si>
  <si>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</si>
  <si>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</si>
  <si>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</si>
  <si>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</si>
  <si>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</si>
  <si>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</si>
  <si>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</si>
  <si>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</si>
  <si>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</si>
  <si>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</si>
  <si>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</si>
  <si>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</si>
  <si>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</si>
  <si>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</si>
  <si>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</si>
  <si>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</si>
  <si>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</si>
  <si>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</si>
  <si>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</si>
  <si>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</si>
  <si>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</si>
  <si>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</si>
  <si>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</si>
  <si>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</si>
  <si>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</si>
  <si>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</si>
  <si>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</si>
  <si>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Прегледи у оквиру организованог скрининга рака*</t>
  </si>
  <si>
    <t>Сви прегледи укупно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</si>
  <si>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</si>
  <si>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</si>
  <si>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</si>
  <si>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</si>
  <si>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</si>
  <si>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</si>
  <si>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</si>
  <si>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</si>
  <si>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</si>
  <si>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</si>
  <si>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L027391</t>
  </si>
  <si>
    <t>L026542</t>
  </si>
  <si>
    <t>L027631</t>
  </si>
  <si>
    <t>L027607</t>
  </si>
  <si>
    <t>L029447</t>
  </si>
  <si>
    <t>L029454</t>
  </si>
  <si>
    <t>L028720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</si>
  <si>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</si>
  <si>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</si>
  <si>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</si>
  <si>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</si>
  <si>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</si>
  <si>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</si>
  <si>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</si>
  <si>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</si>
  <si>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</si>
  <si>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</si>
  <si>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</si>
  <si>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</si>
  <si>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</si>
  <si>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</si>
  <si>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</si>
  <si>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</si>
  <si>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</si>
  <si>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</si>
  <si>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</si>
  <si>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</si>
  <si>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</si>
  <si>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</si>
  <si>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</si>
  <si>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</si>
  <si>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</si>
  <si>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</si>
  <si>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</si>
  <si>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</si>
  <si>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</si>
  <si>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</si>
  <si>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</si>
  <si>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</si>
  <si>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</si>
  <si>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</si>
  <si>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</si>
  <si>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t>Цена*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</si>
  <si>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</si>
  <si>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</si>
  <si>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</si>
  <si>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</si>
  <si>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</si>
  <si>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</si>
  <si>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</si>
  <si>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</si>
  <si>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</si>
  <si>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</si>
  <si>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</si>
  <si>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</si>
  <si>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</si>
  <si>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</si>
  <si>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</si>
  <si>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</si>
  <si>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</si>
  <si>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</si>
  <si>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</si>
  <si>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</si>
  <si>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</si>
  <si>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</si>
  <si>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</si>
  <si>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Магнетна резонанца (у загради уписати број апарата и број смена)</t>
  </si>
  <si>
    <t>А. Биохемијске и хематолошке анализе укупно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</si>
  <si>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</si>
  <si>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</si>
  <si>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</si>
  <si>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</si>
  <si>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</si>
  <si>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</si>
  <si>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</si>
  <si>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</si>
  <si>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 xml:space="preserve"> </t>
  </si>
  <si>
    <t>Набавка крви и лабилних продуката крви од завода/института за трансфузију крви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</si>
  <si>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</si>
  <si>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</si>
  <si>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</si>
  <si>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</si>
  <si>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</si>
  <si>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</si>
  <si>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</si>
  <si>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</si>
  <si>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</si>
  <si>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</si>
  <si>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</si>
  <si>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</si>
  <si>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</si>
  <si>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</si>
  <si>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</si>
  <si>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</si>
  <si>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</si>
  <si>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</si>
  <si>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</si>
  <si>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</si>
  <si>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</si>
  <si>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</si>
  <si>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</si>
  <si>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</si>
  <si>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</si>
  <si>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</si>
  <si>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</si>
  <si>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</si>
  <si>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</si>
  <si>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</si>
  <si>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</si>
  <si>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</si>
  <si>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</si>
  <si>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</si>
  <si>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</si>
  <si>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</si>
  <si>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</si>
  <si>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</si>
  <si>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</si>
  <si>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</si>
  <si>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</si>
  <si>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</si>
  <si>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</si>
  <si>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</si>
  <si>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</si>
  <si>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</si>
  <si>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</si>
  <si>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</si>
  <si>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</si>
  <si>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</si>
  <si>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</si>
  <si>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</si>
  <si>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</si>
  <si>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</si>
  <si>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</si>
  <si>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</si>
  <si>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</si>
  <si>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</si>
  <si>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</si>
  <si>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</si>
  <si>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</si>
  <si>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</si>
  <si>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</si>
  <si>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</si>
  <si>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</si>
  <si>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</si>
  <si>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</si>
  <si>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</si>
  <si>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</si>
  <si>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</si>
  <si>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</si>
  <si>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</si>
  <si>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</si>
  <si>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</si>
  <si>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</si>
  <si>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</si>
  <si>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</si>
  <si>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</si>
  <si>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</si>
  <si>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</si>
  <si>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</si>
  <si>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</si>
  <si>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</si>
  <si>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</si>
  <si>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</si>
  <si>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</si>
  <si>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</si>
  <si>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</si>
  <si>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</si>
  <si>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</si>
  <si>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</si>
  <si>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</si>
  <si>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</si>
  <si>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</si>
  <si>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</si>
  <si>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</si>
  <si>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</si>
  <si>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</si>
  <si>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</si>
  <si>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</si>
  <si>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</si>
  <si>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</si>
  <si>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</si>
  <si>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</si>
  <si>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</si>
  <si>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</si>
  <si>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</si>
  <si>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</si>
  <si>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</si>
  <si>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</si>
  <si>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</si>
  <si>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</si>
  <si>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</si>
  <si>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</si>
  <si>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</si>
  <si>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</si>
  <si>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</si>
  <si>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</si>
  <si>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</si>
  <si>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</si>
  <si>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</si>
  <si>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</si>
  <si>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</si>
  <si>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</si>
  <si>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</si>
  <si>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</si>
  <si>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</si>
  <si>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</si>
  <si>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</si>
  <si>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</si>
  <si>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</si>
  <si>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</si>
  <si>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</si>
  <si>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</si>
  <si>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</si>
  <si>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</si>
  <si>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</si>
  <si>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</si>
  <si>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</si>
  <si>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</si>
  <si>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</si>
  <si>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</si>
  <si>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</si>
  <si>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</si>
  <si>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</si>
  <si>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</si>
  <si>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</si>
  <si>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</si>
  <si>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</si>
  <si>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</si>
  <si>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</si>
  <si>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</si>
  <si>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</si>
  <si>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</si>
  <si>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</si>
  <si>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</si>
  <si>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</si>
  <si>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</si>
  <si>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</si>
  <si>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</si>
  <si>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</si>
  <si>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</si>
  <si>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</si>
  <si>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</si>
  <si>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</si>
  <si>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</si>
  <si>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</si>
  <si>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</si>
  <si>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</si>
  <si>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</si>
  <si>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</si>
  <si>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</si>
  <si>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</si>
  <si>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</si>
  <si>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</si>
  <si>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</si>
  <si>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</si>
  <si>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</si>
  <si>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</si>
  <si>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</si>
  <si>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</si>
  <si>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</si>
  <si>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</si>
  <si>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</si>
  <si>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</si>
  <si>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</si>
  <si>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</si>
  <si>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</si>
  <si>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</si>
  <si>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</si>
  <si>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</si>
  <si>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</si>
  <si>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</si>
  <si>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</si>
  <si>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</si>
  <si>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</si>
  <si>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</si>
  <si>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</si>
  <si>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</si>
  <si>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</si>
  <si>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</si>
  <si>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</si>
  <si>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</si>
  <si>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</si>
  <si>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</si>
  <si>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</si>
  <si>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</si>
  <si>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</si>
  <si>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</si>
  <si>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</si>
  <si>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</si>
  <si>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</si>
  <si>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</si>
  <si>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</si>
  <si>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</si>
  <si>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</si>
  <si>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</si>
  <si>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</si>
  <si>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</si>
  <si>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</si>
  <si>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</si>
  <si>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</si>
  <si>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</si>
  <si>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</si>
  <si>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</si>
  <si>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</si>
  <si>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</si>
  <si>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</si>
  <si>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</si>
  <si>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</si>
  <si>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</si>
  <si>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</si>
  <si>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</si>
  <si>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</si>
  <si>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</si>
  <si>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</si>
  <si>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</si>
  <si>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</si>
  <si>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</si>
  <si>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</si>
  <si>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</si>
  <si>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</si>
  <si>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</si>
  <si>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</si>
  <si>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</si>
  <si>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</si>
  <si>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</si>
  <si>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</si>
  <si>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</si>
  <si>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</si>
  <si>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</si>
  <si>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</si>
  <si>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</si>
  <si>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</si>
  <si>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</si>
  <si>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</si>
  <si>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</si>
  <si>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</si>
  <si>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</si>
  <si>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</si>
  <si>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</si>
  <si>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</si>
  <si>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</si>
  <si>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</si>
  <si>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</si>
  <si>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</si>
  <si>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</si>
  <si>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</si>
  <si>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</si>
  <si>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</si>
  <si>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</si>
  <si>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</si>
  <si>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</si>
  <si>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</si>
  <si>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</si>
  <si>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</si>
  <si>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</si>
  <si>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</si>
  <si>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</si>
  <si>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</si>
  <si>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</si>
  <si>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</si>
  <si>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</si>
  <si>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</si>
  <si>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</si>
  <si>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</si>
  <si>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</si>
  <si>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</si>
  <si>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</si>
  <si>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</si>
  <si>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</si>
  <si>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</si>
  <si>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</si>
  <si>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</si>
  <si>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</si>
  <si>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</si>
  <si>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</si>
  <si>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</si>
  <si>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</si>
  <si>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</si>
  <si>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</si>
  <si>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</si>
  <si>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</si>
  <si>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</si>
  <si>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</si>
  <si>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</si>
  <si>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</si>
  <si>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</si>
  <si>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</si>
  <si>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</si>
  <si>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</si>
  <si>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</si>
  <si>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</si>
  <si>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</si>
  <si>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</si>
  <si>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</si>
  <si>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</si>
  <si>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</si>
  <si>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</si>
  <si>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</si>
  <si>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</si>
  <si>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</si>
  <si>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</si>
  <si>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</si>
  <si>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</si>
  <si>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</si>
  <si>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</si>
  <si>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</si>
  <si>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</si>
  <si>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</si>
  <si>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</si>
  <si>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</si>
  <si>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</si>
  <si>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</si>
  <si>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</si>
  <si>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</si>
  <si>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</si>
  <si>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</si>
  <si>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</si>
  <si>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</si>
  <si>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</si>
  <si>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</si>
  <si>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</si>
  <si>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</si>
  <si>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</si>
  <si>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</si>
  <si>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</si>
  <si>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</si>
  <si>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</si>
  <si>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</si>
  <si>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</si>
  <si>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</si>
  <si>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</si>
  <si>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</si>
  <si>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</si>
  <si>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</si>
  <si>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</si>
  <si>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</si>
  <si>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</si>
  <si>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</si>
  <si>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</si>
  <si>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</si>
  <si>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</si>
  <si>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</si>
  <si>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</si>
  <si>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</si>
  <si>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</si>
  <si>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</si>
  <si>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</si>
  <si>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</si>
  <si>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</si>
  <si>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</si>
  <si>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</si>
  <si>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</si>
  <si>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</si>
  <si>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</si>
  <si>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</si>
  <si>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</si>
  <si>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</si>
  <si>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</si>
  <si>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</si>
  <si>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</si>
  <si>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</si>
  <si>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</si>
  <si>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</si>
  <si>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</si>
  <si>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</si>
  <si>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</si>
  <si>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</si>
  <si>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</si>
  <si>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</si>
  <si>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</si>
  <si>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</si>
  <si>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</si>
  <si>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</si>
  <si>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</si>
  <si>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</si>
  <si>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</si>
  <si>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</si>
  <si>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</si>
  <si>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</si>
  <si>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</si>
  <si>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</si>
  <si>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</si>
  <si>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</si>
  <si>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</si>
  <si>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</si>
  <si>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</si>
  <si>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</si>
  <si>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</si>
  <si>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</si>
  <si>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</si>
  <si>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</si>
  <si>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</si>
  <si>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</si>
  <si>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</si>
  <si>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</si>
  <si>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</si>
  <si>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</si>
  <si>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</si>
  <si>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</si>
  <si>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</si>
  <si>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</si>
  <si>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</si>
  <si>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</si>
  <si>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</si>
  <si>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</si>
  <si>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</si>
  <si>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</si>
  <si>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</si>
  <si>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</si>
  <si>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</si>
  <si>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</si>
  <si>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</si>
  <si>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</si>
  <si>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</si>
  <si>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</si>
  <si>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</si>
  <si>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</si>
  <si>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</si>
  <si>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</si>
  <si>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</si>
  <si>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</si>
  <si>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</si>
  <si>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</si>
  <si>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</si>
  <si>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</si>
  <si>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</si>
  <si>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</si>
  <si>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</si>
  <si>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</si>
  <si>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</si>
  <si>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</si>
  <si>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</si>
  <si>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</si>
  <si>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</si>
  <si>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</si>
  <si>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</si>
  <si>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</si>
  <si>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</si>
  <si>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</si>
  <si>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</si>
  <si>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</si>
  <si>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</si>
  <si>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</si>
  <si>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</si>
  <si>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</si>
  <si>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</si>
  <si>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</si>
  <si>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</si>
  <si>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</si>
  <si>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</si>
  <si>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</si>
  <si>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</si>
  <si>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</si>
  <si>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</si>
  <si>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</si>
  <si>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</si>
  <si>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</si>
  <si>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</si>
  <si>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</si>
  <si>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</si>
  <si>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</si>
  <si>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</si>
  <si>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</si>
  <si>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</si>
  <si>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</si>
  <si>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</si>
  <si>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</si>
  <si>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</si>
  <si>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</si>
  <si>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</si>
  <si>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</si>
  <si>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</si>
  <si>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</si>
  <si>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</si>
  <si>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</si>
  <si>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</si>
  <si>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</si>
  <si>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</si>
  <si>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</si>
  <si>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</si>
  <si>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</si>
  <si>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</si>
  <si>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</si>
  <si>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</si>
  <si>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</si>
  <si>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</si>
  <si>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</si>
  <si>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</si>
  <si>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</si>
  <si>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</si>
  <si>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</si>
  <si>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</si>
  <si>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</si>
  <si>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</si>
  <si>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</si>
  <si>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</si>
  <si>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</si>
  <si>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</si>
  <si>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</si>
  <si>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</si>
  <si>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</si>
  <si>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</si>
  <si>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</si>
  <si>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</si>
  <si>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</si>
  <si>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</si>
  <si>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</si>
  <si>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</si>
  <si>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</si>
  <si>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</si>
  <si>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</si>
  <si>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</si>
  <si>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</si>
  <si>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</si>
  <si>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</si>
  <si>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</si>
  <si>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</si>
  <si>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</si>
  <si>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</si>
  <si>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</si>
  <si>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</si>
  <si>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</si>
  <si>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</si>
  <si>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</si>
  <si>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</si>
  <si>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</si>
  <si>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</si>
  <si>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</si>
  <si>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</si>
  <si>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</si>
  <si>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</si>
  <si>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</si>
  <si>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</si>
  <si>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</si>
  <si>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</si>
  <si>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</si>
  <si>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</si>
  <si>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</si>
  <si>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</si>
  <si>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</si>
  <si>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</si>
  <si>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</si>
  <si>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</si>
  <si>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</si>
  <si>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</si>
  <si>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</si>
  <si>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</si>
  <si>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</si>
  <si>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</si>
  <si>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</si>
  <si>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</si>
  <si>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</si>
  <si>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</si>
  <si>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</si>
  <si>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</si>
  <si>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</si>
  <si>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</si>
  <si>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</si>
  <si>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</si>
  <si>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</si>
  <si>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</si>
  <si>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</si>
  <si>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</si>
  <si>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</si>
  <si>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</si>
  <si>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</si>
  <si>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</si>
  <si>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</si>
  <si>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</si>
  <si>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</si>
  <si>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</si>
  <si>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</si>
  <si>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</si>
  <si>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</si>
  <si>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</si>
  <si>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</si>
  <si>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</si>
  <si>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</si>
  <si>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</si>
  <si>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</si>
  <si>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</si>
  <si>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</si>
  <si>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</si>
  <si>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</si>
  <si>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</si>
  <si>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</si>
  <si>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</si>
  <si>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</si>
  <si>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</si>
  <si>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</si>
  <si>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</si>
  <si>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</si>
  <si>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</si>
  <si>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</si>
  <si>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</si>
  <si>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</si>
  <si>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</si>
  <si>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</si>
  <si>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</si>
  <si>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</si>
  <si>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</si>
  <si>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</si>
  <si>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</si>
  <si>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</si>
  <si>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</si>
  <si>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</si>
  <si>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</si>
  <si>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</si>
  <si>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</si>
  <si>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</si>
  <si>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</si>
  <si>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</si>
  <si>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</si>
  <si>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</si>
  <si>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</si>
  <si>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</si>
  <si>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</si>
  <si>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</si>
  <si>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</si>
  <si>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</si>
  <si>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</si>
  <si>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</si>
  <si>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</si>
  <si>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</si>
  <si>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</si>
  <si>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</si>
  <si>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</si>
  <si>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</si>
  <si>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</si>
  <si>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</si>
  <si>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</si>
  <si>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</si>
  <si>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</si>
  <si>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</si>
  <si>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</si>
  <si>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</si>
  <si>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</si>
  <si>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</si>
  <si>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</si>
  <si>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</si>
  <si>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</si>
  <si>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</si>
  <si>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</si>
  <si>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</si>
  <si>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</si>
  <si>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</si>
  <si>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</si>
  <si>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</si>
  <si>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</si>
  <si>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</si>
  <si>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</si>
  <si>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</si>
  <si>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</si>
  <si>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</si>
  <si>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</si>
  <si>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</si>
  <si>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</si>
  <si>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</si>
  <si>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</si>
  <si>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</si>
  <si>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</si>
  <si>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</si>
  <si>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</si>
  <si>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</si>
  <si>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</si>
  <si>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</si>
  <si>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</si>
  <si>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</si>
  <si>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</si>
  <si>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</si>
  <si>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</si>
  <si>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</si>
  <si>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</si>
  <si>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</si>
  <si>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</si>
  <si>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</si>
  <si>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</si>
  <si>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</si>
  <si>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</si>
  <si>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</si>
  <si>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</si>
  <si>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</si>
  <si>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</si>
  <si>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</si>
  <si>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</si>
  <si>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</si>
  <si>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</si>
  <si>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</si>
  <si>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</si>
  <si>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</si>
  <si>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</si>
  <si>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</si>
  <si>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</si>
  <si>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</si>
  <si>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</si>
  <si>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</si>
  <si>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</si>
  <si>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</si>
  <si>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</si>
  <si>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</si>
  <si>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</si>
  <si>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</si>
  <si>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</si>
  <si>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</si>
  <si>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</si>
  <si>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</si>
  <si>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</si>
  <si>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</si>
  <si>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</si>
  <si>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</si>
  <si>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</si>
  <si>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</si>
  <si>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</si>
  <si>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</si>
  <si>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</si>
  <si>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</si>
  <si>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</si>
  <si>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</si>
  <si>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</si>
  <si>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</si>
  <si>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</si>
  <si>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</si>
  <si>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</si>
  <si>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</si>
  <si>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</si>
  <si>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</si>
  <si>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</si>
  <si>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</si>
  <si>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</si>
  <si>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</si>
  <si>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</si>
  <si>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</si>
  <si>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</si>
  <si>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</si>
  <si>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</si>
  <si>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</si>
  <si>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</si>
  <si>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</si>
  <si>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</si>
  <si>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</si>
  <si>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</si>
  <si>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</si>
  <si>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</si>
  <si>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</si>
  <si>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</si>
  <si>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</si>
  <si>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</si>
  <si>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</si>
  <si>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</si>
  <si>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</si>
  <si>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</si>
  <si>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</si>
  <si>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</si>
  <si>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</si>
  <si>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</si>
  <si>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</si>
  <si>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</si>
  <si>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</si>
  <si>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</si>
  <si>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</si>
  <si>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</si>
  <si>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</si>
  <si>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</si>
  <si>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</si>
  <si>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</si>
  <si>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</si>
  <si>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</si>
  <si>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</si>
  <si>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</si>
  <si>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</si>
  <si>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</si>
  <si>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</si>
  <si>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</si>
  <si>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</si>
  <si>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</si>
  <si>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</si>
  <si>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</si>
  <si>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</si>
  <si>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</si>
  <si>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</si>
  <si>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</si>
  <si>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</si>
  <si>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</si>
  <si>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</si>
  <si>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</si>
  <si>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</si>
  <si>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</si>
  <si>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</si>
  <si>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</si>
  <si>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</si>
  <si>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</si>
  <si>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</si>
  <si>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</si>
  <si>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</si>
  <si>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</si>
  <si>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</si>
  <si>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</si>
  <si>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</si>
  <si>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</si>
  <si>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</si>
  <si>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</si>
  <si>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</si>
  <si>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</si>
  <si>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</si>
  <si>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</si>
  <si>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</si>
  <si>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</si>
  <si>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</si>
  <si>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</si>
  <si>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</si>
  <si>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</si>
  <si>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</si>
  <si>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</si>
  <si>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</si>
  <si>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</si>
  <si>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</si>
  <si>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</si>
  <si>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</si>
  <si>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</si>
  <si>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</si>
  <si>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</si>
  <si>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</si>
  <si>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</si>
  <si>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</si>
  <si>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</si>
  <si>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</si>
  <si>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</si>
  <si>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</si>
  <si>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</si>
  <si>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</si>
  <si>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</si>
  <si>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</si>
  <si>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</si>
  <si>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</si>
  <si>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</si>
  <si>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</si>
  <si>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</si>
  <si>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</si>
  <si>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</si>
  <si>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</si>
  <si>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</si>
  <si>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</si>
  <si>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</si>
  <si>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</si>
  <si>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</si>
  <si>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</si>
  <si>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</si>
  <si>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</si>
  <si>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</si>
  <si>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</si>
  <si>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</si>
  <si>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</si>
  <si>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</si>
  <si>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</si>
  <si>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</si>
  <si>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</si>
  <si>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</si>
  <si>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</si>
  <si>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</si>
  <si>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</si>
  <si>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</si>
  <si>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</si>
  <si>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</si>
  <si>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</si>
  <si>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</si>
  <si>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</si>
  <si>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</si>
  <si>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</si>
  <si>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</si>
  <si>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</si>
  <si>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</si>
  <si>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</si>
  <si>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</si>
  <si>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</si>
  <si>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</si>
  <si>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</si>
  <si>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</si>
  <si>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</si>
  <si>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</si>
  <si>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</si>
  <si>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</si>
  <si>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</si>
  <si>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</si>
  <si>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</si>
  <si>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</si>
  <si>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</si>
  <si>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</si>
  <si>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</si>
  <si>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</si>
  <si>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</si>
  <si>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</si>
  <si>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</si>
  <si>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</si>
  <si>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</si>
  <si>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</si>
  <si>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</si>
  <si>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</si>
  <si>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</si>
  <si>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</si>
  <si>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</si>
  <si>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</si>
  <si>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</si>
  <si>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</si>
  <si>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</si>
  <si>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</si>
  <si>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</si>
  <si>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</si>
  <si>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</si>
  <si>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</si>
  <si>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</si>
  <si>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</si>
  <si>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</si>
  <si>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</si>
  <si>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</si>
  <si>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</si>
  <si>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</si>
  <si>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</si>
  <si>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</si>
  <si>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</si>
  <si>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</si>
  <si>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</si>
  <si>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</si>
  <si>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</si>
  <si>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</si>
  <si>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</si>
  <si>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</si>
  <si>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</si>
  <si>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</si>
  <si>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</si>
  <si>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</si>
  <si>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</si>
  <si>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</si>
  <si>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</si>
  <si>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</si>
  <si>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</si>
  <si>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</si>
  <si>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</si>
  <si>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</si>
  <si>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</si>
  <si>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</si>
  <si>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</si>
  <si>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</si>
  <si>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</si>
  <si>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</si>
  <si>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</si>
  <si>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</si>
  <si>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</si>
  <si>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</si>
  <si>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</si>
  <si>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</si>
  <si>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</si>
  <si>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</si>
  <si>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</si>
  <si>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</si>
  <si>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</si>
  <si>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</si>
  <si>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</si>
  <si>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</si>
  <si>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</si>
  <si>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</si>
  <si>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</si>
  <si>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</si>
  <si>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</si>
  <si>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</si>
  <si>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</si>
  <si>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</si>
  <si>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</si>
  <si>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</si>
  <si>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</si>
  <si>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</si>
  <si>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</si>
  <si>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</si>
  <si>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</si>
  <si>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</si>
  <si>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</si>
  <si>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</si>
  <si>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</si>
  <si>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</si>
  <si>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</si>
  <si>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</si>
  <si>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</si>
  <si>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</si>
  <si>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</si>
  <si>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</si>
  <si>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</si>
  <si>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</si>
  <si>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</si>
  <si>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</si>
  <si>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</si>
  <si>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</si>
  <si>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</si>
  <si>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</si>
  <si>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</si>
  <si>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</si>
  <si>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</si>
  <si>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</si>
  <si>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</si>
  <si>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</si>
  <si>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</si>
  <si>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</si>
  <si>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</si>
  <si>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</si>
  <si>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</si>
  <si>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</si>
  <si>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</si>
  <si>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</si>
  <si>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</si>
  <si>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</si>
  <si>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</si>
  <si>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</si>
  <si>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</si>
  <si>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</si>
  <si>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</si>
  <si>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</si>
  <si>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</si>
  <si>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</si>
  <si>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</si>
  <si>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</si>
  <si>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</si>
  <si>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</si>
  <si>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</si>
  <si>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</si>
  <si>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</si>
  <si>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</si>
  <si>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</si>
  <si>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</si>
  <si>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</si>
  <si>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</si>
  <si>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</si>
  <si>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</si>
  <si>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</si>
  <si>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</si>
  <si>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</si>
  <si>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</si>
  <si>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</si>
  <si>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</si>
  <si>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</si>
  <si>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</si>
  <si>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</si>
  <si>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</si>
  <si>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</si>
  <si>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</si>
  <si>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</si>
  <si>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</si>
  <si>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</si>
  <si>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</si>
  <si>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</si>
  <si>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</si>
  <si>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</si>
  <si>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</si>
  <si>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</si>
  <si>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</si>
  <si>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</si>
  <si>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</si>
  <si>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</si>
  <si>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</si>
  <si>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</si>
  <si>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</si>
  <si>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</si>
  <si>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</si>
  <si>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</si>
  <si>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</si>
  <si>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</si>
  <si>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</si>
  <si>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</si>
  <si>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</si>
  <si>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</si>
  <si>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</si>
  <si>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</si>
  <si>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</si>
  <si>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</si>
  <si>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</si>
  <si>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</si>
  <si>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</si>
  <si>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</si>
  <si>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</si>
  <si>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</si>
  <si>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</si>
  <si>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</si>
  <si>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</si>
  <si>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</si>
  <si>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</si>
  <si>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</si>
  <si>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</si>
  <si>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</si>
  <si>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</si>
  <si>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</si>
  <si>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</si>
  <si>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</si>
  <si>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</si>
  <si>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</si>
  <si>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</si>
  <si>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</si>
  <si>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</si>
  <si>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</si>
  <si>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</si>
  <si>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</si>
  <si>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</si>
  <si>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</si>
  <si>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</si>
  <si>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</si>
  <si>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</si>
  <si>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</si>
  <si>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</si>
  <si>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</si>
  <si>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</si>
  <si>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</si>
  <si>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</si>
  <si>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</si>
  <si>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</si>
  <si>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</si>
  <si>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</si>
  <si>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</si>
  <si>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</si>
  <si>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</si>
  <si>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</si>
  <si>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</si>
  <si>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</si>
  <si>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</si>
  <si>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</si>
  <si>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</si>
  <si>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</si>
  <si>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</si>
  <si>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</si>
  <si>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</si>
  <si>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</si>
  <si>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</si>
  <si>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</si>
  <si>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</si>
  <si>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</si>
  <si>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</si>
  <si>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</si>
  <si>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</si>
  <si>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</si>
  <si>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</si>
  <si>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</si>
  <si>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</si>
  <si>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</si>
  <si>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</si>
  <si>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</si>
  <si>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</si>
  <si>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</si>
  <si>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</si>
  <si>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</si>
  <si>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</si>
  <si>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</si>
  <si>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</si>
  <si>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</si>
  <si>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</si>
  <si>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</si>
  <si>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</si>
  <si>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</si>
  <si>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</si>
  <si>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</si>
  <si>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</si>
  <si>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</si>
  <si>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</si>
  <si>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</si>
  <si>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</si>
  <si>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</si>
  <si>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</si>
  <si>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</si>
  <si>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</si>
  <si>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</si>
  <si>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</si>
  <si>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</si>
  <si>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</si>
  <si>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</si>
  <si>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</si>
  <si>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</si>
  <si>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</si>
  <si>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</si>
  <si>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</si>
  <si>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</si>
  <si>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</si>
  <si>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</si>
  <si>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</si>
  <si>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</si>
  <si>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</si>
  <si>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</si>
  <si>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</si>
  <si>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</si>
  <si>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</si>
  <si>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</si>
  <si>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</si>
  <si>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</si>
  <si>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</si>
  <si>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</si>
  <si>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</si>
  <si>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</si>
  <si>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</si>
  <si>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</si>
  <si>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</si>
  <si>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</si>
  <si>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</si>
  <si>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</si>
  <si>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</si>
  <si>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</si>
  <si>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</si>
  <si>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</si>
  <si>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</si>
  <si>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</si>
  <si>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</si>
  <si>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</si>
  <si>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</si>
  <si>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</si>
  <si>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</si>
  <si>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</si>
  <si>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</si>
  <si>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</si>
  <si>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</si>
  <si>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</si>
  <si>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</si>
  <si>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</si>
  <si>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</si>
  <si>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</si>
  <si>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</si>
  <si>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</si>
  <si>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</si>
  <si>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</si>
  <si>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</si>
  <si>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</si>
  <si>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</si>
  <si>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</si>
  <si>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</si>
  <si>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</si>
  <si>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</si>
  <si>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</si>
  <si>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</si>
  <si>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</si>
  <si>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</si>
  <si>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</si>
  <si>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</si>
  <si>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</si>
  <si>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</si>
  <si>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</si>
  <si>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</si>
  <si>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</si>
  <si>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</si>
  <si>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</si>
  <si>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</si>
  <si>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</si>
  <si>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</si>
  <si>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</si>
  <si>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</si>
  <si>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</si>
  <si>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</si>
  <si>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</si>
  <si>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</si>
  <si>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</si>
  <si>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</si>
  <si>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</si>
  <si>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</si>
  <si>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</si>
  <si>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</si>
  <si>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</si>
  <si>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</si>
  <si>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</si>
  <si>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</si>
  <si>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</si>
  <si>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</si>
  <si>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</si>
  <si>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</si>
  <si>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</si>
  <si>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</si>
  <si>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</si>
  <si>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</si>
  <si>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</si>
  <si>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</si>
  <si>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</si>
  <si>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</si>
  <si>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</si>
  <si>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</si>
  <si>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</si>
  <si>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</si>
  <si>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</si>
  <si>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</si>
  <si>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</si>
  <si>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</si>
  <si>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</si>
  <si>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</si>
  <si>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</si>
  <si>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</si>
  <si>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</si>
  <si>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</si>
  <si>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</si>
  <si>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</si>
  <si>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</si>
  <si>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</si>
  <si>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</si>
  <si>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</si>
  <si>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</si>
  <si>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</si>
  <si>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</si>
  <si>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</si>
  <si>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</si>
  <si>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</si>
  <si>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</si>
  <si>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</si>
  <si>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</si>
  <si>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</si>
  <si>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</si>
  <si>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</si>
  <si>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</si>
  <si>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</si>
  <si>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</si>
  <si>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</si>
  <si>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</si>
  <si>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</si>
  <si>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</si>
  <si>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</si>
  <si>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</si>
  <si>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</si>
  <si>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</si>
  <si>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</si>
  <si>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</si>
  <si>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</si>
  <si>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</si>
  <si>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</si>
  <si>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</si>
  <si>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</si>
  <si>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</si>
  <si>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</si>
  <si>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</si>
  <si>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</si>
  <si>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</si>
  <si>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</si>
  <si>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</si>
  <si>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</si>
  <si>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</si>
  <si>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</si>
  <si>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</si>
  <si>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</si>
  <si>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</si>
  <si>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</si>
  <si>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</si>
  <si>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</si>
  <si>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</si>
  <si>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</si>
  <si>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</si>
  <si>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</si>
  <si>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</si>
  <si>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</si>
  <si>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</si>
  <si>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</si>
  <si>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</si>
  <si>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</si>
  <si>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</si>
  <si>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</si>
  <si>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</si>
  <si>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</si>
  <si>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</si>
  <si>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</si>
  <si>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</si>
  <si>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</si>
  <si>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</si>
  <si>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</si>
  <si>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</si>
  <si>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</si>
  <si>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</si>
  <si>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</si>
  <si>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</si>
  <si>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</si>
  <si>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</si>
  <si>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</si>
  <si>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</si>
  <si>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</si>
  <si>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</si>
  <si>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</si>
  <si>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</si>
  <si>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</si>
  <si>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</si>
  <si>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</si>
  <si>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</si>
  <si>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</si>
  <si>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</si>
  <si>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</si>
  <si>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</si>
  <si>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</si>
  <si>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</si>
  <si>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</si>
  <si>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</si>
  <si>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</si>
  <si>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</si>
  <si>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</si>
  <si>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</si>
  <si>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</si>
  <si>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</si>
  <si>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</si>
  <si>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</si>
  <si>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</si>
  <si>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</si>
  <si>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</si>
  <si>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</si>
  <si>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</si>
  <si>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</si>
  <si>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</si>
  <si>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</si>
  <si>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</si>
  <si>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</si>
  <si>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</si>
  <si>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</si>
  <si>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</si>
  <si>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</si>
  <si>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</si>
  <si>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</si>
  <si>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</si>
  <si>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</si>
  <si>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</si>
  <si>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</si>
  <si>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</si>
  <si>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</si>
  <si>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</si>
  <si>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3. Кардиологија и интервентна радиологија</t>
  </si>
  <si>
    <t>11. Урологија и нефрологија</t>
  </si>
  <si>
    <t>Хирургија</t>
  </si>
  <si>
    <t>Урологија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</si>
  <si>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</si>
  <si>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</si>
  <si>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</si>
  <si>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</si>
  <si>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</si>
  <si>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</si>
  <si>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</si>
  <si>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</si>
  <si>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</si>
  <si>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</si>
  <si>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</si>
  <si>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</si>
  <si>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</si>
  <si>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</si>
  <si>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</si>
  <si>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</si>
  <si>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</si>
  <si>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</si>
  <si>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</si>
  <si>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Припрема крви и компоненти крви</t>
  </si>
  <si>
    <t>Остале услуге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</si>
  <si>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</si>
  <si>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</si>
  <si>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</si>
  <si>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</si>
  <si>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</si>
  <si>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</si>
  <si>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</si>
  <si>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</si>
  <si>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Крв и компоненте крви, институти и заводи за трансфузију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</si>
  <si>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</si>
  <si>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</si>
  <si>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</si>
  <si>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</si>
  <si>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</si>
  <si>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</si>
  <si>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</si>
  <si>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</si>
  <si>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</si>
  <si>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</si>
  <si>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</si>
  <si>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</si>
  <si>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</si>
  <si>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</si>
  <si>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</si>
  <si>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</si>
  <si>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</si>
  <si>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</si>
  <si>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</si>
  <si>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</si>
  <si>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</si>
  <si>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</si>
  <si>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</si>
  <si>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</si>
  <si>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</si>
  <si>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</si>
  <si>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</si>
  <si>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</si>
  <si>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</si>
  <si>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</si>
  <si>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</si>
  <si>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9.</t>
  </si>
  <si>
    <t xml:space="preserve">Табела 10. </t>
  </si>
  <si>
    <t xml:space="preserve">Табела 11. </t>
  </si>
  <si>
    <t>Табела 12.</t>
  </si>
  <si>
    <t>Табела 13.</t>
  </si>
  <si>
    <t xml:space="preserve">Табела 14. </t>
  </si>
  <si>
    <t>Табела 15.</t>
  </si>
  <si>
    <t>Табела 17.</t>
  </si>
  <si>
    <t>Табела 18.</t>
  </si>
  <si>
    <t>Табела 19.</t>
  </si>
  <si>
    <t>Табела 20.</t>
  </si>
  <si>
    <t>Табела 21.</t>
  </si>
  <si>
    <t>Табела 22.</t>
  </si>
  <si>
    <t xml:space="preserve">Број бо  дана  01.01-31.12.2019. </t>
  </si>
  <si>
    <t>% Извршењa</t>
  </si>
  <si>
    <t xml:space="preserve">Број исписаних болесника 01.01-31.12.2019. </t>
  </si>
  <si>
    <t>Просечна дневна заузетост постеља у  01.01-31.12.2019.  (%)</t>
  </si>
  <si>
    <t>ЗА 2020. ГОДИНУ</t>
  </si>
  <si>
    <t>План за 2020.</t>
  </si>
  <si>
    <t>Извршење 01.01. – 31.03.2020,</t>
  </si>
  <si>
    <t>Извршење I-III</t>
  </si>
  <si>
    <t xml:space="preserve">Укупан број пацијената на листи чекања на дан 31.12.2019. </t>
  </si>
  <si>
    <t xml:space="preserve">Укупан број пацијената на листи чекања на дан 31.3.2020. </t>
  </si>
  <si>
    <t>Број пацијената са листе чекања којима је урађена  процедура/интервенција у 2019.</t>
  </si>
  <si>
    <t>Укупан број свих пацијената којима је урађена интервенција/процедура у ЗУ 2019.</t>
  </si>
  <si>
    <t>Број нових пацијената на листи чекања у 2019.</t>
  </si>
  <si>
    <t>Просечна дужина чекања у данима 2019.</t>
  </si>
  <si>
    <t>Планиран укупан број процедура за које се воде листе чекања за 2020.</t>
  </si>
  <si>
    <t>Планиран број процедура за пацијенте који су на листи чекања за 2020.</t>
  </si>
  <si>
    <t>Табела 16.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</si>
  <si>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</si>
  <si>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</si>
  <si>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</si>
  <si>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</si>
  <si>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</si>
  <si>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</si>
  <si>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Акут.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</si>
  <si>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</si>
  <si>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</si>
  <si>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</si>
  <si>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</si>
  <si>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</si>
  <si>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</si>
  <si>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</si>
  <si>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</si>
  <si>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</si>
  <si>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</si>
  <si>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</si>
  <si>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</si>
  <si>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</si>
  <si>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</si>
  <si>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</si>
  <si>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% Извршења</t>
  </si>
  <si>
    <t>Збирна табела врсте здравствених услуга које се пружају у здравственој установи</t>
  </si>
  <si>
    <t xml:space="preserve">16. </t>
  </si>
  <si>
    <t>31.03.2020.године</t>
  </si>
  <si>
    <t>Извршење 01.01. – 31.03.2020.</t>
  </si>
  <si>
    <t>% Извршењa (однос укупног броја извршених и укупног броја планираних дијализа)</t>
  </si>
  <si>
    <r>
      <t xml:space="preserve">Број нових пацијената на листи чекања </t>
    </r>
    <r>
      <rPr>
        <sz val="10"/>
        <rFont val="Times New Roman"/>
        <family val="1"/>
      </rPr>
      <t>01.01.- 31.03.2020</t>
    </r>
  </si>
  <si>
    <t>Просечна дужина чекања у данима пресек 31.03.2020.</t>
  </si>
  <si>
    <t xml:space="preserve">Извршен укупан број процедура 01.01.- 31.03.2020.  </t>
  </si>
  <si>
    <t>Извршен број процедура за пацијенте који су на листи чекања 01.01.-31.03.2020.</t>
  </si>
  <si>
    <t>% Извршењa процедура за пацијенте који су на листи чекања</t>
  </si>
  <si>
    <t>(ИЗВРШЕЊЕ ЗА I КВАРТАЛ 2020. ГОДИНЕ)</t>
  </si>
  <si>
    <t>Служба за интерну медицину</t>
  </si>
  <si>
    <t>Одељење за пнеумофтизиологију</t>
  </si>
  <si>
    <t>Служба за хирургију</t>
  </si>
  <si>
    <t>Одељење за ортопедску хирургију и трауматологију</t>
  </si>
  <si>
    <t>Одсек за урологију</t>
  </si>
  <si>
    <t>Одељење за оториноларингологију</t>
  </si>
  <si>
    <t>Кабинет за офталмологију</t>
  </si>
  <si>
    <t>Служба за педијатрију</t>
  </si>
  <si>
    <t>Служба за гинекологију и акушерство</t>
  </si>
  <si>
    <t>Одељење за неонатологију</t>
  </si>
  <si>
    <t>Служба за психијатрију</t>
  </si>
  <si>
    <t>Одељење за неурологију</t>
  </si>
  <si>
    <t>Одељење за продужено лечење и негу</t>
  </si>
  <si>
    <t>Дневна болница за терапијски третман у онкологији</t>
  </si>
  <si>
    <t>Хируршка дневна болница</t>
  </si>
  <si>
    <t xml:space="preserve">Служба за правне и економско финансијске послове </t>
  </si>
  <si>
    <t>Служба за техничке и друге сличне послове</t>
  </si>
  <si>
    <t>08923507</t>
  </si>
  <si>
    <t>ОПШТА БОЛНИЦА СЕНТА</t>
  </si>
  <si>
    <t>0002</t>
  </si>
  <si>
    <t xml:space="preserve">Служба за интерну </t>
  </si>
  <si>
    <t>медицину</t>
  </si>
  <si>
    <t>0008</t>
  </si>
  <si>
    <t>0009</t>
  </si>
  <si>
    <t>0010</t>
  </si>
  <si>
    <t xml:space="preserve">Одељење за ортопедску </t>
  </si>
  <si>
    <t>0011</t>
  </si>
  <si>
    <t>0014</t>
  </si>
  <si>
    <t xml:space="preserve">Одељење за </t>
  </si>
  <si>
    <t>оториноларингологију</t>
  </si>
  <si>
    <t>0017</t>
  </si>
  <si>
    <t>Одељење за педијатрију</t>
  </si>
  <si>
    <t>0019</t>
  </si>
  <si>
    <t>Служба за гинекологију и</t>
  </si>
  <si>
    <t>акушерство</t>
  </si>
  <si>
    <t>0022</t>
  </si>
  <si>
    <t>Одељење зa психијатрију</t>
  </si>
  <si>
    <t>0023</t>
  </si>
  <si>
    <t>0025</t>
  </si>
  <si>
    <t xml:space="preserve">хирургију  </t>
  </si>
  <si>
    <t>и трауматологију</t>
  </si>
  <si>
    <t xml:space="preserve">Служба за продужено </t>
  </si>
  <si>
    <t>лечење</t>
  </si>
  <si>
    <t>Одељење за</t>
  </si>
  <si>
    <t xml:space="preserve"> пнеумофтизиологију</t>
  </si>
  <si>
    <t>ПЕДИЈАТРИЈА</t>
  </si>
  <si>
    <t>ОРЛ</t>
  </si>
  <si>
    <t>Hematologija</t>
  </si>
  <si>
    <t>Onkologija</t>
  </si>
  <si>
    <t>Ortopedija</t>
  </si>
  <si>
    <t>Urologija</t>
  </si>
  <si>
    <t>bolesti digestivnog sistema</t>
  </si>
  <si>
    <t>ginekologija</t>
  </si>
  <si>
    <t>ORL</t>
  </si>
  <si>
    <t>psihijatrija</t>
  </si>
  <si>
    <t>ИНТЕРНО</t>
  </si>
  <si>
    <t>СПЕЦИЈАЛИСТИЧКИ ПРЕГЛЕД</t>
  </si>
  <si>
    <t>КОНТРОЛНИ СПЕЦ.ПРЕГЛЕД</t>
  </si>
  <si>
    <t>32171-00</t>
  </si>
  <si>
    <t>аноректални преглед</t>
  </si>
  <si>
    <t>92001-00</t>
  </si>
  <si>
    <t xml:space="preserve">Opšti fizikalni pregled </t>
  </si>
  <si>
    <t>ОНКОЛОГИЈА</t>
  </si>
  <si>
    <t>ОПШТА ХИРУРГИЈА</t>
  </si>
  <si>
    <t>ОРТОПЕДИЈА</t>
  </si>
  <si>
    <t>УРОЛОГИЈА</t>
  </si>
  <si>
    <t>ГИНЕКОЛОГИЈА</t>
  </si>
  <si>
    <t>35500-00</t>
  </si>
  <si>
    <t>Ginekološki pregled</t>
  </si>
  <si>
    <t>92001-001</t>
  </si>
  <si>
    <t>Pregled novorođenčeta</t>
  </si>
  <si>
    <t>U9200101</t>
  </si>
  <si>
    <t>ОЧНО</t>
  </si>
  <si>
    <t>42503-00</t>
  </si>
  <si>
    <t>OFTALMOLOŠKI PREGLED</t>
  </si>
  <si>
    <t>ПУЛМОЛОГИЈА</t>
  </si>
  <si>
    <t>920001-00</t>
  </si>
  <si>
    <t>општи физикални преглед</t>
  </si>
  <si>
    <t>НЕУРОЛОГИЈА</t>
  </si>
  <si>
    <t>КОНТР. СПЕЦ.ПРЕГЛЕД</t>
  </si>
  <si>
    <t>90061</t>
  </si>
  <si>
    <t>SPEC.PREGLED PSIHIJATRA</t>
  </si>
  <si>
    <t>ПСИХИЈАТРИЈА</t>
  </si>
  <si>
    <t>СПЕЦ. ПРЕГЛЕД</t>
  </si>
  <si>
    <t>090061</t>
  </si>
  <si>
    <t>090062</t>
  </si>
  <si>
    <t>SPEC.PREGLED PSIH.ponovni</t>
  </si>
  <si>
    <t>РЕХАБИЛИТАЦИЈА</t>
  </si>
  <si>
    <t>600001</t>
  </si>
  <si>
    <t>СПЕЦ.ПРЕГЛЕД ФИЗИЈАТРА</t>
  </si>
  <si>
    <t>600002</t>
  </si>
  <si>
    <t>КОНТР. ПРЕГЛЕД ФИЗИЈАТРА</t>
  </si>
  <si>
    <t>090084</t>
  </si>
  <si>
    <t>Specijalistički psihijatrijski pregled ponovni</t>
  </si>
  <si>
    <t>Рендген дијагностика (у загради уписати број апарата и број смена) Broj aparata: 5; broj smena: 3</t>
  </si>
  <si>
    <t>57506-00</t>
  </si>
  <si>
    <t>Radiografsko snimanje humerusa</t>
  </si>
  <si>
    <t>57506-01</t>
  </si>
  <si>
    <t>Radiografsko snimanje lakta</t>
  </si>
  <si>
    <t>57506-02</t>
  </si>
  <si>
    <t>Radiografsko snimanje podlaktice</t>
  </si>
  <si>
    <t>57506-03</t>
  </si>
  <si>
    <t>Radiografsko snimanje ručnog zgloba</t>
  </si>
  <si>
    <t>57506-04</t>
  </si>
  <si>
    <t>Radiografsko snimanje šake</t>
  </si>
  <si>
    <t>57512-00</t>
  </si>
  <si>
    <t>Radiografsko snimanje lakta i humerusa</t>
  </si>
  <si>
    <t>57518-00</t>
  </si>
  <si>
    <t>Radiografsko snimanje femura</t>
  </si>
  <si>
    <t>57518-01</t>
  </si>
  <si>
    <t>Radiografsko snimanje kolena</t>
  </si>
  <si>
    <t>57518-02</t>
  </si>
  <si>
    <t>Radiografsko snimanje noge</t>
  </si>
  <si>
    <t>57518-03</t>
  </si>
  <si>
    <t>Radiografsko snimanje gležnja</t>
  </si>
  <si>
    <t>57518-04</t>
  </si>
  <si>
    <t>Radiografsko snimanje stopala</t>
  </si>
  <si>
    <t>57524-00</t>
  </si>
  <si>
    <t>Radiografsko snimanje femura i kolena</t>
  </si>
  <si>
    <t>57524-01</t>
  </si>
  <si>
    <t>Radiografsko snimanje kolena i noge</t>
  </si>
  <si>
    <t>57524-02</t>
  </si>
  <si>
    <t>Radiografsko snimanje noge i gležnja</t>
  </si>
  <si>
    <t>57524-03</t>
  </si>
  <si>
    <t>Radiografsko snimanje noge, gležnja i stopala</t>
  </si>
  <si>
    <t>57524-04</t>
  </si>
  <si>
    <t>Radiografsko snimanje gležnja i stopala</t>
  </si>
  <si>
    <t>57700-00</t>
  </si>
  <si>
    <t>Radiografsko snimanje ramena ili skapule</t>
  </si>
  <si>
    <t>57706-00</t>
  </si>
  <si>
    <t>Radiografsko snimanje klavikule</t>
  </si>
  <si>
    <t>57712-00</t>
  </si>
  <si>
    <t>Radiografsko snimanje zgloba kuka</t>
  </si>
  <si>
    <t>57715-00</t>
  </si>
  <si>
    <t>Radiografsko snimanje pelvisa</t>
  </si>
  <si>
    <t>57901-00</t>
  </si>
  <si>
    <t>Radiografsko snimanje lobanje</t>
  </si>
  <si>
    <t>57903-00</t>
  </si>
  <si>
    <t>Radiografsko snimanje paranazalnog sinusa</t>
  </si>
  <si>
    <t>57906-00</t>
  </si>
  <si>
    <t>Radiografsko snimanje mastoidne kosti</t>
  </si>
  <si>
    <t>57912-00</t>
  </si>
  <si>
    <t>Radiografsko snimanje ostalih facijalnih kostiju</t>
  </si>
  <si>
    <t>57915-00</t>
  </si>
  <si>
    <t>Radiografsko snimanje mandibule</t>
  </si>
  <si>
    <t>57921-00</t>
  </si>
  <si>
    <t>Radiografsko snimanje nosa</t>
  </si>
  <si>
    <t>57927-00</t>
  </si>
  <si>
    <t>Radiografsko snimanje temporalnomandibularnog zgloba</t>
  </si>
  <si>
    <t>57945-00</t>
  </si>
  <si>
    <t>Radiografsko snimanje larinksa</t>
  </si>
  <si>
    <t>58100-00</t>
  </si>
  <si>
    <t>Radiografsko snimanje cervikalnog dela kičme</t>
  </si>
  <si>
    <t>58103-00</t>
  </si>
  <si>
    <t>Radiografsko snimanje trorakalnog dela kičme</t>
  </si>
  <si>
    <t>58106-00</t>
  </si>
  <si>
    <t>Radiografsko snimanje lumbalnosakralnog dela kičme</t>
  </si>
  <si>
    <t>58109-00</t>
  </si>
  <si>
    <t>Radiografsko snimanje sakralnokokcigealnog dela kičme</t>
  </si>
  <si>
    <t>58112-00</t>
  </si>
  <si>
    <t>Radiografsko snimanje kičme, dva područja</t>
  </si>
  <si>
    <t>58500-00</t>
  </si>
  <si>
    <t>Radiografsko snimanje grudnog koša</t>
  </si>
  <si>
    <t>58506-00</t>
  </si>
  <si>
    <t>Radiografsko snimanje grudnog koša sa fluoroskopskim skriningom</t>
  </si>
  <si>
    <t>58509-00</t>
  </si>
  <si>
    <t>Radiografsko snimanje torakalnog inleta ili traheje</t>
  </si>
  <si>
    <t>58521-00</t>
  </si>
  <si>
    <t>Radiografsko snimanje sternuma</t>
  </si>
  <si>
    <t>58521-01</t>
  </si>
  <si>
    <t>Radiografsko snimanje rebara, jednostrano</t>
  </si>
  <si>
    <t>58524-00</t>
  </si>
  <si>
    <t>Radiografsko snimanje rebara, obostrano</t>
  </si>
  <si>
    <t>58524-01</t>
  </si>
  <si>
    <t>Radiografsko snimanje sternuma i rebara, jednostrano</t>
  </si>
  <si>
    <t>58700-00</t>
  </si>
  <si>
    <t>Radiografsko snimanje urinarnog sistema</t>
  </si>
  <si>
    <t>58706-00</t>
  </si>
  <si>
    <t>Intravenska pijelografija</t>
  </si>
  <si>
    <t>58715-01</t>
  </si>
  <si>
    <t>Retrogradna pijelografija</t>
  </si>
  <si>
    <t>58721-00</t>
  </si>
  <si>
    <t>Retrogradna mikciona cistouretrografija</t>
  </si>
  <si>
    <t>58900-00</t>
  </si>
  <si>
    <t>Radiografsko snimanje abdomena</t>
  </si>
  <si>
    <t>58909-00</t>
  </si>
  <si>
    <t>Radiografsko snimanje farinksa, ezofagusa, želuca ili duodenuma sa primenom pozitivnog kontrastnog sredstva</t>
  </si>
  <si>
    <t>58909-01</t>
  </si>
  <si>
    <t>Radiografsko snimanje farinksa, ezofagusa, želuca ili duodenuma sa primenom pozitivnog kontrastnog sredstva i skriningom grudnog koša</t>
  </si>
  <si>
    <t>58912-00</t>
  </si>
  <si>
    <t>Radiografsko snimanje farinksa, ezofagusa, želuca ili duodenuma sa primenom pozitivnog kontrastnog sredstva i prolazom do kolona</t>
  </si>
  <si>
    <t>58912-01</t>
  </si>
  <si>
    <t xml:space="preserve"> Radiografsko snimanje farinksa, ezofagusa, želuca ili duodenuma sa primenom pozitivnog kontrastnog sredstva i prolazom do kolona sa skriningom grudnog koša</t>
  </si>
  <si>
    <t>58915-00</t>
  </si>
  <si>
    <t>Radiografsko snimanje tankog creva sa primenom pozitivnog kontrastnog sredstva</t>
  </si>
  <si>
    <t>58921-00</t>
  </si>
  <si>
    <t xml:space="preserve">Irigografija </t>
  </si>
  <si>
    <t>58927-00</t>
  </si>
  <si>
    <t>Direktna holangiografija, postoperativna</t>
  </si>
  <si>
    <t>Radiografsko snimanje dojke, obostrano</t>
  </si>
  <si>
    <t>59303-00</t>
  </si>
  <si>
    <t>Radiografsko snimanje dojke, jednostrano</t>
  </si>
  <si>
    <t>59712-00</t>
  </si>
  <si>
    <t>Histerosalpingografija</t>
  </si>
  <si>
    <t>Ултразвучна дијагностика (у загради уписати број апарата и број смена) Broj aparata: 9, broj smena: 3.</t>
  </si>
  <si>
    <t>55032-00</t>
  </si>
  <si>
    <t>Ultrazvučni pregled vrata</t>
  </si>
  <si>
    <t>55036-00</t>
  </si>
  <si>
    <t>Ultrazvučni pregled abdomena</t>
  </si>
  <si>
    <t>55038-00</t>
  </si>
  <si>
    <t>Ultrazvučni pregled urinarnog sistema</t>
  </si>
  <si>
    <t>55044-00</t>
  </si>
  <si>
    <t>Ultrazvučni pregled muškog pelvisa</t>
  </si>
  <si>
    <t>55048-00</t>
  </si>
  <si>
    <t>Ultrazvučni pregled skrotuma</t>
  </si>
  <si>
    <t>55070-00</t>
  </si>
  <si>
    <t>Ultrazvučni pregled dojke, unilateralan</t>
  </si>
  <si>
    <t>Ultrazvučni pregled dojke, bilateralan</t>
  </si>
  <si>
    <t>55084-00</t>
  </si>
  <si>
    <t>Ultrazvučni pregled bešike</t>
  </si>
  <si>
    <t>55812-001</t>
  </si>
  <si>
    <t>Ultrazvučni pregled grudnog koša</t>
  </si>
  <si>
    <t>55812-002</t>
  </si>
  <si>
    <t>Ultrazvučni pregled trbušnog zida</t>
  </si>
  <si>
    <t>U55812-00</t>
  </si>
  <si>
    <t>Ultrazvučni pregled grudnog koša ili trbušnog zida</t>
  </si>
  <si>
    <t>55816-01</t>
  </si>
  <si>
    <t>Ultrazvučni pregled prepona</t>
  </si>
  <si>
    <t>55828-00</t>
  </si>
  <si>
    <t>Ultrazvučni pregled kolena</t>
  </si>
  <si>
    <t>55844-00</t>
  </si>
  <si>
    <t>Ultrazvučni pregled kože i potkožnog tkiva</t>
  </si>
  <si>
    <t>Доплер* (у загради уписати број апарата и број смена) Broj aparata: 2, broj smena: 1.</t>
  </si>
  <si>
    <t>55238-00</t>
  </si>
  <si>
    <t>Ultrazvučni dupleks pregled arterija ili bajpasa donjih ekstremiteta, unilateralni</t>
  </si>
  <si>
    <t>55238-01</t>
  </si>
  <si>
    <t>Ultrazvučni dupleks pregled arterija ili bajpasa donjih ekstremiteta, bilateralni</t>
  </si>
  <si>
    <t>55244-00</t>
  </si>
  <si>
    <t>Ultrazvučni dupleks pregled vena donjih ekstremiteta, unilateralni</t>
  </si>
  <si>
    <t>55244-01</t>
  </si>
  <si>
    <t>Ultrazvučni dupleks pregled vena donjih ekstremiteta, bilateralni</t>
  </si>
  <si>
    <t>55248-00</t>
  </si>
  <si>
    <t>Ultrazvučni dupleks pregled arterija ili bajpasa gornjih ekstremiteta, unilateralni</t>
  </si>
  <si>
    <t>55248-01</t>
  </si>
  <si>
    <t>Ultrazvučni dupleks pregled arterija ili bajpasa gornjih ekstremiteta, bilateralni</t>
  </si>
  <si>
    <t>55252-00</t>
  </si>
  <si>
    <t>Ultrazvučni dupleks pregled vena gornjih ekstremiteta, unilateralni</t>
  </si>
  <si>
    <t>55252-01</t>
  </si>
  <si>
    <t>Ultrazvučni dupleks pregled vena gornjih ekstremiteta, bilateralni</t>
  </si>
  <si>
    <t>55274-00</t>
  </si>
  <si>
    <t xml:space="preserve">Ultrazvučni dupleks pregled ekstrakranijalnih, karotidnih i vertebralnih krvnih sudova (sa ili bez kontrasta) </t>
  </si>
  <si>
    <t>ЦТ Скенер (у загради уписати број апарата: 1 и број смена: 1)</t>
  </si>
  <si>
    <t>56001-00</t>
  </si>
  <si>
    <t>CT mozga</t>
  </si>
  <si>
    <t>56007-00</t>
  </si>
  <si>
    <t>CT mozga sa IV primenom kontrastnog sredstva, CT mozga bez, onda sa IV primenom kontrastnog sredstva</t>
  </si>
  <si>
    <t>56301-00</t>
  </si>
  <si>
    <t>CT grudnog koša</t>
  </si>
  <si>
    <t>56307-00</t>
  </si>
  <si>
    <t>CT grudnog koša sa IV primenom kontrastnog sredstva, CT grudnog koša  bez, onda sa IV primenom kontrastnog sredstva</t>
  </si>
  <si>
    <t>56307-01</t>
  </si>
  <si>
    <t>CT grudnog koša i abdomena  sa IV primenom kontrastnog sredstva, CT grudnog koša  i abdomena bez, onda sa IV primenom kontrastnog sredstva</t>
  </si>
  <si>
    <t>56401-00</t>
  </si>
  <si>
    <t xml:space="preserve">CT abdomena </t>
  </si>
  <si>
    <t>56407-00</t>
  </si>
  <si>
    <t>CT  abdomena  sa IV primenom kontrastnog sredstva, CT  abdomena bez, onda sa IV primenom kontrastnog sredstva</t>
  </si>
  <si>
    <t>56409-00</t>
  </si>
  <si>
    <t>CT karlice</t>
  </si>
  <si>
    <t>56412-00</t>
  </si>
  <si>
    <t>CT  karlice  sa IV primenom kontrastnog sredstva, CT  karlice bez, onda sa IV primenom kontrastnog sredstva</t>
  </si>
  <si>
    <t>56501-00</t>
  </si>
  <si>
    <t>CT abdomena i karlice</t>
  </si>
  <si>
    <t>56507-00</t>
  </si>
  <si>
    <t>CT  abdomena i karlice  sa IV primenom kontrastnog sredstva, CT  abdomena i karlice bez, onda sa IV primenom kontrastnog sredstva</t>
  </si>
  <si>
    <t>56619-00</t>
  </si>
  <si>
    <t>Kompjuterizovana tomografija ekstremiteta</t>
  </si>
  <si>
    <t>Рад на ЦТ апарату је започет 01.07.2019.г. План је сачињен на основу реализације у периоду 01.07.-31.12.2019.г. То је разлог високог процента извршења.</t>
  </si>
  <si>
    <t>UM000004</t>
  </si>
  <si>
    <t>STAPLERI</t>
  </si>
  <si>
    <t>UM000008</t>
  </si>
  <si>
    <t>PUNJENJE ZA STAPLERE</t>
  </si>
  <si>
    <t>UM000009</t>
  </si>
  <si>
    <t>MREŽICE ZA HERNIJE</t>
  </si>
  <si>
    <t>UM000023</t>
  </si>
  <si>
    <t>UM000024</t>
  </si>
  <si>
    <t xml:space="preserve">KLIPS ( DVA PAKETA PO 6 ) </t>
  </si>
  <si>
    <t>SM000004</t>
  </si>
  <si>
    <t>KLIPSEVI</t>
  </si>
  <si>
    <t>SM000080</t>
  </si>
  <si>
    <t>KATETER ZA NEFROSTOMU</t>
  </si>
  <si>
    <t>OR000013</t>
  </si>
  <si>
    <t>KIRŠNER IGLA</t>
  </si>
  <si>
    <t>OR000019</t>
  </si>
  <si>
    <t>SAMODINAMIZIRAJUĆI UNUTRAŠNJI FIKSATOR</t>
  </si>
  <si>
    <t>OR000021</t>
  </si>
  <si>
    <t>L PLOČA</t>
  </si>
  <si>
    <t>OR000022</t>
  </si>
  <si>
    <t>T PLOČA</t>
  </si>
  <si>
    <t>OR000025</t>
  </si>
  <si>
    <t>RAVNA PLOČA</t>
  </si>
  <si>
    <t>OR000029</t>
  </si>
  <si>
    <t>ŽICA</t>
  </si>
  <si>
    <t>OR000030</t>
  </si>
  <si>
    <t>KOŠTANI ZAVRTNJI</t>
  </si>
  <si>
    <t>OR000031</t>
  </si>
  <si>
    <t>KLINOVI ZA FIKSACIJU KOSTIJU</t>
  </si>
  <si>
    <t>OR000040</t>
  </si>
  <si>
    <t>Austin Moor parcijalna proteza kuka</t>
  </si>
  <si>
    <t>OR000049</t>
  </si>
  <si>
    <t>Sterilni cement sa antibiotikom od 40gr</t>
  </si>
  <si>
    <t>OR000050</t>
  </si>
  <si>
    <t>Cementni femoralni stem</t>
  </si>
  <si>
    <t>OR000051</t>
  </si>
  <si>
    <t>Femoralna glava</t>
  </si>
  <si>
    <t>OR000057</t>
  </si>
  <si>
    <t>Cementna acetabularna kapa</t>
  </si>
  <si>
    <t>OR000020</t>
  </si>
  <si>
    <t>UGAONA PLOČA</t>
  </si>
  <si>
    <t>KK19049</t>
  </si>
  <si>
    <t>KK19050</t>
  </si>
  <si>
    <t>KK19051</t>
  </si>
  <si>
    <t>KK19052</t>
  </si>
  <si>
    <t>STEM PROTEZE</t>
  </si>
  <si>
    <t>ACETABULUM</t>
  </si>
  <si>
    <t>GLAVA</t>
  </si>
  <si>
    <t>PARC.PROTEZA AUSTIN MOORE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</si>
  <si>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</si>
  <si>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 2305401</t>
  </si>
  <si>
    <t>јединица крви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</si>
  <si>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</si>
  <si>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</si>
  <si>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</si>
  <si>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</si>
  <si>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</si>
  <si>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</si>
  <si>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</si>
  <si>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</si>
  <si>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</si>
  <si>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 2305203</t>
  </si>
  <si>
    <t>Плазма без криопреципитата</t>
  </si>
  <si>
    <t> 2305901</t>
  </si>
  <si>
    <t>Аутолога крв (пре оперативно прикупљање)</t>
  </si>
  <si>
    <t>SM01800</t>
  </si>
  <si>
    <t>Filteri za eritrocite filtrirani naknadno</t>
  </si>
  <si>
    <t>kom</t>
  </si>
  <si>
    <t>UKUPNO</t>
  </si>
  <si>
    <t>У посматраном периоду фактурисана величина је 3,5 пута већа од сразмерног дела Уговора за 2020.г.</t>
  </si>
  <si>
    <t>НАПОМЕНА: Планирана величина је у складу са Уговором, док фактурисана величина у 2019.г. је била 3,3 пута већа од Уговора.</t>
  </si>
  <si>
    <t>0030040</t>
  </si>
  <si>
    <t>VINCRISTINE PFIZER, rastvor za injekciju/infuziju, 5 po 1 ml (1mg/ml)</t>
  </si>
  <si>
    <t>0030111</t>
  </si>
  <si>
    <t>ETOPOSIDE-EBEWE ,1 po 5ml (100mg/5ml)</t>
  </si>
  <si>
    <t>0030121</t>
  </si>
  <si>
    <t>ETOPOSIDE-TEVA ,1 po 5ml (100mg/5ml)</t>
  </si>
  <si>
    <t>0030122</t>
  </si>
  <si>
    <t>SINTOPOZID, 1 po 5ml (100mg/5ml)</t>
  </si>
  <si>
    <t>0030242</t>
  </si>
  <si>
    <t>VINORELBIN "Ebewe", 1 po 5ml (50mg/5ml)</t>
  </si>
  <si>
    <t>0031051</t>
  </si>
  <si>
    <t>HOLOXAN, 1 po 1g</t>
  </si>
  <si>
    <t>0031223</t>
  </si>
  <si>
    <t>SINPLATIN, 1 po 10ml (10mg/10ml)</t>
  </si>
  <si>
    <t>0031224</t>
  </si>
  <si>
    <t>SINPLATIN, 1 po 50ml (50mg/50ml)</t>
  </si>
  <si>
    <t>0031306</t>
  </si>
  <si>
    <t>CARBOPLASIN, 1 po 15ml (10mg/1ml)</t>
  </si>
  <si>
    <t>0031307</t>
  </si>
  <si>
    <t>CARBOPLASIN, 1 po 45ml (10mg/1ml)</t>
  </si>
  <si>
    <t>0031332</t>
  </si>
  <si>
    <t>CISPLATIN "Ebewe", rastvor za infuziju, 1 po 50 mg/100 ml</t>
  </si>
  <si>
    <t>0031367</t>
  </si>
  <si>
    <t>SINOXAL ◊,bočica, 1 po 10 ml (50 mg/10 ml)</t>
  </si>
  <si>
    <t>0031368</t>
  </si>
  <si>
    <t>SINOXAL ◊,bočica, 1 po 20 ml (100 mg/20 ml)</t>
  </si>
  <si>
    <t>0031382</t>
  </si>
  <si>
    <t>OXALIPLATIN RTU , 1 po 20ml</t>
  </si>
  <si>
    <t>0031383</t>
  </si>
  <si>
    <t>OXALIPLATIN RTU , 1 po 10ml</t>
  </si>
  <si>
    <t>0031500</t>
  </si>
  <si>
    <t>ENDOXAN,prašak za rastvor za injekciju,1 po 500 mg</t>
  </si>
  <si>
    <t>0031501</t>
  </si>
  <si>
    <t>ENDOXAN,prašak za rastvor za injekciju,1 po 1 g</t>
  </si>
  <si>
    <t>0033190</t>
  </si>
  <si>
    <t>DOXORUBICIN EBEWE, 1 po 5ml( 10mg/5ml )</t>
  </si>
  <si>
    <t>0033191</t>
  </si>
  <si>
    <t>DOXORUBICIN "Ebewe", injekcija, 1 po 25 ml (50 mg/25ml)</t>
  </si>
  <si>
    <t>0033220</t>
  </si>
  <si>
    <t>BLEOCIN-S,injekcija,1 po 15000 i.j.</t>
  </si>
  <si>
    <t>0034007</t>
  </si>
  <si>
    <t>GEMCITABIN, 1 po 1000mg</t>
  </si>
  <si>
    <t>0034024</t>
  </si>
  <si>
    <t>FLUOROURACIL-TEVA, 1 po 10ml ( 50mg/1ml)</t>
  </si>
  <si>
    <t>0034166</t>
  </si>
  <si>
    <t>FLUOROURACIL, 1 po 100ml (50mg/1ml)</t>
  </si>
  <si>
    <t>0034180</t>
  </si>
  <si>
    <t>METHOTREXATE PFIZER, rastvor za injekciju,  5 po 2 ml (50 mg/2 ml)</t>
  </si>
  <si>
    <t>0034329</t>
  </si>
  <si>
    <t>5-FLUOROURACIL "Ebewe" ,  1 po 100 ml (5000mg/100ml)</t>
  </si>
  <si>
    <t>0034431</t>
  </si>
  <si>
    <t>GEMCITABIN EBEWE ◊ ,1 po 25ml (40mg/ml)</t>
  </si>
  <si>
    <t>0034432</t>
  </si>
  <si>
    <t>GEMCITABIN EBEWE ◊ , koncentrat za rastvor za infuziju , staklena bočica, 1 po 5ml (40mg/ml)</t>
  </si>
  <si>
    <t>0034550</t>
  </si>
  <si>
    <t>GEMNIL ◊, bočica staklena, 1 po 1000 mg</t>
  </si>
  <si>
    <t>0034551</t>
  </si>
  <si>
    <t>GEMNIL ◊, bočica staklena, 1 po 200 mg</t>
  </si>
  <si>
    <t>0034800</t>
  </si>
  <si>
    <t>FLUDARABINE PLIVA  ?, 1 po 2 ml (25 mg/ml)</t>
  </si>
  <si>
    <t>0037020</t>
  </si>
  <si>
    <t>LUPRON, 1 po 1 ml (11,25 mg/ml)</t>
  </si>
  <si>
    <t>0037021</t>
  </si>
  <si>
    <t>LUPRON, 1 po 1 ml (3,75 mg/ml)</t>
  </si>
  <si>
    <t>0037070</t>
  </si>
  <si>
    <t>ZOLADEX, implant u napunjenom injekcionom špricu, 1 po 3,6 mg</t>
  </si>
  <si>
    <t>0037091</t>
  </si>
  <si>
    <t>DIPHERELINE,liofilizat za rastvor za injekciju,1 po 3,75mg i 2ml rastvarača</t>
  </si>
  <si>
    <t>0037092</t>
  </si>
  <si>
    <t>DIPHERELINE,liofilizat za rastvor za injekciju,1 po 11,25mg i  2ml rastvarača</t>
  </si>
  <si>
    <t>0039020</t>
  </si>
  <si>
    <t>SINDAXEL,koncentrat za rastvor za infuziju,1 po 30 mg/ 5 ml</t>
  </si>
  <si>
    <t>0039021</t>
  </si>
  <si>
    <t>SINDAXEL,koncentrat za rastvor za infuziju,1 po 100 mg/ 16,67 ml</t>
  </si>
  <si>
    <t>0039031</t>
  </si>
  <si>
    <t>DAKARBAZIN, 1 po 500mg</t>
  </si>
  <si>
    <t>0039032</t>
  </si>
  <si>
    <t>DAKARBAZIN, 10 po 100mg</t>
  </si>
  <si>
    <t>0039100</t>
  </si>
  <si>
    <t>VELCADE, 1 po 3,5 mg</t>
  </si>
  <si>
    <t>0039101</t>
  </si>
  <si>
    <t>VELCADE ◊,bočica staklena, 1 po 1 mg</t>
  </si>
  <si>
    <t>0039115</t>
  </si>
  <si>
    <t>VORTEMYEL, 1 po 3,5 mg</t>
  </si>
  <si>
    <t>0039114</t>
  </si>
  <si>
    <t>VORTEMYEL, 1 po 1mg</t>
  </si>
  <si>
    <t>0039294</t>
  </si>
  <si>
    <t>IRINOTESIN, 1 po 5ml (100mg/5ml)</t>
  </si>
  <si>
    <t>0039295</t>
  </si>
  <si>
    <t>IRINOTESIN, 1 po 2ml (40mg/2ml)</t>
  </si>
  <si>
    <t>0039298</t>
  </si>
  <si>
    <t>IRINOTECAN, koncentrat za rastvor za infuziju, 1 po 5 ml (100mg/5ml)</t>
  </si>
  <si>
    <t>0039314</t>
  </si>
  <si>
    <t>VIARITEC ◊,bočica staklena, 1 po 5 ml (100 mg/5 ml)</t>
  </si>
  <si>
    <t>0039601</t>
  </si>
  <si>
    <t>BORTEZOMIB PHARMAS, prašak za rastvor za injekciju, 1 po 3,5 mg</t>
  </si>
  <si>
    <t>0039715</t>
  </si>
  <si>
    <t>FASLODEX, napunjen špric sa iglom 2 po 250mg/5ml</t>
  </si>
  <si>
    <t>0039727</t>
  </si>
  <si>
    <t>DOCETAXEL ◊,bočica staklena, 1 po 1 ml (20 mg/1 ml)</t>
  </si>
  <si>
    <t>0039728</t>
  </si>
  <si>
    <t>DOCETAXEL ◊,bočica staklena, 1 po 4 ml (80 mg/4 ml)</t>
  </si>
  <si>
    <t>0184027</t>
  </si>
  <si>
    <t>LEUCOVORIN Kalcijum, ampula, 10 po 50 mg/5 ml</t>
  </si>
  <si>
    <t>0189100</t>
  </si>
  <si>
    <t>ANEXATE, ampula, 5 po 5 ml</t>
  </si>
  <si>
    <t>0189101</t>
  </si>
  <si>
    <t>ANEXATE, ampula, 5 po 10 ml</t>
  </si>
  <si>
    <t>0189102</t>
  </si>
  <si>
    <t>FLUMAZENIL B. BRAUN, rastvor za injekciju/infuziju, 5 po 5 ml (0,1mg/ml)</t>
  </si>
  <si>
    <t>1034343</t>
  </si>
  <si>
    <t>CAPECITABINE PHARMASWISS ◊,120 po 500mg</t>
  </si>
  <si>
    <t>1034442</t>
  </si>
  <si>
    <t>KAPETRAL◊ blister, 120 po 500 mg</t>
  </si>
  <si>
    <t>1034445</t>
  </si>
  <si>
    <t>XALVOBIN ◊,blister, 120 po 500 mg</t>
  </si>
  <si>
    <t>1039325</t>
  </si>
  <si>
    <t>ARIMIDEX,tableta, 28 po 1 mg</t>
  </si>
  <si>
    <t>1039394</t>
  </si>
  <si>
    <t>ALVOTINIB ◊,blister, 120 po 100 mg</t>
  </si>
  <si>
    <t>1039397</t>
  </si>
  <si>
    <t>ALVOTINIB ◊,blister, 30 po 400 mg</t>
  </si>
  <si>
    <t>1039850</t>
  </si>
  <si>
    <t>PATAXEL ◊, bočica, staklena, 1 po 16,7 ml, 100 mg/16,7 ml</t>
  </si>
  <si>
    <t>1039852</t>
  </si>
  <si>
    <t>PATAXEL ◊, bočica, staklena, 1 po 5 ml, 30 mg/5 ml</t>
  </si>
  <si>
    <t>3048915</t>
  </si>
  <si>
    <t>MEGOXI,1 po 240 ml (40 mg/ml)</t>
  </si>
  <si>
    <t>UKUPNO:</t>
  </si>
  <si>
    <t>5</t>
  </si>
  <si>
    <t>310,53</t>
  </si>
  <si>
    <t>0030241</t>
  </si>
  <si>
    <t>VINORELSBIN  1 po 5ml (50mg/5ml)</t>
  </si>
  <si>
    <t>0033121</t>
  </si>
  <si>
    <t>EPIRUBICIN, staklena bočica, 1 po 10ml( 2mg/ml )</t>
  </si>
  <si>
    <t>0033122</t>
  </si>
  <si>
    <t>EPIRUBICIN, staklena bočica, 1 po 50ml( 2mg/ml )</t>
  </si>
  <si>
    <t>0039033</t>
  </si>
  <si>
    <t>DAKARBAZIN, 10 po 200mg</t>
  </si>
  <si>
    <t>0069145</t>
  </si>
  <si>
    <t>BINOCRIT, 6 po 1ml ( 2000i.j./1ml )</t>
  </si>
  <si>
    <t>0069152</t>
  </si>
  <si>
    <t>EPREX ,rastvor za injekciju, špric, 6 po 2000 i.j./0,5 ml</t>
  </si>
  <si>
    <t>0069165</t>
  </si>
  <si>
    <t>RECORMON ,rastvor za injekciju, špric, 6 brizg. po 2000 i.j./0,3 ml</t>
  </si>
  <si>
    <t>0069227</t>
  </si>
  <si>
    <t>EQRALYS, 6 po 0.6 ml (2000i.j./0.6ml)</t>
  </si>
  <si>
    <t>0069924</t>
  </si>
  <si>
    <t>ARANESP, rastvor za injekciju, napunjen injekcioni špric 1 po 0,5 ml (20 mcg/0,5 ml)</t>
  </si>
  <si>
    <t>0069939</t>
  </si>
  <si>
    <t>ARANESP, rastvor za injekciju, napunjen injekcioni špric 1 po 0,4 ml (10 mcg/0,4 ml)</t>
  </si>
  <si>
    <t>777777C</t>
  </si>
  <si>
    <t>Medicinski ugljen-dioksid</t>
  </si>
  <si>
    <t>777777N</t>
  </si>
  <si>
    <t>Medicinski azot suboksid</t>
  </si>
  <si>
    <t>777777O</t>
  </si>
  <si>
    <t>Medicinski kiseonik</t>
  </si>
  <si>
    <t>L000018</t>
  </si>
  <si>
    <t xml:space="preserve">Uzorkovanje krvi (mikrouzorkovanje) </t>
  </si>
  <si>
    <t>L000026</t>
  </si>
  <si>
    <t xml:space="preserve">Uzorkovanje krvi (venepunkcija) </t>
  </si>
  <si>
    <t>L000042</t>
  </si>
  <si>
    <t>Prijem, kontrola kvaliteta uzorka i priprema uzorka za laboratorijska ispitivanja*</t>
  </si>
  <si>
    <t>L000075</t>
  </si>
  <si>
    <t>Acidobazni status (pH, pO2, pCO2) u krvi</t>
  </si>
  <si>
    <t>L000331</t>
  </si>
  <si>
    <t>Glukoza tolerans test (test opterećenja glukozom, GTT-oralni) - glukoza u krvi</t>
  </si>
  <si>
    <t>L000414</t>
  </si>
  <si>
    <t>Hemoglobin A1c (glikozilirani hemoglobin, HbA1c) u krvi</t>
  </si>
  <si>
    <t>L001057</t>
  </si>
  <si>
    <t xml:space="preserve">Alanin aminotransferaza (ALT) u serumu - spektrofotometrija </t>
  </si>
  <si>
    <t>L001081</t>
  </si>
  <si>
    <t xml:space="preserve">Albumin u serumu - spektrofotometrijom </t>
  </si>
  <si>
    <t>L001198</t>
  </si>
  <si>
    <t xml:space="preserve">Alfa-amilaza u serumu - spektrofotometrija </t>
  </si>
  <si>
    <t>L001255</t>
  </si>
  <si>
    <t xml:space="preserve">Alkalna fosfataza (ALP) u serumu -spektrofotometrijom </t>
  </si>
  <si>
    <t>L001651</t>
  </si>
  <si>
    <t xml:space="preserve">Aspartat aminotransferaza (AST) u serumu - spektrofotometrijom </t>
  </si>
  <si>
    <t>L001859</t>
  </si>
  <si>
    <t xml:space="preserve">Bikarbonati (ugljen-dioksid, ukupan) u serumu - jonselektivnom elektrodom (JSE) </t>
  </si>
  <si>
    <t>L001867</t>
  </si>
  <si>
    <t>Tipizacija antigena Lea - mikroepruveta</t>
  </si>
  <si>
    <t>L001891</t>
  </si>
  <si>
    <t xml:space="preserve">Bilirubin (direktan) u serumu - spektrofotometrijom </t>
  </si>
  <si>
    <t>L001917</t>
  </si>
  <si>
    <t xml:space="preserve">Bilirubin (ukupan) u serumu - spektrofotometrijom </t>
  </si>
  <si>
    <t>L002055</t>
  </si>
  <si>
    <t xml:space="preserve">C-reaktivni protein (CRP) u serumu - imunoturbidimetrijom </t>
  </si>
  <si>
    <t>L002360</t>
  </si>
  <si>
    <t xml:space="preserve">Feritin u serumu - imunohemijski </t>
  </si>
  <si>
    <t>L002493</t>
  </si>
  <si>
    <t xml:space="preserve">Fosfor, neorganski u serumu - spektrofotometrija </t>
  </si>
  <si>
    <t>L002543</t>
  </si>
  <si>
    <t xml:space="preserve">Gama-glutamil transferaza (gama-GT) u serumu - spektrofotometrija </t>
  </si>
  <si>
    <t>L002618</t>
  </si>
  <si>
    <t xml:space="preserve">Glukoza u serumu - spektrofotometrija </t>
  </si>
  <si>
    <t>L002667</t>
  </si>
  <si>
    <t xml:space="preserve">Gvožđe u serumu </t>
  </si>
  <si>
    <t>L002766</t>
  </si>
  <si>
    <t xml:space="preserve">Hloridi u serumu - jon-selektivnom elektrodom (JSE) </t>
  </si>
  <si>
    <t>L002816</t>
  </si>
  <si>
    <t xml:space="preserve">Holesterol (ukupan) u serumu - spektrofotometrijom </t>
  </si>
  <si>
    <t>L002857</t>
  </si>
  <si>
    <t xml:space="preserve">Holesterol, HDL - u serumu - spektrofotometrija </t>
  </si>
  <si>
    <t>L002873</t>
  </si>
  <si>
    <t xml:space="preserve">Holesterol, LDL - u serumu - izračunavanjem </t>
  </si>
  <si>
    <t>L003293</t>
  </si>
  <si>
    <t xml:space="preserve">Indeks ateroskleroze (LDL-/HDL - holesterol) u serumu </t>
  </si>
  <si>
    <t>L003749</t>
  </si>
  <si>
    <t xml:space="preserve">Kalcijum u serumu - spektrofotometrijom </t>
  </si>
  <si>
    <t>L003756</t>
  </si>
  <si>
    <t xml:space="preserve">Kalcijum, jonizovani u serumu - jon-selektivnom elektrodom (JSE) </t>
  </si>
  <si>
    <t>L003780</t>
  </si>
  <si>
    <t xml:space="preserve">Kalijum u serumu - jon-selektivnom elektrodom (JSE) </t>
  </si>
  <si>
    <t>L004234</t>
  </si>
  <si>
    <t xml:space="preserve">Kreatin kinaza (CK) u serumu - spektrofotometrija </t>
  </si>
  <si>
    <t>L004242</t>
  </si>
  <si>
    <t xml:space="preserve">Kreatin kinaza CK-MB (izoenzim kreatin kinaze, CK-2) u serumu </t>
  </si>
  <si>
    <t>L004291</t>
  </si>
  <si>
    <t xml:space="preserve">Kreatinin klirens u serumu </t>
  </si>
  <si>
    <t>L004317</t>
  </si>
  <si>
    <t xml:space="preserve">Kreatinin u serumu-spektrofotometrijom </t>
  </si>
  <si>
    <t>L004325</t>
  </si>
  <si>
    <t>Kreatinin u serumu-enzimskom metodom</t>
  </si>
  <si>
    <t>L004416</t>
  </si>
  <si>
    <t xml:space="preserve">Laktat dehidrogenaza (LDH) u serumu - spektrofotometrija </t>
  </si>
  <si>
    <t>L004812</t>
  </si>
  <si>
    <t xml:space="preserve">Mokraćna kiselina u serumu - spektrofotometrija </t>
  </si>
  <si>
    <t>L004879</t>
  </si>
  <si>
    <t xml:space="preserve">Natrijum u serumu, jon-selektivnom elektrodom (JSE) </t>
  </si>
  <si>
    <t>L005330</t>
  </si>
  <si>
    <t xml:space="preserve">Prostatični specifični antigen, slobodan (fPSA) u serumu - FPIA, MEIA, CMIA odnosno ECLIA </t>
  </si>
  <si>
    <t>L005355</t>
  </si>
  <si>
    <t xml:space="preserve">Prostatični specifični antigen, ukupan (PSA) u serumu - FPIA, MEIA, CMIA odnosno ECLIA </t>
  </si>
  <si>
    <t>L005439</t>
  </si>
  <si>
    <t xml:space="preserve">Proteini (ukupni) u serumu - spektrofotometrijom </t>
  </si>
  <si>
    <t>L005876</t>
  </si>
  <si>
    <t xml:space="preserve">Tireostimulirajući hormon (tirotropin, TSH) u serumu - FPIA, MEIA, CMIA odnosno ECLIA </t>
  </si>
  <si>
    <t>L005942</t>
  </si>
  <si>
    <t xml:space="preserve">Tiroksin, slobodan (fT4) u serumu - FPIA, MEIA, CMIA odnosno ECLIA </t>
  </si>
  <si>
    <t>L006072</t>
  </si>
  <si>
    <t xml:space="preserve">Trigliceridi u serumu - spektrofotometrija </t>
  </si>
  <si>
    <t>L006080</t>
  </si>
  <si>
    <t xml:space="preserve">Trijodtironin, slobodan (fT3) u serumu - FPIA, MEIA odnosno CMIA </t>
  </si>
  <si>
    <t>L006254</t>
  </si>
  <si>
    <t xml:space="preserve">Urea u serumu - spektrofotometrijom </t>
  </si>
  <si>
    <t>L008912</t>
  </si>
  <si>
    <t xml:space="preserve">Alfa-amilaza u urinu </t>
  </si>
  <si>
    <t>L008961</t>
  </si>
  <si>
    <t xml:space="preserve">Celokupni pregled, relativna gustina urina - automatski </t>
  </si>
  <si>
    <t>L009035</t>
  </si>
  <si>
    <t xml:space="preserve">Glukoza u urinu </t>
  </si>
  <si>
    <t>L009266</t>
  </si>
  <si>
    <t xml:space="preserve">Ketonska tela (aceton) u urinu </t>
  </si>
  <si>
    <t>L009308</t>
  </si>
  <si>
    <t xml:space="preserve">Laki lanci imunoglobulina (Bence-Jones) u urinu </t>
  </si>
  <si>
    <t>L009399</t>
  </si>
  <si>
    <t xml:space="preserve">pH urina </t>
  </si>
  <si>
    <t>L009456</t>
  </si>
  <si>
    <t xml:space="preserve">Proteini u urinu - sulfosalicilnom kiselinom </t>
  </si>
  <si>
    <t>L009472</t>
  </si>
  <si>
    <t xml:space="preserve">Sediment urina </t>
  </si>
  <si>
    <t>L009506</t>
  </si>
  <si>
    <t xml:space="preserve">Urobilinogen u urinu </t>
  </si>
  <si>
    <t>L010272</t>
  </si>
  <si>
    <t xml:space="preserve">Kreatinin u dnevnom urinu - spektrofotometrijom </t>
  </si>
  <si>
    <t>L010421</t>
  </si>
  <si>
    <t xml:space="preserve">Merenje zapremine 24h-urina, dnevnog urina </t>
  </si>
  <si>
    <t>L010629</t>
  </si>
  <si>
    <t xml:space="preserve">Relativna gustina dnevnog urina </t>
  </si>
  <si>
    <t>L012401</t>
  </si>
  <si>
    <t xml:space="preserve">Hemoglobin (krv) (FOBT) u fecesu - imunohemijski </t>
  </si>
  <si>
    <t>L012492</t>
  </si>
  <si>
    <t xml:space="preserve">Masti u fecesu </t>
  </si>
  <si>
    <t>L012534</t>
  </si>
  <si>
    <t xml:space="preserve">Nesvarena mišićna vlakna u fecesu </t>
  </si>
  <si>
    <t>L012591</t>
  </si>
  <si>
    <t xml:space="preserve">Skrob u fecesu </t>
  </si>
  <si>
    <t>L014092</t>
  </si>
  <si>
    <t>Krvna slika (Hb, Er, Hct, MCV, MCH, MCHC, Le, Tr, LeF, PDW, MPV)</t>
  </si>
  <si>
    <t>L014118</t>
  </si>
  <si>
    <t>Leukocitarna formula (LeF) - ručno</t>
  </si>
  <si>
    <t>L014175</t>
  </si>
  <si>
    <t>Određivanje broja retikulocita u krvi - mikroskopiranjem</t>
  </si>
  <si>
    <t>L014183</t>
  </si>
  <si>
    <t>Određivanje broja trombocita (Tr) u krvi</t>
  </si>
  <si>
    <t>L014209</t>
  </si>
  <si>
    <t xml:space="preserve">Sedimentacija eritrocita (SE) </t>
  </si>
  <si>
    <t>L015263</t>
  </si>
  <si>
    <t xml:space="preserve">Vreme koagulacije (Lee-White) u plazmi </t>
  </si>
  <si>
    <t>L015271</t>
  </si>
  <si>
    <t xml:space="preserve">Vreme krvarenja (Duke) </t>
  </si>
  <si>
    <t>UKUPNO LABORATORIJA:</t>
  </si>
  <si>
    <t>L000265</t>
  </si>
  <si>
    <t>C-reaktivni protein (CRP) u krvi - POCT metodom</t>
  </si>
  <si>
    <t>L004333</t>
  </si>
  <si>
    <t xml:space="preserve">Krioglobulini u serumu </t>
  </si>
  <si>
    <t>L014332</t>
  </si>
  <si>
    <t xml:space="preserve">Aktivirano parcijalno tromboplastinsko vreme (aPTT) u plazmi - koagulometrijski </t>
  </si>
  <si>
    <t>L014415</t>
  </si>
  <si>
    <t xml:space="preserve">D-dimer u plazmi </t>
  </si>
  <si>
    <t>L014704</t>
  </si>
  <si>
    <t xml:space="preserve">Fibrinogen u plazmi - Clauss-ovom metodom </t>
  </si>
  <si>
    <t>L015040</t>
  </si>
  <si>
    <t xml:space="preserve">Protrombinsko vreme (PT i INR vrednost) u plazmi - koagulometrijski </t>
  </si>
  <si>
    <t>L015057</t>
  </si>
  <si>
    <t xml:space="preserve">Protrombinsko vreme (PT) </t>
  </si>
  <si>
    <t>L015172</t>
  </si>
  <si>
    <t xml:space="preserve">Trombinsko vreme (TT) u plazmi </t>
  </si>
  <si>
    <t>L018168</t>
  </si>
  <si>
    <t>ABO krvna grupa - pločica</t>
  </si>
  <si>
    <t>L018192</t>
  </si>
  <si>
    <t>ABO/RhD krvna grupa - epruveta</t>
  </si>
  <si>
    <t>L018218</t>
  </si>
  <si>
    <t>ABO/RhD krvna grupa, monoklonska antitela - mikroepruveta</t>
  </si>
  <si>
    <t>L018275</t>
  </si>
  <si>
    <t>Interreakcija, eritrocit davaoca i serum primaoca - epruveta</t>
  </si>
  <si>
    <t>L018283</t>
  </si>
  <si>
    <t>Interreakcija, eritrociti davaoca i serum primaoca - mikroepruveta</t>
  </si>
  <si>
    <t>L018416</t>
  </si>
  <si>
    <t>Monospecifican direktan Coombs-ov test (DAT) - mikroepruveta</t>
  </si>
  <si>
    <t>L018440</t>
  </si>
  <si>
    <t>Polispecifičan direktan Coombs-ov test (DAT) - epruveta</t>
  </si>
  <si>
    <t>L018457</t>
  </si>
  <si>
    <t>Polispecifičan direktan Coombs-ov test (DAT) - mikroepruveta</t>
  </si>
  <si>
    <t>L018812</t>
  </si>
  <si>
    <t>Tipizacija pojedinačnih specifičnosti Rh fenotipa (C,c,E,e) - epruveta</t>
  </si>
  <si>
    <t>L018853</t>
  </si>
  <si>
    <t>Tipizacija Rh D weak antigen - mikroepruveta</t>
  </si>
  <si>
    <t>L018879</t>
  </si>
  <si>
    <t>Tipizacija RhD antigena - epruveta</t>
  </si>
  <si>
    <t>L018887</t>
  </si>
  <si>
    <t>Tipizacija RhD antigena - mikroepruveta</t>
  </si>
  <si>
    <t>L018911</t>
  </si>
  <si>
    <t>Tipizacija RhD weak antigena - epruveta</t>
  </si>
  <si>
    <t>L019034</t>
  </si>
  <si>
    <t>Indirektan Coombs-ov test (IAT) - mikroepruveta</t>
  </si>
  <si>
    <t>L019075</t>
  </si>
  <si>
    <t>Skrining test eritrocitnih antitela AHG - mikroepruveta</t>
  </si>
  <si>
    <t>L019091</t>
  </si>
  <si>
    <t>Skrining test eritrogirnih antitela (AHG) - epruveta</t>
  </si>
  <si>
    <t>UKUPNO TRANSFUZIJA:</t>
  </si>
  <si>
    <t>130207</t>
  </si>
  <si>
    <t>Uzimanje materijala sa kože i vidljivih sluzokoža za mikrološki, bakteriološki i citološki pregled</t>
  </si>
  <si>
    <t>L005512</t>
  </si>
  <si>
    <t xml:space="preserve">Reumatoidni faktor (RF) u serumu - imunoturbidimetrijom </t>
  </si>
  <si>
    <t>L005520</t>
  </si>
  <si>
    <t xml:space="preserve">Reumatoidni faktor (RF) u serumu - nefelometrijom </t>
  </si>
  <si>
    <t>L012484</t>
  </si>
  <si>
    <t>Makroskopski nalaz fecesa</t>
  </si>
  <si>
    <t>L019125</t>
  </si>
  <si>
    <t>Antistreptolizin O test (ASOT) - latex aglutinacionim testom</t>
  </si>
  <si>
    <t>L019166</t>
  </si>
  <si>
    <t>Bakteriološki pregled brisa nosa</t>
  </si>
  <si>
    <t>L019182</t>
  </si>
  <si>
    <t>Bakteriološki pregled brisa spoljašnjeg ušnog kanala ili površinske rane</t>
  </si>
  <si>
    <t>L019190</t>
  </si>
  <si>
    <t>Bakteriološki pregled brisa spoljašnjih genitalija ili vagine ili cerviksa ili uretre</t>
  </si>
  <si>
    <t>L019208</t>
  </si>
  <si>
    <t>Bakteriološki pregled brisa ždrela</t>
  </si>
  <si>
    <t>L019216</t>
  </si>
  <si>
    <t>Bakteriološki pregled brisa ždrela na kliconoštvo (S. pyogenes, S. aureus. H. influenzae...)</t>
  </si>
  <si>
    <t>L019224</t>
  </si>
  <si>
    <t xml:space="preserve">Bakteriološki pregled duboke rane odnosno gnoja odnosno punktata odnosno eksudata odnosno bioptata </t>
  </si>
  <si>
    <t>L019232</t>
  </si>
  <si>
    <t>Bakteriološki pregled eksprimata prostate ili sperme</t>
  </si>
  <si>
    <t>L019240</t>
  </si>
  <si>
    <t>CVK</t>
  </si>
  <si>
    <t>L019265</t>
  </si>
  <si>
    <t>Bakteriološki pregled iskašljaja ili trahealnog aspirata ili bronhoalveolarnog lavata</t>
  </si>
  <si>
    <t>L019315</t>
  </si>
  <si>
    <t>Bakteriološki pregled oka ili konjunktive</t>
  </si>
  <si>
    <t>L019323</t>
  </si>
  <si>
    <t>Bakteriološki pregled sadržaja srednjeg uva</t>
  </si>
  <si>
    <t>L019331</t>
  </si>
  <si>
    <t>Bakteriološki pregled stolice na Salmonella spp. i Shigella spp. i Escherichia coli O:157/i Campylobacter spp.</t>
  </si>
  <si>
    <t>L019349</t>
  </si>
  <si>
    <t>Bakteriološki pregled stolice na termofilne Campylobacter vrste</t>
  </si>
  <si>
    <t>L019364</t>
  </si>
  <si>
    <t>Bakteriološki pregled stolice na Yersinia enterocolitica</t>
  </si>
  <si>
    <t>L019398</t>
  </si>
  <si>
    <t>Bakteriološki pregled žuči</t>
  </si>
  <si>
    <t>L019406</t>
  </si>
  <si>
    <t xml:space="preserve">Biohemijska identifikacija aerobnih bakterija </t>
  </si>
  <si>
    <t>L019414</t>
  </si>
  <si>
    <t>Biohemijska identifikacija anaerobnih bakterija do nivoa vrste</t>
  </si>
  <si>
    <t>L019422</t>
  </si>
  <si>
    <t>Biohemijska identifikacija beta - hemolitičnog streptokoka</t>
  </si>
  <si>
    <t>L019430</t>
  </si>
  <si>
    <t>Biohemijska identifikacija enterobakterija testovima pripremljenim u laboratoriji</t>
  </si>
  <si>
    <t>L019448</t>
  </si>
  <si>
    <t>Biohemijska identifikacija Enterococcus vrsta</t>
  </si>
  <si>
    <t>L019463</t>
  </si>
  <si>
    <t>Biohemijska identifikacija Staphylococcus vrsta</t>
  </si>
  <si>
    <t>L019471</t>
  </si>
  <si>
    <t>Biohemijska identifikacija Streptococcus pneumoniae</t>
  </si>
  <si>
    <t>L019489</t>
  </si>
  <si>
    <t xml:space="preserve">Biohemijski test komercijalnim diskom/tabletom </t>
  </si>
  <si>
    <t>L019497</t>
  </si>
  <si>
    <t>Biološka kontrola sterilizacije</t>
  </si>
  <si>
    <t>L019513</t>
  </si>
  <si>
    <t>Detekcija antigena Helicobacter pylori - imunohromatografskim testom</t>
  </si>
  <si>
    <t>L019562</t>
  </si>
  <si>
    <t>Detekcija antitela (IgM ili IgG) na Treponema pallidum - ELISA</t>
  </si>
  <si>
    <t>L019653</t>
  </si>
  <si>
    <t>Detekcija antitela na Helicobacter pylori- ELISA</t>
  </si>
  <si>
    <t>L019711</t>
  </si>
  <si>
    <t>Detekcija beta-laktamaza proširenog spektra za Gram negativne bakterije (fenotipska)</t>
  </si>
  <si>
    <t>L019760</t>
  </si>
  <si>
    <t xml:space="preserve">Detekcija metalobeta-laktamaza za Gram negativne bakterije (fenotipska) </t>
  </si>
  <si>
    <t>L019786</t>
  </si>
  <si>
    <t>Detekcija rezistencije na meticilin preko dokazivanja izmenjenog PVP2 kod Staphylococcus spp. - latex aglutinacija</t>
  </si>
  <si>
    <t>L019828</t>
  </si>
  <si>
    <t xml:space="preserve">Direktna detekcija bakterijskih antigena u biološkom materijalu komercijalnim testom </t>
  </si>
  <si>
    <t>L019844</t>
  </si>
  <si>
    <t>Dokazivanje produkcije ili prisustva toksina Clostridium difficilae A ili B</t>
  </si>
  <si>
    <t>L019851</t>
  </si>
  <si>
    <t>Hemokultura aerobno, automatskim sistemom</t>
  </si>
  <si>
    <t>L019869</t>
  </si>
  <si>
    <t>Hemokultura aerobno, konvencionalna</t>
  </si>
  <si>
    <t>L019877</t>
  </si>
  <si>
    <t>Hemokultura anaerobno, automatskim sistemom</t>
  </si>
  <si>
    <t>L019885</t>
  </si>
  <si>
    <t>Hemokultura anaerobno, konvencionalna</t>
  </si>
  <si>
    <t>L019893</t>
  </si>
  <si>
    <t>Identifikacija anaerobnih bakterija do nivoa roda</t>
  </si>
  <si>
    <t>L019927</t>
  </si>
  <si>
    <t>Identifikacija Haemophilus vrsta faktorima rasta</t>
  </si>
  <si>
    <t>L019943</t>
  </si>
  <si>
    <t>Identifikacija Salmonella spp. ili Shigella spp. ili Escherichia coli O:157/ili Campylobacter spp.</t>
  </si>
  <si>
    <t>L019950</t>
  </si>
  <si>
    <t>Identifikacija termofilnih Campylobacter vrsta</t>
  </si>
  <si>
    <t>L019992</t>
  </si>
  <si>
    <t xml:space="preserve">Ispitivanje antibiotske osetljivosti bakterija, disk-difuzionom metodom na drugu i/ili treću liniju </t>
  </si>
  <si>
    <t>L020081</t>
  </si>
  <si>
    <t>Izolacija Clostridium difficilae</t>
  </si>
  <si>
    <t>L020099</t>
  </si>
  <si>
    <t>Izolacija Helicobacter pylori</t>
  </si>
  <si>
    <t>L020131</t>
  </si>
  <si>
    <t>Izolacija meticilin-rezistentnog Staphylococcus aureus</t>
  </si>
  <si>
    <t>L020149</t>
  </si>
  <si>
    <t>Izolacija mikroorganizma subkulturom</t>
  </si>
  <si>
    <t>L020206</t>
  </si>
  <si>
    <t>Mikroskopski pregled bojenog preparata</t>
  </si>
  <si>
    <t>L020248</t>
  </si>
  <si>
    <t>MIK</t>
  </si>
  <si>
    <t>L020263</t>
  </si>
  <si>
    <t>Pregled briseva urogenitalnog trakta na Neisseria gonorrhoeae</t>
  </si>
  <si>
    <t>L020339</t>
  </si>
  <si>
    <t>Serološka identifikacija serogrupe Salmonella enterica</t>
  </si>
  <si>
    <t>L020347</t>
  </si>
  <si>
    <t>Serološka identifikacija serotipa Salmonella enterica</t>
  </si>
  <si>
    <t>L020362</t>
  </si>
  <si>
    <t>Serološka identifikacija Staphylococcus aureus</t>
  </si>
  <si>
    <t>L020396</t>
  </si>
  <si>
    <t>Urinokultura</t>
  </si>
  <si>
    <t>L020404</t>
  </si>
  <si>
    <t>Uzimanje biološkog materijala za mikrobiološki pregled</t>
  </si>
  <si>
    <t>L020578</t>
  </si>
  <si>
    <t xml:space="preserve">Kvalitativno određivanje anti HCV antitela - ELISA </t>
  </si>
  <si>
    <t>L020602</t>
  </si>
  <si>
    <t xml:space="preserve">Kvalitativno određivanje antigena i antitela za HIV - ELISA </t>
  </si>
  <si>
    <t>L020677</t>
  </si>
  <si>
    <t xml:space="preserve">Kvalitativno određivanje HBs antigena u serumu - ELISA </t>
  </si>
  <si>
    <t>L020818</t>
  </si>
  <si>
    <t>Paul-Bunnel - ova reakcija</t>
  </si>
  <si>
    <t>L020826</t>
  </si>
  <si>
    <t xml:space="preserve">Potvrdni test za HBsAg, ELISA </t>
  </si>
  <si>
    <t>L020875</t>
  </si>
  <si>
    <t>Brzi test na detekciju kopro-antigena Giardia lamblia-imunohromatografski test</t>
  </si>
  <si>
    <t>L020917</t>
  </si>
  <si>
    <t>Brzi test za detekciju kopro-antigena Entamoeba histolytica/dispar</t>
  </si>
  <si>
    <t>L021030</t>
  </si>
  <si>
    <t>Identifikacija parazita(helminti)</t>
  </si>
  <si>
    <t>L021048</t>
  </si>
  <si>
    <t xml:space="preserve">Izolacija crevnih protozoa iz stolice </t>
  </si>
  <si>
    <t>L021071</t>
  </si>
  <si>
    <t>Izolacija Trichomonas vaginalis</t>
  </si>
  <si>
    <t>L021238</t>
  </si>
  <si>
    <t>Pregled na Trichomonas vaginalis - direktan nativni preparat</t>
  </si>
  <si>
    <t>L021253</t>
  </si>
  <si>
    <t xml:space="preserve">Pregled perianalnog otiska na helminte </t>
  </si>
  <si>
    <t>L021295</t>
  </si>
  <si>
    <t>Pregled stolice na larve helminata</t>
  </si>
  <si>
    <t>L021303</t>
  </si>
  <si>
    <t>Pregled stolice na parazite - metodom koncentracije</t>
  </si>
  <si>
    <t>L021311</t>
  </si>
  <si>
    <t>Pregled stolice na parazite (nativni preparat)</t>
  </si>
  <si>
    <t>L021329</t>
  </si>
  <si>
    <t>Pregled stolice na protozoe (bojeni preparat)</t>
  </si>
  <si>
    <t>L021360</t>
  </si>
  <si>
    <t>Pregled uzorka na slobodno-živeće amebe</t>
  </si>
  <si>
    <t>L021501</t>
  </si>
  <si>
    <t>Hemokultura na gljive automatizovanim sistemom</t>
  </si>
  <si>
    <t>L021519</t>
  </si>
  <si>
    <t>Hemokultura na gljive klasičnom metodom</t>
  </si>
  <si>
    <t>L021543</t>
  </si>
  <si>
    <t xml:space="preserve">Identifikacija plesni (osim dermatofita) </t>
  </si>
  <si>
    <t>L021659</t>
  </si>
  <si>
    <t>Pregled brisa na gljive</t>
  </si>
  <si>
    <t>L021675</t>
  </si>
  <si>
    <t>Pregled i identifikacija kvasnica</t>
  </si>
  <si>
    <t>L021691</t>
  </si>
  <si>
    <t>Pregled ostalih bioloških uzorka na gljive</t>
  </si>
  <si>
    <t>L030221</t>
  </si>
  <si>
    <t xml:space="preserve">Detekcija streptococcus agalactiae ( GBS ) kod trudnica od 35-37.gn u vaginalnom  i rektalnom brisu </t>
  </si>
  <si>
    <t>L030361</t>
  </si>
  <si>
    <t>Detekcijа Clostridium difficilae GDH Ag u stolici ELISA/ELFA testom</t>
  </si>
  <si>
    <t>L030379</t>
  </si>
  <si>
    <t>Detekcija Clostridium difficilae toksina A i B u stolici Elisa/Elfa testom</t>
  </si>
  <si>
    <t>L030486</t>
  </si>
  <si>
    <t>Ispitivanje osetljivosti bakterija na antibiotike ( pojedinačno ) i određivanje MIK bujon mikrodilucionom metodom</t>
  </si>
  <si>
    <t>L030502</t>
  </si>
  <si>
    <t>Detekcija gram negativnih bakterija rezistentnih na beta laktamaze prošorenog spektra na slektivnoj podlozi/skrining za prijem u bolnicu</t>
  </si>
  <si>
    <t xml:space="preserve">UKUPNO MIKROBIOLOGIJA: </t>
  </si>
  <si>
    <t>L026526</t>
  </si>
  <si>
    <t>Izrada jednog neobojenog serijskog preparata</t>
  </si>
  <si>
    <t>L026534</t>
  </si>
  <si>
    <t xml:space="preserve">Bojenje jednog serijskog preparata HE metodom </t>
  </si>
  <si>
    <t>EX TEMPORE analiza dobijenog materijala</t>
  </si>
  <si>
    <t>L026583</t>
  </si>
  <si>
    <t>Pregled isečka usne</t>
  </si>
  <si>
    <t>L026609</t>
  </si>
  <si>
    <t>Pregled promene na isečku jezika</t>
  </si>
  <si>
    <t>L026617</t>
  </si>
  <si>
    <t xml:space="preserve">Pregled promene na uklonjenom delu jezika </t>
  </si>
  <si>
    <t>L026633</t>
  </si>
  <si>
    <t>Pregled promene na isečku sluznice usta odnosno gingive dobijene biopsijom</t>
  </si>
  <si>
    <t>L026658</t>
  </si>
  <si>
    <t>Pregled isečka sluzokože farinksa odnosno nazofarinksa dobijene biopsijom</t>
  </si>
  <si>
    <t>L026641</t>
  </si>
  <si>
    <t>Pregled uklonjene promene sluznice usta odnosno gingive dobijene resekcijom</t>
  </si>
  <si>
    <t>L026716</t>
  </si>
  <si>
    <t>Pregled uzorka sluzokože nosa dobijene biopsijom</t>
  </si>
  <si>
    <t>L026732</t>
  </si>
  <si>
    <t>Pregled uklonjenog tumora nosa odnosno sinusa</t>
  </si>
  <si>
    <t>L026740</t>
  </si>
  <si>
    <t>Pregled isečka tonzile</t>
  </si>
  <si>
    <t>L026757</t>
  </si>
  <si>
    <t>Pregled uklonjene tonzile</t>
  </si>
  <si>
    <t>L026765</t>
  </si>
  <si>
    <t>Pregled uklonjenog tumora farinksa odnosno nazofarinksa</t>
  </si>
  <si>
    <t>L026773</t>
  </si>
  <si>
    <t>Pregled isečka larinksa dobijenog biopsijom</t>
  </si>
  <si>
    <t>L026799</t>
  </si>
  <si>
    <t xml:space="preserve">Pregled promene na uklonjenom delu larinksa </t>
  </si>
  <si>
    <t>L026930</t>
  </si>
  <si>
    <t>Pregled uzorka zida grudnog koša dobijena iglenom biopsijom</t>
  </si>
  <si>
    <t>L027367</t>
  </si>
  <si>
    <t xml:space="preserve">Pregled jednog limfnog čvora </t>
  </si>
  <si>
    <t>L027375</t>
  </si>
  <si>
    <t xml:space="preserve">Pregled anatomske grupe limfnih čvorova </t>
  </si>
  <si>
    <t xml:space="preserve">Pregled cor biopsije dojke </t>
  </si>
  <si>
    <t>L027425</t>
  </si>
  <si>
    <t xml:space="preserve">Pregleda bioptata tumora dojke sa kožom </t>
  </si>
  <si>
    <t>L027433</t>
  </si>
  <si>
    <t xml:space="preserve">Pregled uklonjenog tumora dojke </t>
  </si>
  <si>
    <t>L027466</t>
  </si>
  <si>
    <t xml:space="preserve">Pregled kvadranta dojke </t>
  </si>
  <si>
    <t>L027474</t>
  </si>
  <si>
    <t xml:space="preserve">Pregled cele dojke </t>
  </si>
  <si>
    <t xml:space="preserve">Pregled endoskopskog uzorka: jednjaka odnosno želuca odnosno tankog odnosno debelog creva odnosno analnog kanala </t>
  </si>
  <si>
    <t xml:space="preserve">Pregled polipa želuca, odnosno tankog creva odnosno debelog creva </t>
  </si>
  <si>
    <t>L027656</t>
  </si>
  <si>
    <t xml:space="preserve">Pregled delimično resekovanog želuca </t>
  </si>
  <si>
    <t>L027730</t>
  </si>
  <si>
    <t xml:space="preserve">Pregled dela tankog creva </t>
  </si>
  <si>
    <t>L027748</t>
  </si>
  <si>
    <t xml:space="preserve">Pregled dela debelog creva </t>
  </si>
  <si>
    <t>L027755</t>
  </si>
  <si>
    <t xml:space="preserve">Pregled rektuma </t>
  </si>
  <si>
    <t>L027805</t>
  </si>
  <si>
    <t xml:space="preserve">Pregled hemoroidalnog nodusa </t>
  </si>
  <si>
    <t>L027813</t>
  </si>
  <si>
    <t xml:space="preserve">Pregled uzorka jetre dobijenog punkcionom biopsijom </t>
  </si>
  <si>
    <t>L027821</t>
  </si>
  <si>
    <t xml:space="preserve">Pregled hirurški uklonjene promene u jetri </t>
  </si>
  <si>
    <t>L027839</t>
  </si>
  <si>
    <t xml:space="preserve">Pregled uklonjenog dela jetre </t>
  </si>
  <si>
    <t>L027854</t>
  </si>
  <si>
    <t xml:space="preserve">Pregled žučne kese </t>
  </si>
  <si>
    <t>L027870</t>
  </si>
  <si>
    <t xml:space="preserve">Pregled apendiksa </t>
  </si>
  <si>
    <t>L027904</t>
  </si>
  <si>
    <t xml:space="preserve">Pregled isečka omentuma, peritoneuma dobijena biopsijom </t>
  </si>
  <si>
    <t>L027912</t>
  </si>
  <si>
    <t xml:space="preserve">Pregled tumora omentuma odnosno peritoneuma odnosno retroperitoneuma </t>
  </si>
  <si>
    <t>L027938</t>
  </si>
  <si>
    <t xml:space="preserve">Pregled bioptata kože </t>
  </si>
  <si>
    <t>L027979</t>
  </si>
  <si>
    <t xml:space="preserve">Pregled dela odnosno celog nokta </t>
  </si>
  <si>
    <t>L027987</t>
  </si>
  <si>
    <t xml:space="preserve">Pregled potkožne promene </t>
  </si>
  <si>
    <t>L028027</t>
  </si>
  <si>
    <t xml:space="preserve">Pregled amputiranog prsta zbog tumora mekih tkiva sa određivanjem granica </t>
  </si>
  <si>
    <t>L028092</t>
  </si>
  <si>
    <t xml:space="preserve">Pregled kiretirane kosti </t>
  </si>
  <si>
    <t>L028241</t>
  </si>
  <si>
    <t xml:space="preserve">Pregled tetive dobijene biopsijom </t>
  </si>
  <si>
    <t>L028316</t>
  </si>
  <si>
    <t xml:space="preserve">Pregled uzorka penisa </t>
  </si>
  <si>
    <t>L028399</t>
  </si>
  <si>
    <t xml:space="preserve">Pregled isečka testisa dobijena biopsijom </t>
  </si>
  <si>
    <t>L028407</t>
  </si>
  <si>
    <t xml:space="preserve">Pregled jednog testisa u celini </t>
  </si>
  <si>
    <t>L028431</t>
  </si>
  <si>
    <t xml:space="preserve">Pregled uzorka prostate dobijena biopsijom </t>
  </si>
  <si>
    <t>L028449</t>
  </si>
  <si>
    <t xml:space="preserve">Pregled transuretralno resekovane prostate (TUR) </t>
  </si>
  <si>
    <t>L028480</t>
  </si>
  <si>
    <t xml:space="preserve">Pregled uzorka mokraćne bešike dobijena biopsijom </t>
  </si>
  <si>
    <t>L028498</t>
  </si>
  <si>
    <t xml:space="preserve">Pregled tumora sa delom zida mokraćne bešike </t>
  </si>
  <si>
    <t>L028639</t>
  </si>
  <si>
    <t xml:space="preserve">Pregled uzorka velikih usana odnosno malih usana odnosno vulve dobijenog biopsijom </t>
  </si>
  <si>
    <t>L028654</t>
  </si>
  <si>
    <t xml:space="preserve">Pregled uzorka vagine dobijenog biopsijom </t>
  </si>
  <si>
    <t>L028662</t>
  </si>
  <si>
    <t xml:space="preserve">Pregled tumora vulve odnosno vagine </t>
  </si>
  <si>
    <t>L028670</t>
  </si>
  <si>
    <t xml:space="preserve">Pregled uzorka cerviksa dobijena biopsijom </t>
  </si>
  <si>
    <t>L028688</t>
  </si>
  <si>
    <t xml:space="preserve">Pregled kiretmana cervikalnog kanala </t>
  </si>
  <si>
    <t>L028696</t>
  </si>
  <si>
    <t xml:space="preserve">Pregled tumora cerviksa </t>
  </si>
  <si>
    <t>L028712</t>
  </si>
  <si>
    <t xml:space="preserve">Pregled dela cerviksa sa parametrijama i delom vagine </t>
  </si>
  <si>
    <t xml:space="preserve">Pregled konizata cerviksa </t>
  </si>
  <si>
    <t>L028746</t>
  </si>
  <si>
    <t xml:space="preserve">Pregled kiretmana endometrijuma </t>
  </si>
  <si>
    <t>L028753</t>
  </si>
  <si>
    <t xml:space="preserve">Pregled kiretmana endocerviksa i endometrijuma </t>
  </si>
  <si>
    <t>L028761</t>
  </si>
  <si>
    <t xml:space="preserve">Pregled tumora uterusa </t>
  </si>
  <si>
    <t>L028787</t>
  </si>
  <si>
    <t xml:space="preserve">Pregled materice i cerviksa (bez adneksa) </t>
  </si>
  <si>
    <t>L028803</t>
  </si>
  <si>
    <t xml:space="preserve">Pregled materice, cerviksa, oba jajnika i pripadajućih jajovoda </t>
  </si>
  <si>
    <t>L028811</t>
  </si>
  <si>
    <t xml:space="preserve">Pregled materice, cerviksa, jednog jajnika, pripadajućeg jajovoda i parametrijuma </t>
  </si>
  <si>
    <t>L028829</t>
  </si>
  <si>
    <t xml:space="preserve">Pregled materice, cerviksa, oba jajnika, pripadajućih jajovoda i parametrijuma </t>
  </si>
  <si>
    <t>L028837</t>
  </si>
  <si>
    <t xml:space="preserve">Pregled uzorka jajnika dobijena biopsijom </t>
  </si>
  <si>
    <t>L028845</t>
  </si>
  <si>
    <t xml:space="preserve">Pregled dela jajnika </t>
  </si>
  <si>
    <t>L028860</t>
  </si>
  <si>
    <t xml:space="preserve">Pregled celog jajnika </t>
  </si>
  <si>
    <t>L028886</t>
  </si>
  <si>
    <t xml:space="preserve">Pregled dela jajovoda </t>
  </si>
  <si>
    <t>L028894</t>
  </si>
  <si>
    <t xml:space="preserve">Pregled celog jajovoda </t>
  </si>
  <si>
    <t>L028902</t>
  </si>
  <si>
    <t xml:space="preserve">Pregled dela omentuma </t>
  </si>
  <si>
    <t>L028936</t>
  </si>
  <si>
    <t xml:space="preserve">Pregled posteljice sa ovojnicama i pupčanikom odnosno analiza abortnog materijala </t>
  </si>
  <si>
    <t>L029413</t>
  </si>
  <si>
    <t>Citološki pregled ostalih razmaza</t>
  </si>
  <si>
    <t>Eksfolijativna citologija tkiva reproduktivnih organa žene - neautomatizovana priprema i automatizovano bojenje</t>
  </si>
  <si>
    <t>Eksfolijativna citologija tkiva reproduktivnih organa žene - neautomatizovana priprema i neautomatizovano bojenje</t>
  </si>
  <si>
    <t>L029512</t>
  </si>
  <si>
    <t>Pregled razmaza punktata</t>
  </si>
  <si>
    <t>L029520</t>
  </si>
  <si>
    <t>Pregled razmaza sputuma</t>
  </si>
  <si>
    <t>L029546</t>
  </si>
  <si>
    <t>Pregled sedimenta mokraće</t>
  </si>
  <si>
    <t>L029686</t>
  </si>
  <si>
    <t>Dokazivanje Helicobacter Pylori u tkivu</t>
  </si>
  <si>
    <t>L029835</t>
  </si>
  <si>
    <t xml:space="preserve">Obrada i analiza tkiva primenom dekalcinacije (Dekalcinat) </t>
  </si>
  <si>
    <t>L029843</t>
  </si>
  <si>
    <t xml:space="preserve">Fetalna obdukcija </t>
  </si>
  <si>
    <t>L029850</t>
  </si>
  <si>
    <t xml:space="preserve">Klinička obdukcija </t>
  </si>
  <si>
    <t xml:space="preserve">UKUPNO PATOLOGIJA: </t>
  </si>
  <si>
    <t>L026781</t>
  </si>
  <si>
    <t>Pregled uklonjenog tumora larinksa</t>
  </si>
  <si>
    <t>L029819</t>
  </si>
  <si>
    <t>Dokazivanje Treponeme u tkivu kod sumnje na sifilis</t>
  </si>
  <si>
    <t>L028126</t>
  </si>
  <si>
    <t xml:space="preserve">Pregled dela koštanog tumora </t>
  </si>
  <si>
    <t>090200</t>
  </si>
  <si>
    <t>Prijava i kontrolna prijava malignih, infektivnih i neuropsijatrijskih oboljenja</t>
  </si>
  <si>
    <t>241027</t>
  </si>
  <si>
    <t>Praćenje terapijskog delovanja leka (uslugu obavlja specijalista)</t>
  </si>
  <si>
    <t>11700-00</t>
  </si>
  <si>
    <t>Ostale elektrokardiografije (EKG)</t>
  </si>
  <si>
    <t>11713-00</t>
  </si>
  <si>
    <t>Snimanje prosečnog signala EKG-a</t>
  </si>
  <si>
    <t>13706-02</t>
  </si>
  <si>
    <t xml:space="preserve">Transfuzija eritrocita </t>
  </si>
  <si>
    <t>13839-00</t>
  </si>
  <si>
    <t>Vađenje krvi u dijagnostičke svrhe</t>
  </si>
  <si>
    <t>30406-00</t>
  </si>
  <si>
    <t xml:space="preserve">Abdominalna paracenteza </t>
  </si>
  <si>
    <t>96018-00</t>
  </si>
  <si>
    <t>Procena vaskularnog sistema</t>
  </si>
  <si>
    <t>96075-00</t>
  </si>
  <si>
    <t xml:space="preserve">Savetovanje ili podučavanje o brizi o samom sebi </t>
  </si>
  <si>
    <t>96076-00</t>
  </si>
  <si>
    <t xml:space="preserve"> Savetovanje ili podučavanje o održavanju zdravlja i oporavku </t>
  </si>
  <si>
    <t>96197-00</t>
  </si>
  <si>
    <t>Intramuskularno davanje farmakološkog sredstva, antineoplastično sredstvo</t>
  </si>
  <si>
    <t>96197-03</t>
  </si>
  <si>
    <t>Intramuskularno davanje farmakološkog sredstva, steroid</t>
  </si>
  <si>
    <t>96199-00</t>
  </si>
  <si>
    <t>Intravensko davanje farmakološkog sredstva, antineoplastično sredstvo</t>
  </si>
  <si>
    <t>96199-03</t>
  </si>
  <si>
    <t>Intravensko davanje farmakološkog sredstva, steroid</t>
  </si>
  <si>
    <t>96199-07</t>
  </si>
  <si>
    <t>Intravensko davanje farmakološkog sredstva, hranljiva supstanca</t>
  </si>
  <si>
    <t>96200-00</t>
  </si>
  <si>
    <t>Subkutano davanje farmakološkog sredstva, antineoplastično sredstvo</t>
  </si>
  <si>
    <t>96203-00</t>
  </si>
  <si>
    <t>Oralno davanje farmakološkog sredstva, antineoplastičko sredstvo</t>
  </si>
  <si>
    <t>96203-09</t>
  </si>
  <si>
    <t>Oralno davanje farmakološkog sredstva, drugo i neklasifikovano farmakološko sredstvo</t>
  </si>
  <si>
    <t>13312-00</t>
  </si>
  <si>
    <t xml:space="preserve">Vađenje krvi novorođenčeta u dijagnostičke svrhe </t>
  </si>
  <si>
    <t>55028-00</t>
  </si>
  <si>
    <t>Ultrazvučni pregled glave</t>
  </si>
  <si>
    <t>55113-00</t>
  </si>
  <si>
    <t>M-prikaz i dvodimenzionalni ultrazvučni pregled srca u realnom vremenu</t>
  </si>
  <si>
    <t>55816-00</t>
  </si>
  <si>
    <t>Ultrazvučni pregled kuka</t>
  </si>
  <si>
    <t>90220-00</t>
  </si>
  <si>
    <t>Kateterizacija/kanilacija ostalih vena</t>
  </si>
  <si>
    <t>90677-00</t>
  </si>
  <si>
    <t>Ostale procedure fototerapije, na koži</t>
  </si>
  <si>
    <t>92044-00</t>
  </si>
  <si>
    <t xml:space="preserve">Ostale terapije obogaćivanja kiseonika/om </t>
  </si>
  <si>
    <t>92052-00</t>
  </si>
  <si>
    <t>Kardiopulmonalna reanimacija</t>
  </si>
  <si>
    <t>92518-01</t>
  </si>
  <si>
    <t>Intravenska post-proceduralna infuzija analgetika</t>
  </si>
  <si>
    <t>96171-00</t>
  </si>
  <si>
    <t>Transport</t>
  </si>
  <si>
    <t>96197-09</t>
  </si>
  <si>
    <t>Intramuskularno davanje farmakološkog sredstva, drugo i nenaznačeno farmakološko sredstvo</t>
  </si>
  <si>
    <t>96199-02</t>
  </si>
  <si>
    <t>Intravensko davanje farmakološkog sredstva, anti-infektivno sredstvo</t>
  </si>
  <si>
    <t>96200-09</t>
  </si>
  <si>
    <t>Subkutano davanje farmakološkog sredstva, drugo i neklasifikovano farmakkološko sredstvo</t>
  </si>
  <si>
    <t>96205-02</t>
  </si>
  <si>
    <t>Neki drugi način davanja farmakološkog sredstva, anti-infektivno sredstvo</t>
  </si>
  <si>
    <t>241021</t>
  </si>
  <si>
    <t>Savetovanje ili informisanje pacijenta o primeni propisanog leka</t>
  </si>
  <si>
    <t>250107</t>
  </si>
  <si>
    <t>Izrada individualnih izveštaja (izveštaji o hospitalizaciji, prijava porođaja, prijava pobačaja, potvrda o smrti, prijava zarazne bolesti, prijava malignog oboljenja i drugo)</t>
  </si>
  <si>
    <t>260076</t>
  </si>
  <si>
    <t>Uzorkovanje i slanje materijala za laboratorijsko ispitivanje</t>
  </si>
  <si>
    <t>11506-00</t>
  </si>
  <si>
    <t>Ostala merenja respiratorne funkcije</t>
  </si>
  <si>
    <t>12000-00</t>
  </si>
  <si>
    <t>Test kožne osetljivosti sa ≤ 20 alergena</t>
  </si>
  <si>
    <t>13706-01</t>
  </si>
  <si>
    <t xml:space="preserve">Transfuzija pune krvi </t>
  </si>
  <si>
    <t>Transfuzija eritrocita</t>
  </si>
  <si>
    <t>38800-00</t>
  </si>
  <si>
    <t>Dijagnostička torakocenteza</t>
  </si>
  <si>
    <t>38803-00</t>
  </si>
  <si>
    <t>Terapijska torakocenteza</t>
  </si>
  <si>
    <t>92062-00</t>
  </si>
  <si>
    <t>Transfuzija krvnih komponenti i derivata</t>
  </si>
  <si>
    <t>96010-00</t>
  </si>
  <si>
    <t>Procena funkcije gutanja</t>
  </si>
  <si>
    <t>96021-00</t>
  </si>
  <si>
    <t>Procena samostalnosti</t>
  </si>
  <si>
    <t>96067-00</t>
  </si>
  <si>
    <t>Savetovanje ili podučavanje o ishrani/dnevnom unosu hrane</t>
  </si>
  <si>
    <t>Pratnja ili transport klijenta</t>
  </si>
  <si>
    <t>96197-02</t>
  </si>
  <si>
    <t>Intramuskularno davanje farmakološkog sredstva, anti-infektivno sredstvo</t>
  </si>
  <si>
    <t>96199-09</t>
  </si>
  <si>
    <t>Intravensko davanje farmakološkog sredstva, drugo i neklasifikovano farmakološko sredstvo</t>
  </si>
  <si>
    <t>96200-01</t>
  </si>
  <si>
    <t>Subkutano davanje farmakološkog sredstva, trombolitičko sredstvo</t>
  </si>
  <si>
    <t>96200-03</t>
  </si>
  <si>
    <t>Subkutano davanje farmakološkog sredstva, steroid</t>
  </si>
  <si>
    <t>96200-06</t>
  </si>
  <si>
    <t>Subkutano davanje farmakološkog sredstva, insulin</t>
  </si>
  <si>
    <t>96203-01</t>
  </si>
  <si>
    <t>Oralno davanje farmakološkog sredstva, trombolitičko sredstvo</t>
  </si>
  <si>
    <t>96203-02</t>
  </si>
  <si>
    <t>Oralno davanje farmakološkog sredstva, anti-infektivno sredstvo</t>
  </si>
  <si>
    <t>96203-03</t>
  </si>
  <si>
    <t>Oralno davanje farmakološkog sredstva, steroid</t>
  </si>
  <si>
    <t>96203-06</t>
  </si>
  <si>
    <t>Oralno davanje farmakološkog sredstva, insulin</t>
  </si>
  <si>
    <t xml:space="preserve">Uzimanje materijala </t>
  </si>
  <si>
    <t>30055-00</t>
  </si>
  <si>
    <t>Previjanje rane</t>
  </si>
  <si>
    <t>34530-04</t>
  </si>
  <si>
    <t>Uklanjanje venskog katetera</t>
  </si>
  <si>
    <t>96205-03</t>
  </si>
  <si>
    <t>Neki drugi način davanja farmakološkog sredstva, steroid</t>
  </si>
  <si>
    <t>96205-09</t>
  </si>
  <si>
    <t>Neki drugi način davanja farmakološkog sredstva, drugo i neklasifikovano farmakološko sredstvo</t>
  </si>
  <si>
    <t>961197-01</t>
  </si>
  <si>
    <t xml:space="preserve">Intramuskularno davanje farmakološkog sredstva, </t>
  </si>
  <si>
    <t>Онкологија</t>
  </si>
  <si>
    <t>039336</t>
  </si>
  <si>
    <t>Procena opšteg stanja pacijenta</t>
  </si>
  <si>
    <t>039338</t>
  </si>
  <si>
    <t>Procena neurološkog stanja pacijenta</t>
  </si>
  <si>
    <t>13815-01</t>
  </si>
  <si>
    <t xml:space="preserve">Perkutana centralna venska kateterizacija </t>
  </si>
  <si>
    <t>22007-00</t>
  </si>
  <si>
    <t xml:space="preserve">Endotrahealna intubacija, jednolumenski tubus </t>
  </si>
  <si>
    <t>22007-01</t>
  </si>
  <si>
    <t>Održavanje endotrahealne intubacije, jednolumenski tubus</t>
  </si>
  <si>
    <t>36800-00</t>
  </si>
  <si>
    <t>Kateterizacija mokraćne bešike – kroz uretru</t>
  </si>
  <si>
    <t>92002-00</t>
  </si>
  <si>
    <t>Rehabilitacija od alkohola</t>
  </si>
  <si>
    <t>92003-00</t>
  </si>
  <si>
    <t>Detoksikacija od alkohola</t>
  </si>
  <si>
    <t>92004-00</t>
  </si>
  <si>
    <t>Rehabilitacija i detoksikacija od alkohola</t>
  </si>
  <si>
    <t>92036-00</t>
  </si>
  <si>
    <t xml:space="preserve"> Plasiranje nazogastrične sonde</t>
  </si>
  <si>
    <t xml:space="preserve"> Kardiopulmonalna reanimacija</t>
  </si>
  <si>
    <t>92119-00</t>
  </si>
  <si>
    <t xml:space="preserve">Uklanjanje ostalih drenažnih sistema urinarnog sistema </t>
  </si>
  <si>
    <t>95550-03</t>
  </si>
  <si>
    <t>Udružene zdravstvene procedure, fizioterapija</t>
  </si>
  <si>
    <t>96008-00</t>
  </si>
  <si>
    <t>Neurološka procena</t>
  </si>
  <si>
    <t>96009-00</t>
  </si>
  <si>
    <t>Procena funkcije sluha</t>
  </si>
  <si>
    <t>96012-00</t>
  </si>
  <si>
    <t>Procena govora</t>
  </si>
  <si>
    <t>96013-00</t>
  </si>
  <si>
    <t>Procena rečitosti</t>
  </si>
  <si>
    <t>96014-00</t>
  </si>
  <si>
    <t>Procena jezičkih sposobnosti</t>
  </si>
  <si>
    <t>96019-00</t>
  </si>
  <si>
    <t>Biomehanička procena</t>
  </si>
  <si>
    <t>96020-00</t>
  </si>
  <si>
    <t>Procena integriteta kože</t>
  </si>
  <si>
    <t>96023-00</t>
  </si>
  <si>
    <t>Procena starenja</t>
  </si>
  <si>
    <t>96027-00</t>
  </si>
  <si>
    <t xml:space="preserve">Procena uzimanja propisanih lekova </t>
  </si>
  <si>
    <t>96032-00</t>
  </si>
  <si>
    <t>Psihosocijalna procena</t>
  </si>
  <si>
    <t>96034-00</t>
  </si>
  <si>
    <t xml:space="preserve">Procena uzimanja alkohola i ostalih droga (lekova) </t>
  </si>
  <si>
    <t>96037-00</t>
  </si>
  <si>
    <t xml:space="preserve">Ostale procene, konsultacije ili evaluacije </t>
  </si>
  <si>
    <t>96074-00</t>
  </si>
  <si>
    <t xml:space="preserve"> Savetovanje ili podučavanje o zavisnosti o kockanju i klađenju</t>
  </si>
  <si>
    <t>96175-00</t>
  </si>
  <si>
    <t>Mentalna/bihejvioralna procena</t>
  </si>
  <si>
    <t>96176-00</t>
  </si>
  <si>
    <t xml:space="preserve">Bihejvioralna terapija </t>
  </si>
  <si>
    <t>96180-00</t>
  </si>
  <si>
    <t xml:space="preserve"> Ostale psihoterapije ili psihosocijane terapije </t>
  </si>
  <si>
    <t>Неурологија</t>
  </si>
  <si>
    <t>090201</t>
  </si>
  <si>
    <t>Priprema za psihološko ispitivanje</t>
  </si>
  <si>
    <t>11503-04</t>
  </si>
  <si>
    <t xml:space="preserve">Test opterećenja u svrhu procene respiratornog statusa </t>
  </si>
  <si>
    <t>11600-03</t>
  </si>
  <si>
    <t>Praćenje sistemskog arterijskog pritiska</t>
  </si>
  <si>
    <t>11708-00</t>
  </si>
  <si>
    <t>Ambulantno kontinuirano EKG snimanje</t>
  </si>
  <si>
    <t>11709-00</t>
  </si>
  <si>
    <t xml:space="preserve">Holter ambulantno kontinuirano EKG snimanje </t>
  </si>
  <si>
    <t>55130-00</t>
  </si>
  <si>
    <t>Transezofagealni ultrazvučni pregled srca u realnom vremenu za vreme hiruškog zahvata na srcu</t>
  </si>
  <si>
    <t>Rinoalegološki pregled</t>
  </si>
  <si>
    <t>U8184600</t>
  </si>
  <si>
    <t xml:space="preserve">Rinoalergološko ispitivanje standardnim respiratornim alergenima </t>
  </si>
  <si>
    <t>U8184601</t>
  </si>
  <si>
    <t>U8184602</t>
  </si>
  <si>
    <t>Rinoalergološko ispitivanje specifičnim respiratornim alergenom</t>
  </si>
  <si>
    <t>92043-00</t>
  </si>
  <si>
    <t xml:space="preserve"> Primena leka za respiratorni sistem pomoću nebulizatora</t>
  </si>
  <si>
    <t>96095-00</t>
  </si>
  <si>
    <t>Podrška terapeutskoj dijeti</t>
  </si>
  <si>
    <t>96199-08</t>
  </si>
  <si>
    <t>Intravensko davanje farmakološkog sredstva, elektrolit</t>
  </si>
  <si>
    <t>96203-08</t>
  </si>
  <si>
    <t>Oralno davanje farmakološkog sredstva, elektrolit</t>
  </si>
  <si>
    <t>96206-09</t>
  </si>
  <si>
    <t>Nenaznačen način davanja farmakološkog sredstva, drugo i neklasifikovano farmakološko sredstvo</t>
  </si>
  <si>
    <t>Анестезиологија</t>
  </si>
  <si>
    <t>13882-00</t>
  </si>
  <si>
    <t xml:space="preserve">Postupak održavanja kontinuirane ventilatorne podrške, ≤ 24 sata </t>
  </si>
  <si>
    <t>Oksimetrija</t>
  </si>
  <si>
    <t>U8184901</t>
  </si>
  <si>
    <t>92053-00</t>
  </si>
  <si>
    <t xml:space="preserve">Zatvorena masaža srca </t>
  </si>
  <si>
    <t>92500-00</t>
  </si>
  <si>
    <t>Rutinska preoperativna anesteziološka procena</t>
  </si>
  <si>
    <t>92500-02</t>
  </si>
  <si>
    <t>Hitna preoperativna anesteziološka procena</t>
  </si>
  <si>
    <t>92508-29</t>
  </si>
  <si>
    <t>Neuraksijalna blokada, ASA 29</t>
  </si>
  <si>
    <t>92514-10</t>
  </si>
  <si>
    <t>Opšta anestezija, ASA 10</t>
  </si>
  <si>
    <t>92514-19</t>
  </si>
  <si>
    <t>Opšta anestezija, ASA 19</t>
  </si>
  <si>
    <t>92514-20</t>
  </si>
  <si>
    <t>Opšta anestezija, ASA 20</t>
  </si>
  <si>
    <t>92514-29</t>
  </si>
  <si>
    <t>Opšta anestezija, ASA 29</t>
  </si>
  <si>
    <t>92514-30</t>
  </si>
  <si>
    <t>Opšta anestezija, ASA 30</t>
  </si>
  <si>
    <t>92514-39</t>
  </si>
  <si>
    <t>Opšta anestezija, ASA 39</t>
  </si>
  <si>
    <t>92514-40</t>
  </si>
  <si>
    <t>Opšta anestezija, ASA 40</t>
  </si>
  <si>
    <t>92515-10</t>
  </si>
  <si>
    <t>Sedacija, ASA 10</t>
  </si>
  <si>
    <t>92515-19</t>
  </si>
  <si>
    <t>Sedacija, ASA 19</t>
  </si>
  <si>
    <t>92515-20</t>
  </si>
  <si>
    <t>Sedacija, ASA 20</t>
  </si>
  <si>
    <t>92515-29</t>
  </si>
  <si>
    <t>Sedacija, ASA 29</t>
  </si>
  <si>
    <t>92515-30</t>
  </si>
  <si>
    <t>Sedacija, ASA 30</t>
  </si>
  <si>
    <t>92515-39</t>
  </si>
  <si>
    <t>Sedacija, ASA 39</t>
  </si>
  <si>
    <t>92515-40</t>
  </si>
  <si>
    <t>Sedacija, ASA 40</t>
  </si>
  <si>
    <t>Психијатрија</t>
  </si>
  <si>
    <t>090009</t>
  </si>
  <si>
    <t>Individualni rad psihologa sa roditeljima</t>
  </si>
  <si>
    <t>14200-00</t>
  </si>
  <si>
    <t>Gastrična lavaža</t>
  </si>
  <si>
    <t>Kateterizacija mokraćne bešike</t>
  </si>
  <si>
    <t xml:space="preserve">Rehabilitacija od alkohola </t>
  </si>
  <si>
    <t>92010-00</t>
  </si>
  <si>
    <t xml:space="preserve">Kombinovana rehabilitacija i detoksikacija od alkohola i droga </t>
  </si>
  <si>
    <t>92037-00</t>
  </si>
  <si>
    <t>Ispiranje nazogastrične sonde</t>
  </si>
  <si>
    <t>96101-00</t>
  </si>
  <si>
    <t>Kognitivna bihejvioralna terapija</t>
  </si>
  <si>
    <t>96184-00</t>
  </si>
  <si>
    <t>Testiranje razvoja</t>
  </si>
  <si>
    <t>96185-00</t>
  </si>
  <si>
    <t>Suportativna psihoterapija, neklasifikovana na drugom mestu</t>
  </si>
  <si>
    <t>92006-00</t>
  </si>
  <si>
    <t>Detoksikacija od droga</t>
  </si>
  <si>
    <t>090051</t>
  </si>
  <si>
    <t>Ispitivanje aktivnosti dnevnog života</t>
  </si>
  <si>
    <t>600011</t>
  </si>
  <si>
    <t>Elektrostimulacija *</t>
  </si>
  <si>
    <t>600012</t>
  </si>
  <si>
    <t>Interferentne struje</t>
  </si>
  <si>
    <t>600015</t>
  </si>
  <si>
    <t>Stabilna galvanizacija</t>
  </si>
  <si>
    <t>600016</t>
  </si>
  <si>
    <t>Dijadinamičke struje</t>
  </si>
  <si>
    <t>600021</t>
  </si>
  <si>
    <t>Subakvalni ultrazvuk</t>
  </si>
  <si>
    <t>600023</t>
  </si>
  <si>
    <t>Elektromagnetno polje</t>
  </si>
  <si>
    <t>600103</t>
  </si>
  <si>
    <t>Pozicioniranje</t>
  </si>
  <si>
    <t>600111</t>
  </si>
  <si>
    <t>Vežbe hoda u razboju</t>
  </si>
  <si>
    <t>600112</t>
  </si>
  <si>
    <t>Aktivne vežbe sa pomagalima</t>
  </si>
  <si>
    <t>600114</t>
  </si>
  <si>
    <t>Korektivne vežbe pred ogledalom</t>
  </si>
  <si>
    <t>600115</t>
  </si>
  <si>
    <t>Obuka zaštitnim pokretima i položajima tela kod diskopatičara</t>
  </si>
  <si>
    <t>600116</t>
  </si>
  <si>
    <t>Vežbe za reumatoidni artritis</t>
  </si>
  <si>
    <t>600120</t>
  </si>
  <si>
    <t>Aktivne segmentne vežbe sa otporom</t>
  </si>
  <si>
    <t>600122</t>
  </si>
  <si>
    <t>Pasivne segmentne vežbe</t>
  </si>
  <si>
    <t>600123</t>
  </si>
  <si>
    <t>Individualni rad sa decom (juvenilni artritis, cerebrala i sl.)</t>
  </si>
  <si>
    <t>600124</t>
  </si>
  <si>
    <t>Vežbe na spravama ili ergobiciklu</t>
  </si>
  <si>
    <t>600170</t>
  </si>
  <si>
    <t>Prebacivanje dominantnog na neoštećen ekstremitet</t>
  </si>
  <si>
    <t>600173</t>
  </si>
  <si>
    <t>Vežbe pacijenata sa paraplegijom ili hemiplegijom</t>
  </si>
  <si>
    <t>600312</t>
  </si>
  <si>
    <t>Hod po ravnom</t>
  </si>
  <si>
    <t>600331</t>
  </si>
  <si>
    <t>Laser po akupunkturnim tačkama</t>
  </si>
  <si>
    <t>600351</t>
  </si>
  <si>
    <t>Vežbe kod deformiteta kičmenog stuba kod dece</t>
  </si>
  <si>
    <t>22065-00</t>
  </si>
  <si>
    <t>Terapija hladnoćom</t>
  </si>
  <si>
    <t>50115-00</t>
  </si>
  <si>
    <t>Manipulacija/mobilizacija zglobova, neklasifikovana na drugom mestu</t>
  </si>
  <si>
    <t>Tretman Bioptron lampom</t>
  </si>
  <si>
    <t>U8188000</t>
  </si>
  <si>
    <t>92178-00</t>
  </si>
  <si>
    <t>Terapija toplotom</t>
  </si>
  <si>
    <t>96116-00</t>
  </si>
  <si>
    <t>Terapija očnih mišića vežbanjem</t>
  </si>
  <si>
    <t>96115-00</t>
  </si>
  <si>
    <t>Terapija mišića lica/temporomandibularnog zgloba vežbanjem</t>
  </si>
  <si>
    <t>96118-00</t>
  </si>
  <si>
    <t>Terapija ramenog zgloba vežbanjem</t>
  </si>
  <si>
    <t>96119-00</t>
  </si>
  <si>
    <t xml:space="preserve"> Terapija grudnih ili trbušnih mišića vežbanjem</t>
  </si>
  <si>
    <t>96120-00</t>
  </si>
  <si>
    <t>Terapija mišića leđa ili vrata vežbanjem</t>
  </si>
  <si>
    <t>96121-00</t>
  </si>
  <si>
    <t>Terapija mišića ruku vežbanjem</t>
  </si>
  <si>
    <t>96122-00</t>
  </si>
  <si>
    <t xml:space="preserve"> Terapija lakatnog zgloba vežbanjem </t>
  </si>
  <si>
    <t>96123-00</t>
  </si>
  <si>
    <t>Terapija mišića ruku, ručnog zgloba ili zglobova prstiju vežbanjem</t>
  </si>
  <si>
    <t>96124-00</t>
  </si>
  <si>
    <t>Terapija zgloba kuka vežbanjem</t>
  </si>
  <si>
    <t>96125-00</t>
  </si>
  <si>
    <t xml:space="preserve">Terapija mišića karličnog dna vežbanjem </t>
  </si>
  <si>
    <t>96126-00</t>
  </si>
  <si>
    <t>Terapija mišića nogu vežbanjem</t>
  </si>
  <si>
    <t>96127-00</t>
  </si>
  <si>
    <t xml:space="preserve">Terapija zgloba kolena vežbanjem </t>
  </si>
  <si>
    <t>96128-00</t>
  </si>
  <si>
    <t>Terapija mišića stopala, nožnog zgloba ili zglobova prstiju vežbanjem</t>
  </si>
  <si>
    <t>96130-00</t>
  </si>
  <si>
    <t xml:space="preserve"> Uvežbavanje veština u aktivnostima povezanim sa položajem tela/mobilnošću/pokretom </t>
  </si>
  <si>
    <t>96131-00</t>
  </si>
  <si>
    <t xml:space="preserve">Uvežbavanje veština u aktivnostima povezanim sa premeštanjem </t>
  </si>
  <si>
    <t>96142-00</t>
  </si>
  <si>
    <t xml:space="preserve">Uvežbavanje veština korišćenja uređaja ili opreme za pomoć </t>
  </si>
  <si>
    <t>96154-00</t>
  </si>
  <si>
    <t>Terapijski ultrazvuk</t>
  </si>
  <si>
    <t>96155-00</t>
  </si>
  <si>
    <t xml:space="preserve"> Terapija stimulacijom, neklasifikovana na drugom mestu</t>
  </si>
  <si>
    <t>96159-00</t>
  </si>
  <si>
    <t>Testiranje opsega pokreta/mišića specijalizovanom opremom</t>
  </si>
  <si>
    <t>96163-00</t>
  </si>
  <si>
    <t>Pomoć u aktivnostima vezanim za samonegu/samoodržanje</t>
  </si>
  <si>
    <t>96167-00</t>
  </si>
  <si>
    <t>Pomoć u aktivnostima vezanim za transfer</t>
  </si>
  <si>
    <t>600022</t>
  </si>
  <si>
    <t>Sonoforeza</t>
  </si>
  <si>
    <t>960114-00</t>
  </si>
  <si>
    <t>Uvežbavanje veština u aktivnostima povezanim sa izvršnim veštinama</t>
  </si>
  <si>
    <t>11212-00</t>
  </si>
  <si>
    <t xml:space="preserve">Pregled očnog dna </t>
  </si>
  <si>
    <t>30061-02</t>
  </si>
  <si>
    <t>Uklanjanje površinskog stranog tela sa rožnjače</t>
  </si>
  <si>
    <t>30061-04</t>
  </si>
  <si>
    <t>Uklanjanje površinskog stranog tela sa konjuktive</t>
  </si>
  <si>
    <t>31230-00</t>
  </si>
  <si>
    <t>Ekscizija lezije(a) na koži i potkožnom tkivu očnog kapka</t>
  </si>
  <si>
    <t>42575-00</t>
  </si>
  <si>
    <t>Ekscizija ciste na tarzalnoj ploči</t>
  </si>
  <si>
    <t>Operacija halaciona</t>
  </si>
  <si>
    <t>42614-01</t>
  </si>
  <si>
    <t>Sondiranje lakrimalnih prolaza, jednostrano</t>
  </si>
  <si>
    <t>42615-01</t>
  </si>
  <si>
    <t>Sondiranje lakrimalnih prolaza, dvostrano</t>
  </si>
  <si>
    <t>42824-00</t>
  </si>
  <si>
    <t>Retrobulbarna injekcija alkohola ili drugih lekova</t>
  </si>
  <si>
    <t>42824-01</t>
  </si>
  <si>
    <t>Subkonjunktivna primena leka</t>
  </si>
  <si>
    <t>Korekcija trihijaze epilacijom, pincetom</t>
  </si>
  <si>
    <t>U8023800</t>
  </si>
  <si>
    <t>Procena oštrine vida</t>
  </si>
  <si>
    <t>U8183200</t>
  </si>
  <si>
    <t>U8183201</t>
  </si>
  <si>
    <t>Procena kontrastne osetljivosti</t>
  </si>
  <si>
    <t>Procena razlikovanja boja</t>
  </si>
  <si>
    <t>U8183202</t>
  </si>
  <si>
    <t>U8183207</t>
  </si>
  <si>
    <t>Druge procene funkcije vida</t>
  </si>
  <si>
    <t>Procena deformacije centralnog vidnog polja na Amsler mreži</t>
  </si>
  <si>
    <t>U8183210</t>
  </si>
  <si>
    <t xml:space="preserve">Procena vidnog polja, konfrontacijom </t>
  </si>
  <si>
    <t>U8183211</t>
  </si>
  <si>
    <t xml:space="preserve">Procena vidnog polja, manuelna kinetička perimetrija, celokupno polje </t>
  </si>
  <si>
    <t>U8183213</t>
  </si>
  <si>
    <t>Procena vidnog polja, kompjuterizovanim statičkim perimetrom</t>
  </si>
  <si>
    <t>U8183215</t>
  </si>
  <si>
    <t>Druge vrste procene vidnog polja</t>
  </si>
  <si>
    <t>U8183218</t>
  </si>
  <si>
    <t>Procena (optičkih karakteristika) trenutno korišćenih naočara</t>
  </si>
  <si>
    <t>U8183220</t>
  </si>
  <si>
    <t>Procena akomodacije</t>
  </si>
  <si>
    <t>U8183222</t>
  </si>
  <si>
    <t>Procena refrakcije, objektivna, ručna (retinoskopija)</t>
  </si>
  <si>
    <t>U8183225</t>
  </si>
  <si>
    <t>Procena refrakcije, subjektivna</t>
  </si>
  <si>
    <t>U8183226</t>
  </si>
  <si>
    <t xml:space="preserve">Procena usklađenosti pravaca vidnih osovina između očiju </t>
  </si>
  <si>
    <t>U8183231</t>
  </si>
  <si>
    <t>Procena funkcije ekstraokularnih mišića</t>
  </si>
  <si>
    <t>U8183233</t>
  </si>
  <si>
    <t>Procena konvergencije</t>
  </si>
  <si>
    <t>U8183235</t>
  </si>
  <si>
    <t>Procena konvergencije, akomodativna</t>
  </si>
  <si>
    <t>U8183237</t>
  </si>
  <si>
    <t>Procena pokreta očiju tipa tzv. glatko praćenje (posmatranog objekta)</t>
  </si>
  <si>
    <t>8183239</t>
  </si>
  <si>
    <t>Procena pokreta očiju, vestibularno-okularni refleks (VOR)</t>
  </si>
  <si>
    <t>U8183242</t>
  </si>
  <si>
    <t>Procena nistagmusa</t>
  </si>
  <si>
    <t>U8183245</t>
  </si>
  <si>
    <t>Procena binokularne funkcije, stereo vid</t>
  </si>
  <si>
    <t>U8183248</t>
  </si>
  <si>
    <t>Procena diplopije</t>
  </si>
  <si>
    <t>U8183251</t>
  </si>
  <si>
    <t>Druge procene okularne pokretljivosti i binokularne funkcije</t>
  </si>
  <si>
    <t>U8183252</t>
  </si>
  <si>
    <t>Pregled/procena očne duplje</t>
  </si>
  <si>
    <t>U8183260</t>
  </si>
  <si>
    <t>Pregled/procena očnog kapka</t>
  </si>
  <si>
    <t>U8183261</t>
  </si>
  <si>
    <t>Pregled/procena očne jabučice</t>
  </si>
  <si>
    <t>U8183262</t>
  </si>
  <si>
    <t>Pregled/procena suznog filma</t>
  </si>
  <si>
    <t>U8183263</t>
  </si>
  <si>
    <t>Pregled/procena prednjeg segmenta, konjunktiva</t>
  </si>
  <si>
    <t>U8183264</t>
  </si>
  <si>
    <t>Pregled/procena prednjeg segmenta, rožnjača</t>
  </si>
  <si>
    <t>U8183265</t>
  </si>
  <si>
    <t>Pregled/procena prednjeg segmenta, prednja komora</t>
  </si>
  <si>
    <t>U8183266</t>
  </si>
  <si>
    <t>Pregled/procena prednjeg segmenta, dužica</t>
  </si>
  <si>
    <t>U8183267</t>
  </si>
  <si>
    <t>Pregled/procena prednjeg segmenta, ostalo</t>
  </si>
  <si>
    <t>U8183269</t>
  </si>
  <si>
    <t>Merenje prednjeg segmenta posebnim instrumentima, rožnjača (topografija ili aberometrija ili pahimetrija ili biomehaničke karakteristike)</t>
  </si>
  <si>
    <t>U8183270</t>
  </si>
  <si>
    <t xml:space="preserve">Pregled/procena zadnjeg segmenta </t>
  </si>
  <si>
    <t>U8183271</t>
  </si>
  <si>
    <t>Merenje/procena intra-okularnog pritiska</t>
  </si>
  <si>
    <t>U8183272</t>
  </si>
  <si>
    <t>Pregled/procena zenice, izgled</t>
  </si>
  <si>
    <t>U8183273</t>
  </si>
  <si>
    <t>U8183274</t>
  </si>
  <si>
    <t>Pregled/procena zenice, reakcije</t>
  </si>
  <si>
    <t>U8183278</t>
  </si>
  <si>
    <t xml:space="preserve">Procenjivanje okularne fotografije, druge (npr. optička koherentna tomografija - OCT) </t>
  </si>
  <si>
    <t>Drugi oftalmološki pregledi/procene</t>
  </si>
  <si>
    <t>U8183300</t>
  </si>
  <si>
    <t>Oftalmološka optička intervencija, recept, naočare</t>
  </si>
  <si>
    <t>U8183301</t>
  </si>
  <si>
    <t>Oftalmološka optička intervencija, recept, prizme</t>
  </si>
  <si>
    <t>U8183302</t>
  </si>
  <si>
    <t>Oftalmološka optička intervencija, recept, kontaktna sočiva</t>
  </si>
  <si>
    <t>U8183303</t>
  </si>
  <si>
    <t>Oftalmološka optička intervencija, recept, ostalo</t>
  </si>
  <si>
    <t>U8183304</t>
  </si>
  <si>
    <t>Oftalmološka optička intervencija, podešavanje, kontaktna sočiva</t>
  </si>
  <si>
    <t>U8183308</t>
  </si>
  <si>
    <t>U8183315</t>
  </si>
  <si>
    <t>Oftalmološka optička intervencija, ostalo</t>
  </si>
  <si>
    <t>Vežba, konvergencije</t>
  </si>
  <si>
    <t>U8183320</t>
  </si>
  <si>
    <t>Vežba, antisupresiona</t>
  </si>
  <si>
    <t>U8183325</t>
  </si>
  <si>
    <t>Oftalmološka okluzija, u cilju vizuelno-senzornog razvoja-tretmana ambliopije</t>
  </si>
  <si>
    <t>U8183327</t>
  </si>
  <si>
    <t>U8183328</t>
  </si>
  <si>
    <t>Oftalmološka okluzija, u cilju oslobađanja od subjektivnih tegoba (dvostruke slike, anizeikonija ...)</t>
  </si>
  <si>
    <t>Intervencija uz upotrebu dijagnostičkih oftamoloških lekova</t>
  </si>
  <si>
    <t>U8183342</t>
  </si>
  <si>
    <t>Kornealna aberometrija</t>
  </si>
  <si>
    <t>U8183500</t>
  </si>
  <si>
    <t>U8184504</t>
  </si>
  <si>
    <t>Vestibulospinalni testovi - Rombergov (Romberg), „past pointing“</t>
  </si>
  <si>
    <t>U8184505</t>
  </si>
  <si>
    <t>Test spontanog nistagmusa sa Frenzelovim naočarima i fiksacionog nistagmusa</t>
  </si>
  <si>
    <t>92016-00</t>
  </si>
  <si>
    <t xml:space="preserve">Tonometrija </t>
  </si>
  <si>
    <t>92018-00</t>
  </si>
  <si>
    <t>Ispitivanje kolornog vida</t>
  </si>
  <si>
    <t>92025-00</t>
  </si>
  <si>
    <t>Ispiranje oka</t>
  </si>
  <si>
    <t>92026-00</t>
  </si>
  <si>
    <t>Studije funkcije nosa</t>
  </si>
  <si>
    <t>92204-00</t>
  </si>
  <si>
    <t>Neinvazivni dijagnostički testovi, merenja ili istraživanja, neklasifikovano na drugom mestu</t>
  </si>
  <si>
    <t>92513-10</t>
  </si>
  <si>
    <t xml:space="preserve">Infiltracija lokalnog anestetika, ASA 10 </t>
  </si>
  <si>
    <t>96024-00</t>
  </si>
  <si>
    <t xml:space="preserve">Procena potrebe za uređajem ili opremom koja služi kao pomoć </t>
  </si>
  <si>
    <t>96028-00</t>
  </si>
  <si>
    <t>Procena upravljanja domaćinstvom</t>
  </si>
  <si>
    <t>96038-00</t>
  </si>
  <si>
    <t>Merenje oštrine vida</t>
  </si>
  <si>
    <t>96069-00</t>
  </si>
  <si>
    <t>Savetovanje ili podučavanje o gubitku vida ili vidnim poremećajima</t>
  </si>
  <si>
    <t>96072-00</t>
  </si>
  <si>
    <t xml:space="preserve"> Savetovanje ili podučavanje o propisanim/samoizabranim lekovima</t>
  </si>
  <si>
    <t>Savetovanje ili podučavanje o održavanju zdravlja i oporavku</t>
  </si>
  <si>
    <t>96078-00</t>
  </si>
  <si>
    <t>Edukacija ili savetovanje o finansijama u domaćinstvu</t>
  </si>
  <si>
    <t>96079-00</t>
  </si>
  <si>
    <t xml:space="preserve">Situaciono/profesionalno savetovanje ili podučavanje </t>
  </si>
  <si>
    <t>96156-00</t>
  </si>
  <si>
    <t xml:space="preserve">Terapijsko zatvaranje oka zavojem </t>
  </si>
  <si>
    <t>ОФТАЛМОЛОГИЈА</t>
  </si>
  <si>
    <t>96030-00</t>
  </si>
  <si>
    <t>Situaciona/profesionalna procena i procena okruženja</t>
  </si>
  <si>
    <t>U8183240</t>
  </si>
  <si>
    <t>Procena pokreta očiju, sakadični - trzajni pokreti</t>
  </si>
  <si>
    <t>009219</t>
  </si>
  <si>
    <t>Davanje injekcije u terapijske / dijagnostičke svrhe</t>
  </si>
  <si>
    <t>241026</t>
  </si>
  <si>
    <t>Provera mogućih interakcija među primenjenim lekovima</t>
  </si>
  <si>
    <t>600808</t>
  </si>
  <si>
    <t>11712-00</t>
  </si>
  <si>
    <t>Kardiovaskularni stres test –test opterećenja</t>
  </si>
  <si>
    <t xml:space="preserve">Hemodijaliza </t>
  </si>
  <si>
    <t xml:space="preserve">Intermitentna hemodiafiltracija  </t>
  </si>
  <si>
    <t>13400-00</t>
  </si>
  <si>
    <t xml:space="preserve"> Kardioverzija</t>
  </si>
  <si>
    <t>13706-03</t>
  </si>
  <si>
    <t>Transfuzija trombocita</t>
  </si>
  <si>
    <t>13706-05</t>
  </si>
  <si>
    <t xml:space="preserve"> Transfuzija gama globulina </t>
  </si>
  <si>
    <t>13757-00</t>
  </si>
  <si>
    <t>Terapijska venesekcija</t>
  </si>
  <si>
    <t>13882-01</t>
  </si>
  <si>
    <t xml:space="preserve">Postupak održavanja kontinuirane ventilatorne podrške, 24-96 sata </t>
  </si>
  <si>
    <t>13882-02</t>
  </si>
  <si>
    <t>30075-12</t>
  </si>
  <si>
    <t>Biopsija želuca</t>
  </si>
  <si>
    <t>30075-14</t>
  </si>
  <si>
    <t>Biopsija debelog creva</t>
  </si>
  <si>
    <t>30090-00</t>
  </si>
  <si>
    <t>Perkutana biopsija pleure iglom</t>
  </si>
  <si>
    <t>30473-00</t>
  </si>
  <si>
    <t>Panendoskopija do duodenuma</t>
  </si>
  <si>
    <t>30473-01</t>
  </si>
  <si>
    <t>Panendoskopija do duodenuma sa biopsijom</t>
  </si>
  <si>
    <t>32084-00</t>
  </si>
  <si>
    <t>Fiberoptička kolonoskopija do hepatičke fleksure</t>
  </si>
  <si>
    <t>32084-01</t>
  </si>
  <si>
    <t>Fiberoptička kolonoskopija do hepatičke fleksure sa biopsijom</t>
  </si>
  <si>
    <t>32087-00</t>
  </si>
  <si>
    <t>Fiberoptička kolonoskopija do hepatičke fleksure sa polipektomijom</t>
  </si>
  <si>
    <t>32090-00</t>
  </si>
  <si>
    <t>Fiberoptička kolo do coecuma bez biopsije</t>
  </si>
  <si>
    <t>32090-01</t>
  </si>
  <si>
    <t>Fiberoptička kolo do coecuma sa biopsijom</t>
  </si>
  <si>
    <t>600809</t>
  </si>
  <si>
    <t>Rana rehabilitacija</t>
  </si>
  <si>
    <t>92057-00</t>
  </si>
  <si>
    <t>Telemetrija</t>
  </si>
  <si>
    <t>92058-01</t>
  </si>
  <si>
    <t>Održavanje katetera, plasiranog radi administracije leka</t>
  </si>
  <si>
    <t>92061-00</t>
  </si>
  <si>
    <t xml:space="preserve"> Transfuzija faktora koagulacije</t>
  </si>
  <si>
    <t>92063-00</t>
  </si>
  <si>
    <t xml:space="preserve">Transfuzija plazma ekspandera </t>
  </si>
  <si>
    <t>92118-00</t>
  </si>
  <si>
    <t>Uklanjanje katetera ureterostome ili ureteralnog katetera</t>
  </si>
  <si>
    <t>92168-00</t>
  </si>
  <si>
    <t>Vakcinacija protiv hepatitisa B</t>
  </si>
  <si>
    <t>96026-00</t>
  </si>
  <si>
    <t xml:space="preserve">Procena ishrane/dnevnog unosa hrane </t>
  </si>
  <si>
    <t>Plasiranje nazogastrične sonde</t>
  </si>
  <si>
    <t>96073-00</t>
  </si>
  <si>
    <t>Savetovanje ili podučavanje o štetnosti supstanci koje uzrokuju zavisnost</t>
  </si>
  <si>
    <t>96196-07</t>
  </si>
  <si>
    <t>Intra-arterijsko davanje farmakološkog sredstva, hranljiva supstanca</t>
  </si>
  <si>
    <t>96199-01</t>
  </si>
  <si>
    <t>Intravensko davanje farmakološkog sredstva, trombolitičko sredstvo</t>
  </si>
  <si>
    <t>96199-06</t>
  </si>
  <si>
    <t>Intravensko davanje farmakološkog sredstva, insulin</t>
  </si>
  <si>
    <t>Oralno davanje farmakološkog sredstva, antineoplastično sredstvo</t>
  </si>
  <si>
    <t>L000232</t>
  </si>
  <si>
    <t>BNP (Brain natriuretic peptide, moždani natriuretski peptid) u krvi - POCT metodom</t>
  </si>
  <si>
    <t>L000349</t>
  </si>
  <si>
    <t>Glukoza u kapilarnoj krvi - POCT metodom</t>
  </si>
  <si>
    <t>L000398</t>
  </si>
  <si>
    <t>Glutation-slobodan (GSH) (redukovani) u krvi</t>
  </si>
  <si>
    <t>L000604</t>
  </si>
  <si>
    <t>Kreatin kinaza CK-MB u krvi - POCT metodom</t>
  </si>
  <si>
    <t>L000646</t>
  </si>
  <si>
    <t>Mioglobin (Mb) u krvi - POCT metodom</t>
  </si>
  <si>
    <t>L000836</t>
  </si>
  <si>
    <t xml:space="preserve">Troponin I u krvi - POCT metodom </t>
  </si>
  <si>
    <t>L014423</t>
  </si>
  <si>
    <t xml:space="preserve">D-dimer u plazmi - POCT metodom </t>
  </si>
  <si>
    <t>L014431</t>
  </si>
  <si>
    <t xml:space="preserve">D-dimer u plazmi, semikvanitativno </t>
  </si>
  <si>
    <t>Hemokultura aerobno</t>
  </si>
  <si>
    <t>Rani rehabilitacioni tretman u koronarnoj i postkoronarnoj jedinici kod</t>
  </si>
  <si>
    <t>Uzimanje materijala sa kože i vidljivih sluzokoža za mikrološki, bakteri</t>
  </si>
  <si>
    <t>Интерно</t>
  </si>
  <si>
    <t>320093-00</t>
  </si>
  <si>
    <t>L000356</t>
  </si>
  <si>
    <t>300628-00</t>
  </si>
  <si>
    <t>Fiberoptička kolonoskopija do cekuma sa polipektomijom</t>
  </si>
  <si>
    <t>Perkutana aspiracija hidrocele</t>
  </si>
  <si>
    <t xml:space="preserve">Postupak održavanja kontinuirane ventilatorne podrške, &gt;96 sata </t>
  </si>
  <si>
    <t>Napomena: Na visoko ostvarenje je uticao veliki broj davanja injekcija.</t>
  </si>
  <si>
    <t>30390-00</t>
  </si>
  <si>
    <t>Laparoskopija</t>
  </si>
  <si>
    <t>30631-00</t>
  </si>
  <si>
    <t>Operacija hidrocele i /ili funikulocele</t>
  </si>
  <si>
    <t>30635-00</t>
  </si>
  <si>
    <t>Operacija varikocele (subingvinalna)</t>
  </si>
  <si>
    <t>30641-00</t>
  </si>
  <si>
    <t>Orhidektomija, jednostrana</t>
  </si>
  <si>
    <t>30641-01</t>
  </si>
  <si>
    <t>Orhidektomija, obostrana</t>
  </si>
  <si>
    <t>30653-00</t>
  </si>
  <si>
    <t>Cirkumcizija ( obrezivanje) muškarca</t>
  </si>
  <si>
    <t>35599-01</t>
  </si>
  <si>
    <t>Revizija sling procedure kod stres inkontinencije kod žena (TVT,TOT)</t>
  </si>
  <si>
    <t>36815-01</t>
  </si>
  <si>
    <t>Endoskopska kauterizacija kondiloma u uretri</t>
  </si>
  <si>
    <t>36821-01</t>
  </si>
  <si>
    <t>Plasiranje JJ katetera - ureterorenoskopski ili cistoskopski</t>
  </si>
  <si>
    <t>36821-03</t>
  </si>
  <si>
    <t>Zamena JJ katetera - ureterorenoskopski ili cistoskopski</t>
  </si>
  <si>
    <t>36833-01</t>
  </si>
  <si>
    <t>Endoskopsko uklanjanje ureteralnog stenta</t>
  </si>
  <si>
    <t>36845-05</t>
  </si>
  <si>
    <t>Endoskopska resekcija multiplih lezija mokraćne bešike</t>
  </si>
  <si>
    <t>37008-01</t>
  </si>
  <si>
    <t>Cistotomija sa plasiranjem suprapubičnog katetera – otvorena hirurgija</t>
  </si>
  <si>
    <t>37008-02</t>
  </si>
  <si>
    <t>Cistolitotomija -  laparoskopska</t>
  </si>
  <si>
    <t>37008-03</t>
  </si>
  <si>
    <t>Cistolitotomija – otvorena hirurgija</t>
  </si>
  <si>
    <t>37203-00</t>
  </si>
  <si>
    <t>Transuretralna resekcija prostate [TURP]</t>
  </si>
  <si>
    <t>37219-00</t>
  </si>
  <si>
    <t>Transrektalna biopsija prostateiglom ( TRUS ) vođena</t>
  </si>
  <si>
    <t>37342-00</t>
  </si>
  <si>
    <t>Plastika uretre – u jednom aktu</t>
  </si>
  <si>
    <t>37327-00</t>
  </si>
  <si>
    <t>Interna uretrotomija – sa optičkim instrumentom</t>
  </si>
  <si>
    <t>37435-00</t>
  </si>
  <si>
    <t xml:space="preserve">Plastika frenulima ( frenulektomija ) </t>
  </si>
  <si>
    <t>37604-04</t>
  </si>
  <si>
    <t>Eksploracija skrotalnog sadržaja sa fiksacijom testisa, jednostrano</t>
  </si>
  <si>
    <t>37604-06</t>
  </si>
  <si>
    <t>Incizija testisa</t>
  </si>
  <si>
    <t xml:space="preserve">UKUPNO: </t>
  </si>
  <si>
    <t>30023-00</t>
  </si>
  <si>
    <t>Ekscizijski debridman mekog tkiva</t>
  </si>
  <si>
    <t>36624-00</t>
  </si>
  <si>
    <t>Perkutana nefrostomija (PCN)</t>
  </si>
  <si>
    <t>36800-01</t>
  </si>
  <si>
    <t>Zamena stalnog urinarnog katetera – kroz uretru (endoskopski)</t>
  </si>
  <si>
    <t>36800-03</t>
  </si>
  <si>
    <t>Uklanjanje stalnog urinarnog katetera – kroz uretru (endoskopski)</t>
  </si>
  <si>
    <t>36809-01</t>
  </si>
  <si>
    <t>Endoskopska destrukcija lezija uretera</t>
  </si>
  <si>
    <t>36812-00</t>
  </si>
  <si>
    <t>Cistoskopija</t>
  </si>
  <si>
    <t>37011-00</t>
  </si>
  <si>
    <t>Cistostomija sa plasiranjem suprapubičnog katetera – Cistofix-a- perkutana cistostomija</t>
  </si>
  <si>
    <t>37041-00</t>
  </si>
  <si>
    <t>Perkutana aspiracija mokraćne bešike iglom</t>
  </si>
  <si>
    <t>37303-00</t>
  </si>
  <si>
    <t xml:space="preserve">Dilatacija stenoze uretre (bužiranje) </t>
  </si>
  <si>
    <t>55600-00</t>
  </si>
  <si>
    <t>Transrektalni ultrazvučni pregled prostate, baze bešike i uretre</t>
  </si>
  <si>
    <t>90400-00</t>
  </si>
  <si>
    <t>Ostale procedure reparacije na testisima</t>
  </si>
  <si>
    <t>90401-00</t>
  </si>
  <si>
    <t>Ostale dijagnostičke procedure na testisu</t>
  </si>
  <si>
    <t>92100-00</t>
  </si>
  <si>
    <t>Ispiranje ureterostome ili ureteralnog katetera</t>
  </si>
  <si>
    <t xml:space="preserve">Biopsija debelog creva </t>
  </si>
  <si>
    <t>30396-00</t>
  </si>
  <si>
    <t>Debridman i lavaža peritonealne šupljine</t>
  </si>
  <si>
    <t>30572-00</t>
  </si>
  <si>
    <t>Laparoskopska apendektomija</t>
  </si>
  <si>
    <t>Kateterizacija /kanalizacija ostalih vena</t>
  </si>
  <si>
    <t>92101-00</t>
  </si>
  <si>
    <t>Ispiranje ostalih trajnih katetera mokraćne bešike</t>
  </si>
  <si>
    <t>92195-00</t>
  </si>
  <si>
    <t>Ispiranje katetera, neklasifikovano na drugom mestu</t>
  </si>
  <si>
    <t>Гинекологија и акушерство</t>
  </si>
  <si>
    <t>Ортопедија</t>
  </si>
  <si>
    <t xml:space="preserve">Ekscizijski debridman mekog tkiva </t>
  </si>
  <si>
    <t>30026-00</t>
  </si>
  <si>
    <t>Reparacija rane na koži i potkožnom tkivu ostalih oblasti, površinska</t>
  </si>
  <si>
    <t>30064-00</t>
  </si>
  <si>
    <t>Uklanjanje stranog tela iz kože i potkožnog tkiva incizijom</t>
  </si>
  <si>
    <t>30107-00</t>
  </si>
  <si>
    <t>Ekscizija gangliona, neklasifikovana na drugom mestu</t>
  </si>
  <si>
    <t>30168-00</t>
  </si>
  <si>
    <t>Lipektomija, jedna ekscizija</t>
  </si>
  <si>
    <t>30223-01</t>
  </si>
  <si>
    <t xml:space="preserve"> Incizija i drenaža apscesa kože i potkožnog tkiva</t>
  </si>
  <si>
    <t>30223-02</t>
  </si>
  <si>
    <t>Ostale incizije i drenaže kože i potkožnog tkiva</t>
  </si>
  <si>
    <t>30225-00</t>
  </si>
  <si>
    <t>Ponovna insercija drena za drenažu apscesa mekog tkiva</t>
  </si>
  <si>
    <t>33815-13</t>
  </si>
  <si>
    <t>Direktno zatvaranje ostalih vena donjih udova</t>
  </si>
  <si>
    <t>39331-01</t>
  </si>
  <si>
    <t>Dekompresija nerva medijanusa kod sindroma karpalnog kanala</t>
  </si>
  <si>
    <t>44328-00</t>
  </si>
  <si>
    <t>Amputacija kroz podlakticu</t>
  </si>
  <si>
    <t>44338-00</t>
  </si>
  <si>
    <t>Amputacija prsta na nozi</t>
  </si>
  <si>
    <t>44358-00</t>
  </si>
  <si>
    <t>Amputacija prsta na nozi sa metatarzalnom kosti</t>
  </si>
  <si>
    <t>44364-01</t>
  </si>
  <si>
    <t>Transmetatarzalna amputacija</t>
  </si>
  <si>
    <t>46357-00</t>
  </si>
  <si>
    <t>Sinovijektomija ovojnice tetive fleksora, 4 prsta na ruci</t>
  </si>
  <si>
    <t>46366-00</t>
  </si>
  <si>
    <t>Subkutana fasciotomija zbog Dipitrenove kontrakture</t>
  </si>
  <si>
    <t>46375-00</t>
  </si>
  <si>
    <t>Palmarna fasciektomija zbog Dipitrenove kontrakture koja zahvata 2 prsta</t>
  </si>
  <si>
    <t>46494-00</t>
  </si>
  <si>
    <t>Ekscizija gangliona šake</t>
  </si>
  <si>
    <t>46500-00</t>
  </si>
  <si>
    <t>Ekscizija gangliona dorzalne strane ručnog zgloba</t>
  </si>
  <si>
    <t>47315-01</t>
  </si>
  <si>
    <t>Zatvorena repozicija unutrazglobnog preloma srednjeg članka prsta na ruci sa unutrašnjom fiksacijom</t>
  </si>
  <si>
    <t>47393-00</t>
  </si>
  <si>
    <t>Otvorena repozicija preloma tela radijusa i ulne</t>
  </si>
  <si>
    <t>47405-01</t>
  </si>
  <si>
    <t>Zatvorena repozicija preloma glave ili vrata radijusa sa unutrašnjom fiksacijom</t>
  </si>
  <si>
    <t>47522-00</t>
  </si>
  <si>
    <t>Hemiartroplastika kuka unipolarnom endoprotezom</t>
  </si>
  <si>
    <t>47528-01</t>
  </si>
  <si>
    <t>Otvorena repozicija preloma femura sa unutrašnjom fiksacijom</t>
  </si>
  <si>
    <t>47531-00</t>
  </si>
  <si>
    <t>Zatvorena repozicija preloma femura sa unutrašnjom fiksacijom</t>
  </si>
  <si>
    <t>47534-00</t>
  </si>
  <si>
    <t>Unutrašnja fiksacija unutarzglobnog preloma kondila femura</t>
  </si>
  <si>
    <t>47537-00</t>
  </si>
  <si>
    <t>Otvorena repozicija i unutrašnja fiksacija preloma kondila femura</t>
  </si>
  <si>
    <t>47624-01</t>
  </si>
  <si>
    <t>Otvorena repozicija preloma tarzometatarzalnog zgloba sa unutrašnjom fiksacijom</t>
  </si>
  <si>
    <t>48406-00</t>
  </si>
  <si>
    <t>Osteotomija (kortikotomija) fibule</t>
  </si>
  <si>
    <t>48406-04</t>
  </si>
  <si>
    <t>Osteotomija ulne</t>
  </si>
  <si>
    <t>48936-00</t>
  </si>
  <si>
    <t>Sinovijektomija ramena</t>
  </si>
  <si>
    <t>47566-01</t>
  </si>
  <si>
    <t>Otvorena repozicija preloma tela tibije sa unutrašnjom fiksacijom</t>
  </si>
  <si>
    <t>49318-00</t>
  </si>
  <si>
    <t>Potpuna artroplastika zgloba kuka, jednostrana</t>
  </si>
  <si>
    <t>49718-01</t>
  </si>
  <si>
    <t>Reparacija Ahilove tetive</t>
  </si>
  <si>
    <t>49724-01</t>
  </si>
  <si>
    <t>Rekonstrukcija Ahilove tetive</t>
  </si>
  <si>
    <t>49837-00</t>
  </si>
  <si>
    <t>Ispravljanje halux valgus-a osteotomijom prve metatarzalne kosti i prenošenjem tetive mišića primicača palca (m.adductor hallucis), jednostrano</t>
  </si>
  <si>
    <t>009183</t>
  </si>
  <si>
    <t>Uklanjanje konaca</t>
  </si>
  <si>
    <t>30216-02</t>
  </si>
  <si>
    <t>Ostale aspiracije iz kože i potkožnog tkiva</t>
  </si>
  <si>
    <t>31235-02</t>
  </si>
  <si>
    <t>Ekscizija lezije(a) na koži i potkožnom tkivu šake</t>
  </si>
  <si>
    <t>38806-00</t>
  </si>
  <si>
    <t xml:space="preserve">Plasiranje drena kroz međurebarni prostor </t>
  </si>
  <si>
    <t>47024-00</t>
  </si>
  <si>
    <t>Zatvorena repozicija iščašenja proksimalnog radio-ulnarnog zgloba</t>
  </si>
  <si>
    <t>47051-00</t>
  </si>
  <si>
    <t>Otvorena repozicija iščašenja zgloba kuka</t>
  </si>
  <si>
    <t>47066-00</t>
  </si>
  <si>
    <t>Otvorena repozicija iščašenja skočnog zgloba</t>
  </si>
  <si>
    <t>47342-01</t>
  </si>
  <si>
    <t>Otvorena repozicija preloma metakarpusa sa unutrašnjom fiksacijom</t>
  </si>
  <si>
    <t>47363-00</t>
  </si>
  <si>
    <t>Zatvorena repozicija preloma distalnog dela radijusa</t>
  </si>
  <si>
    <t>47363-02</t>
  </si>
  <si>
    <t>Zatvorena repozicija preloma distalnog dela radijusa sa unutrašnjom fiksacijom</t>
  </si>
  <si>
    <t>47363-03</t>
  </si>
  <si>
    <t>Zatvorena repozicija preloma distalnog dela ulne sa unutrašnjom fiksacijom</t>
  </si>
  <si>
    <t>47636-00</t>
  </si>
  <si>
    <t>Zatvorena repozicija preloma metatarzusa</t>
  </si>
  <si>
    <t>47366-021</t>
  </si>
  <si>
    <t>Otvorena repozicija preloma distalnog dela radijusa sa cpoljašnjom fiksacijom</t>
  </si>
  <si>
    <t>47378-00</t>
  </si>
  <si>
    <t>Imobilizacija preloma tela radijusa</t>
  </si>
  <si>
    <t>47399-01</t>
  </si>
  <si>
    <t>Otvorena repozicija preloma olekranona sa unutrašnjom fiksacijom</t>
  </si>
  <si>
    <t>47444-00</t>
  </si>
  <si>
    <t>Imobilizacija preloma tela humerusa</t>
  </si>
  <si>
    <t>47459-01</t>
  </si>
  <si>
    <t>Otvorena repozicija preloma distalnog dela humerusa unutrašnjom fiksacijom</t>
  </si>
  <si>
    <t>47498-00</t>
  </si>
  <si>
    <t>Fiksacija preloma acetabuluma</t>
  </si>
  <si>
    <t>47519-00</t>
  </si>
  <si>
    <t>Fiksacija preloma trohanternog ili subkapitalnog dela femura</t>
  </si>
  <si>
    <t>47552-00</t>
  </si>
  <si>
    <t xml:space="preserve">Imobilizacija preloma medijalnog i lateralnog kondila tibije </t>
  </si>
  <si>
    <t>47567-00</t>
  </si>
  <si>
    <t xml:space="preserve">Zatvorena repozicija unutarzglobnog preloma tela tibije </t>
  </si>
  <si>
    <t>47585-00</t>
  </si>
  <si>
    <t>Otvorena repozicija i unutrašnja fiksacija preloma patele</t>
  </si>
  <si>
    <t>47594-00</t>
  </si>
  <si>
    <t>Imobilizacija preloma skočnog zgloba, neklasifikovano na drugom mestu</t>
  </si>
  <si>
    <t>47600-01</t>
  </si>
  <si>
    <t>Otvorena repozicija preloma skočnog zgloba sa unutrašnjom fiksacijom sindesmoze, fibule ili maleolusa</t>
  </si>
  <si>
    <t>47603-01</t>
  </si>
  <si>
    <t>Otvorena repozicija preloma skočnog zgloba sa unutrašnjom fiksacijom dve ili više sindesmoze, fibule ili maleolusa</t>
  </si>
  <si>
    <t>47906-01</t>
  </si>
  <si>
    <t>Uklanjanje nokta na prstu stopala</t>
  </si>
  <si>
    <t>47927-01</t>
  </si>
  <si>
    <t>Odstranjenje klina, zavrtnja ili žice iz kosti</t>
  </si>
  <si>
    <t>47930-01</t>
  </si>
  <si>
    <t>Odstranjenje ploče ili intramedularnog klina iz kosti</t>
  </si>
  <si>
    <t>47948-00</t>
  </si>
  <si>
    <t xml:space="preserve">Odstranjenje sredstva za imobilizaciju </t>
  </si>
  <si>
    <t>47954-00</t>
  </si>
  <si>
    <t>Reparacija tetive, neklasifikovana na drugom mestu</t>
  </si>
  <si>
    <t>47960-00</t>
  </si>
  <si>
    <t>Subkutana tenotomija, neklasifikovana na drugom mestu</t>
  </si>
  <si>
    <t>49721-00</t>
  </si>
  <si>
    <t>Imobilizacija kod povreda, oboljenja i stanja Ahilove tetive</t>
  </si>
  <si>
    <t>50124-00</t>
  </si>
  <si>
    <t>Aspiracija zgloba ili neke druge sinovijske šupljine, neklasifikovana na drugom mestu</t>
  </si>
  <si>
    <t>50124-01</t>
  </si>
  <si>
    <t xml:space="preserve">Injekcija u zglob ili neku drugu sinovijsku šupljinu, neklasifikovana na drugom mestu </t>
  </si>
  <si>
    <t>50396-01</t>
  </si>
  <si>
    <t>Amputacija članka prsta šake sa rekonstrukcijom ligamenta ili zgloba</t>
  </si>
  <si>
    <t>90580-00</t>
  </si>
  <si>
    <t>Deebridman mesta otvorenog preloma</t>
  </si>
  <si>
    <t>90661-00</t>
  </si>
  <si>
    <t>Ostale incizije kože i potkožnog tkiva</t>
  </si>
  <si>
    <t>92200-00</t>
  </si>
  <si>
    <t>Uklanjanje šavova, neklasifikovanih na drugom mestu</t>
  </si>
  <si>
    <t>30223-03</t>
  </si>
  <si>
    <t>Incizija i drenaža apscesa mekog tkiva</t>
  </si>
  <si>
    <t>46348-00</t>
  </si>
  <si>
    <t>Sinovijektomija ovojnice tetive fleksora, 1 prst ruke</t>
  </si>
  <si>
    <t>46516-01</t>
  </si>
  <si>
    <t>Uklanjanje nokta na prstu šake</t>
  </si>
  <si>
    <t>47384-02</t>
  </si>
  <si>
    <t>Otvorena repozicija preloma tela radijusa sa unutrašnjom fiksacijom</t>
  </si>
  <si>
    <t>47639-01</t>
  </si>
  <si>
    <t>Otvorena repozicija preloma metatarzusa sa unutrašnjom fiksacijom</t>
  </si>
  <si>
    <t>47916-00</t>
  </si>
  <si>
    <t>Parcijalna resekcija uraslog nokta na prstu stopala</t>
  </si>
  <si>
    <t>47927-00</t>
  </si>
  <si>
    <t>Odstranjenje klina, zavrtnja ili žice, neklasifikovano na drugom mestu</t>
  </si>
  <si>
    <t>49100-01</t>
  </si>
  <si>
    <t>Odstranjenje slobodnih/labavih zglobnih tela lakta</t>
  </si>
  <si>
    <t>49833-00</t>
  </si>
  <si>
    <t>Ispravljanje halux valgus-a osteotomijom prve metatarzalne kosti, jednostrano</t>
  </si>
  <si>
    <t>50200-00</t>
  </si>
  <si>
    <t>Biopsija kosti, neklasifikovana na drugom mestu</t>
  </si>
  <si>
    <t>90568-01</t>
  </si>
  <si>
    <t>Incizija burze, neklasifikovana na drugom mestu</t>
  </si>
  <si>
    <t>Гинекологија</t>
  </si>
  <si>
    <t>Општа хирургија</t>
  </si>
  <si>
    <t>41671-00</t>
  </si>
  <si>
    <t>Submukozna resekcija nosne pregrade</t>
  </si>
  <si>
    <t>41789-00</t>
  </si>
  <si>
    <t>Tonzilektomija bez adenoidektomije</t>
  </si>
  <si>
    <t>41789-01</t>
  </si>
  <si>
    <t>Tonzilektomija sa adenoidektomijom</t>
  </si>
  <si>
    <t>41797-00</t>
  </si>
  <si>
    <t>Zaustavljanje hemoragije posle tonzilektomie i adenoidektomije</t>
  </si>
  <si>
    <t>41801-00</t>
  </si>
  <si>
    <t>Adenoidektomija bez tonzilektomije</t>
  </si>
  <si>
    <t>41816-00</t>
  </si>
  <si>
    <t>Rigidna ezofagoskopija</t>
  </si>
  <si>
    <t>41822-00</t>
  </si>
  <si>
    <t>Rigidna ezofagoskopija sa biopsijom</t>
  </si>
  <si>
    <t>41825-00</t>
  </si>
  <si>
    <t>Rigidna ezofagoskopija sa ekstrakcijom stranog tela</t>
  </si>
  <si>
    <t>45659-00</t>
  </si>
  <si>
    <t xml:space="preserve"> Korekcija klempavog uva</t>
  </si>
  <si>
    <t>Ukupno:</t>
  </si>
  <si>
    <t>250103</t>
  </si>
  <si>
    <t>Otvaranje medicinske dokumentacije ili upisivanje u zdravstvenu dokumentaciju</t>
  </si>
  <si>
    <t>11312-00</t>
  </si>
  <si>
    <t>Audiometrija, vazdušna i koštana sprovodljivost, standardna tehnika</t>
  </si>
  <si>
    <t>11324-00</t>
  </si>
  <si>
    <t>Timpanometrija standardnim probnim tonom</t>
  </si>
  <si>
    <t>11333-00</t>
  </si>
  <si>
    <t>Kalorički test čula za ravnotežu</t>
  </si>
  <si>
    <t>30052-00</t>
  </si>
  <si>
    <t>Rekonstrukcija povrede - rane spoljašnjeg uva</t>
  </si>
  <si>
    <t>30061-00</t>
  </si>
  <si>
    <t>Uklanjanje stranog tela iz kože i potkožnog tkiva bez incizije</t>
  </si>
  <si>
    <t>30071-00</t>
  </si>
  <si>
    <t>Biopsija kože i potkožnog tkiva</t>
  </si>
  <si>
    <t>30075-00</t>
  </si>
  <si>
    <t>Biopsija limfnog čvora</t>
  </si>
  <si>
    <t>30075-19</t>
  </si>
  <si>
    <t>Biopsija jezika</t>
  </si>
  <si>
    <t>30075-23</t>
  </si>
  <si>
    <t>Biopsija usne šupljine</t>
  </si>
  <si>
    <t>30075-24</t>
  </si>
  <si>
    <t>Biopsija mekog nepca</t>
  </si>
  <si>
    <t>30075-25</t>
  </si>
  <si>
    <t>Biopsija tonzila ili adenoida</t>
  </si>
  <si>
    <t>30075-26</t>
  </si>
  <si>
    <t xml:space="preserve"> Biopsija u farinksu</t>
  </si>
  <si>
    <t>30075-28</t>
  </si>
  <si>
    <t>Biopsija promena spoljašnjeg uva</t>
  </si>
  <si>
    <t>30189-00</t>
  </si>
  <si>
    <t>Uklanjanje moluske (molluscum contagiosum)</t>
  </si>
  <si>
    <t>30195-06</t>
  </si>
  <si>
    <t>Elektroterapija lezija na koži, pojedinačna lezija</t>
  </si>
  <si>
    <t>30195-07</t>
  </si>
  <si>
    <t>Elektroterapija lezija na koži, višestruke lezije</t>
  </si>
  <si>
    <t>30216-00</t>
  </si>
  <si>
    <t>Aspiracija hematoma iz kože i potkožnog tkiva</t>
  </si>
  <si>
    <t>30216-01</t>
  </si>
  <si>
    <t>Aspiracija apscesa iz kože i potkožnog tkiva</t>
  </si>
  <si>
    <t>30223-00</t>
  </si>
  <si>
    <t>Incizija i drenaža hematoma kože i potkožnog tkiva</t>
  </si>
  <si>
    <t>30266-00</t>
  </si>
  <si>
    <t>Incizija pljuvačnih žlezda ili kanala</t>
  </si>
  <si>
    <t>30278-00</t>
  </si>
  <si>
    <t>Lingvalna frenektomija</t>
  </si>
  <si>
    <t>30283-00</t>
  </si>
  <si>
    <t>Ekscizija ciste u ustima</t>
  </si>
  <si>
    <t>31205-00</t>
  </si>
  <si>
    <t>Ekscizija lezije(a) na koži i potkožnom tkivu ostalih oblasti</t>
  </si>
  <si>
    <t>31230-01</t>
  </si>
  <si>
    <t>Ekscizija lezije(a) na koži i potkožnom tkivu nosa</t>
  </si>
  <si>
    <t>31230-02</t>
  </si>
  <si>
    <t>Ekscizija lezije(a) na koži i potkožnom tkivu uva</t>
  </si>
  <si>
    <t>31230-03</t>
  </si>
  <si>
    <t>Ekscizija lezije(a) na koži i potkožnom tkivu usne</t>
  </si>
  <si>
    <t>31235-00</t>
  </si>
  <si>
    <t>Ekscizija lezije(a) na koži i potkožnom tkivu ostalih oblasti na glavi</t>
  </si>
  <si>
    <t>31235-01</t>
  </si>
  <si>
    <t>Ekscizija lezije(a) na koži i potkožnom tkivu vrata</t>
  </si>
  <si>
    <t>31423-00</t>
  </si>
  <si>
    <t>Ekscizija (biopsija) limfnog čvora vrata</t>
  </si>
  <si>
    <t>41500-00</t>
  </si>
  <si>
    <t>Uklanjanje stranog tela iz spoljašnjeg slušnog hodnika</t>
  </si>
  <si>
    <t>41626-00</t>
  </si>
  <si>
    <t>Miringotomija, jednostrana</t>
  </si>
  <si>
    <t>41647-00</t>
  </si>
  <si>
    <t>Toaleta uva, jednostrano</t>
  </si>
  <si>
    <t>41647-01</t>
  </si>
  <si>
    <t>Toaleta uva, dvostrano</t>
  </si>
  <si>
    <t>41656-00</t>
  </si>
  <si>
    <t>Hemostaza epistakse zadnjom tamponadom i/ili kauterizacijom</t>
  </si>
  <si>
    <t>41659-00</t>
  </si>
  <si>
    <t>Endonazalno uklanjanje stranog tela nosnog kavuma</t>
  </si>
  <si>
    <t>41668-00</t>
  </si>
  <si>
    <t>Endonazalna operacija nazalnih polipa</t>
  </si>
  <si>
    <t>41674-02</t>
  </si>
  <si>
    <t>Kauterizacija ili dijatermija farinksa</t>
  </si>
  <si>
    <t>41677-00</t>
  </si>
  <si>
    <t>Hemostaza epistakse prednjom tamponadom i/ili kauterizacijom</t>
  </si>
  <si>
    <t>41683-00</t>
  </si>
  <si>
    <t>Sinehioliza u nosnim kavumima</t>
  </si>
  <si>
    <t>41701-00</t>
  </si>
  <si>
    <t>Punkcija i lavaža paranazalnog sinusa</t>
  </si>
  <si>
    <t>41761-00</t>
  </si>
  <si>
    <t>Pregled nosne šupljine i/ili postnazalnog prostora sa biopsijom</t>
  </si>
  <si>
    <t>41807-00</t>
  </si>
  <si>
    <t>Incizija i drenaža peritonzilarnog apscesa</t>
  </si>
  <si>
    <t>41849-00</t>
  </si>
  <si>
    <t>Laringoskopija</t>
  </si>
  <si>
    <t>41852-00</t>
  </si>
  <si>
    <t>Laringoskopija sa uklanjanjem lezija</t>
  </si>
  <si>
    <t>41855-00</t>
  </si>
  <si>
    <t>Mikrolaringoskopija</t>
  </si>
  <si>
    <t>41864-00</t>
  </si>
  <si>
    <t>Mikrolaringoskopija sa uklanjanjem lezija</t>
  </si>
  <si>
    <t>41881-00</t>
  </si>
  <si>
    <t>Otvorena traheostomija, privremena</t>
  </si>
  <si>
    <t>45206-01</t>
  </si>
  <si>
    <t>Jednostavan i mali lokalni režanj kože nosa</t>
  </si>
  <si>
    <t>45831-00</t>
  </si>
  <si>
    <t>Ekscizija papilarne hiperplazije na nepcu</t>
  </si>
  <si>
    <t>47000-00</t>
  </si>
  <si>
    <t>Zatvorena repozicija iščašenja temporomandibularnog zgloba</t>
  </si>
  <si>
    <t>47738-00</t>
  </si>
  <si>
    <t>Zatvorena repozicija preloma nosne kosti</t>
  </si>
  <si>
    <t>Procentualni gubitak sluha po Fauleru (Fowler)</t>
  </si>
  <si>
    <t>U8183601</t>
  </si>
  <si>
    <t xml:space="preserve">Vestibulookularni testovi: „head impulse“ i „head shaking“ test </t>
  </si>
  <si>
    <t>U1845-06</t>
  </si>
  <si>
    <t>Aplikacija leka u nos</t>
  </si>
  <si>
    <t>U8188702</t>
  </si>
  <si>
    <t>Aspiracija sekreta iz nosa metodom po Precu (Proetz)</t>
  </si>
  <si>
    <t>U8188704</t>
  </si>
  <si>
    <t>Produvavanje timpanofaringealne tube - Policer (Politzer)</t>
  </si>
  <si>
    <t>U8188705</t>
  </si>
  <si>
    <t>Kauterizacija proširenih vena nosnog kavuma</t>
  </si>
  <si>
    <t>U8188706</t>
  </si>
  <si>
    <t>Repozicioni manevar za lečenje benignog paroksizmalnog vertiga</t>
  </si>
  <si>
    <t>U9011802</t>
  </si>
  <si>
    <t>90119-00</t>
  </si>
  <si>
    <t>Otoskopija</t>
  </si>
  <si>
    <t>90133-00</t>
  </si>
  <si>
    <t>Ostale procedure na nosu</t>
  </si>
  <si>
    <t>90135-00</t>
  </si>
  <si>
    <t>Ekscizija lezija na jeziku</t>
  </si>
  <si>
    <t>90141-01</t>
  </si>
  <si>
    <t>Ekscizija ostalih lezija u ustima</t>
  </si>
  <si>
    <t>90143-00</t>
  </si>
  <si>
    <t>Ostale procedure u ustima</t>
  </si>
  <si>
    <t>90144-00</t>
  </si>
  <si>
    <t>Ekscizija lezija na tonzilama i adenoidima</t>
  </si>
  <si>
    <t>90161-00</t>
  </si>
  <si>
    <t>Ekscizija ostalih lezija na larinksu</t>
  </si>
  <si>
    <t>90179-06</t>
  </si>
  <si>
    <t>Postupak održavanja traheostome</t>
  </si>
  <si>
    <t>90301-00</t>
  </si>
  <si>
    <t>Ostale procedure na jednjaku</t>
  </si>
  <si>
    <t>90665-00</t>
  </si>
  <si>
    <t>Obrada kože i potkožnog tkiva sa ekscizijom</t>
  </si>
  <si>
    <t>90686-01</t>
  </si>
  <si>
    <t xml:space="preserve"> Obrada kože i potkožnog tkiva bez ekscizije</t>
  </si>
  <si>
    <t>92027-00</t>
  </si>
  <si>
    <t xml:space="preserve"> Tamponada spoljašnjeg slušnog kanala </t>
  </si>
  <si>
    <t>92029-00</t>
  </si>
  <si>
    <t>Lavaža nosnica</t>
  </si>
  <si>
    <t>92030-00</t>
  </si>
  <si>
    <t>Retamponada nosa</t>
  </si>
  <si>
    <t>92031-00</t>
  </si>
  <si>
    <t>Detamponada nosa</t>
  </si>
  <si>
    <t>92032-00</t>
  </si>
  <si>
    <t xml:space="preserve">Uklanjanje stranog tela iz grkljana, bez incizije </t>
  </si>
  <si>
    <t>92046-00</t>
  </si>
  <si>
    <t>Zamena kanile za traheostomiju</t>
  </si>
  <si>
    <t>92148-00</t>
  </si>
  <si>
    <t xml:space="preserve"> Davanje toksoida tetanusa</t>
  </si>
  <si>
    <t>92513-19</t>
  </si>
  <si>
    <t xml:space="preserve">Infiltracija lokalnog anestetika, ASA 19 </t>
  </si>
  <si>
    <t>92513-29</t>
  </si>
  <si>
    <t xml:space="preserve">Infiltracija lokalnog anestetika, ASA 29 </t>
  </si>
  <si>
    <t>96011-00</t>
  </si>
  <si>
    <t>Procena glasa</t>
  </si>
  <si>
    <t>96052-00</t>
  </si>
  <si>
    <t xml:space="preserve">Prag akustičkog refleksa </t>
  </si>
  <si>
    <t>96065-00</t>
  </si>
  <si>
    <t>Merenje ili maskiranje šuma (tinitusa)</t>
  </si>
  <si>
    <t>96068-00</t>
  </si>
  <si>
    <t xml:space="preserve"> Savetovanje ili podučavanje o gubitku sluha ili poremaćajima sluha </t>
  </si>
  <si>
    <t>96071-00</t>
  </si>
  <si>
    <t xml:space="preserve"> Savetovanje ili podučavanje o pomagalima ili uređajima za prilagođavanje </t>
  </si>
  <si>
    <t>96092-00</t>
  </si>
  <si>
    <t>Primena, nameštanje, prilagođavanje ili zamena pomagala ili uređaja za prilagođavanje</t>
  </si>
  <si>
    <t>96096-00</t>
  </si>
  <si>
    <t xml:space="preserve"> Oralna nutritivna podrška</t>
  </si>
  <si>
    <t>96157-00</t>
  </si>
  <si>
    <t xml:space="preserve">Drenaža respiratornog sistema, bez incizije </t>
  </si>
  <si>
    <t>96197-06</t>
  </si>
  <si>
    <t>Intramuskularno davanje farmakološkog sredstva, insulin</t>
  </si>
  <si>
    <t>96215-00</t>
  </si>
  <si>
    <t>Incizija i drenaža lezija u usnoj šupljini</t>
  </si>
  <si>
    <t>30052-03</t>
  </si>
  <si>
    <t>Reparacija rane nosa</t>
  </si>
  <si>
    <t>45206-09</t>
  </si>
  <si>
    <t>Lokalni režanj kože ostalih oblasti lica</t>
  </si>
  <si>
    <t>90110-00</t>
  </si>
  <si>
    <t>Ostale reparacije spoljašnjeg uva</t>
  </si>
  <si>
    <t>U8183244</t>
  </si>
  <si>
    <t>Procena pokreta očiju, održavanje fiksacije</t>
  </si>
  <si>
    <t>16511-00</t>
  </si>
  <si>
    <t>Primena serklaž na grlić materice</t>
  </si>
  <si>
    <t>16520-00</t>
  </si>
  <si>
    <t>Elektivni klasični carski rez</t>
  </si>
  <si>
    <t>16520-01</t>
  </si>
  <si>
    <t>Hitan klasični carski rez</t>
  </si>
  <si>
    <t>16520-02</t>
  </si>
  <si>
    <t>Elektivni carski rez sa rezom na donjem segmentu materice</t>
  </si>
  <si>
    <t>16520-03</t>
  </si>
  <si>
    <t>Hitan carski rez sa rezom na donjem segmentu materice</t>
  </si>
  <si>
    <t>30226-00</t>
  </si>
  <si>
    <t>Fasciotomija, neklasifikovana na drugom mestu</t>
  </si>
  <si>
    <t>30378-00</t>
  </si>
  <si>
    <t>Odvajanje abdominalnih priraslica</t>
  </si>
  <si>
    <t>30385-00</t>
  </si>
  <si>
    <t xml:space="preserve">Postoperativno ponovno otvaranje mesta laparotomije </t>
  </si>
  <si>
    <t>30393-00</t>
  </si>
  <si>
    <t>Laparoskopsko odvajanje abdominalnih priraslica</t>
  </si>
  <si>
    <t>30403-03</t>
  </si>
  <si>
    <t>Ponovno zatvaranje postoperativne disrupcije trbušnog zida</t>
  </si>
  <si>
    <t>30566-00</t>
  </si>
  <si>
    <t>Resekcija tankog creva sa anastomozom</t>
  </si>
  <si>
    <t>35507-01</t>
  </si>
  <si>
    <t>Destrukcija bradavica vulve</t>
  </si>
  <si>
    <t>35509-00</t>
  </si>
  <si>
    <t>Himenektomija</t>
  </si>
  <si>
    <t>35513-00</t>
  </si>
  <si>
    <t>Lečenje ciste Bartolinijeve žlezde</t>
  </si>
  <si>
    <t>35518-00</t>
  </si>
  <si>
    <t>Punkcija ciste jajnika</t>
  </si>
  <si>
    <t>35533-00</t>
  </si>
  <si>
    <t>Vulvoplastika</t>
  </si>
  <si>
    <t>35570-00</t>
  </si>
  <si>
    <t>Reparacija prednjeg dela vagine, vaginalni pristup</t>
  </si>
  <si>
    <t>35520-00</t>
  </si>
  <si>
    <t>Lečenje apscesa Bartolinijeve žlezde</t>
  </si>
  <si>
    <t>35571-00</t>
  </si>
  <si>
    <t>Reparacija zadnjeg vaginalnog kompartmana, vaginalni pristup</t>
  </si>
  <si>
    <t>35573-00</t>
  </si>
  <si>
    <t>Reparacija prednjeg i zadnjeg dela vagine, vaginalni pristup</t>
  </si>
  <si>
    <t>35618-00</t>
  </si>
  <si>
    <t>Konizacija grlića materice</t>
  </si>
  <si>
    <t>35618-02</t>
  </si>
  <si>
    <t>Reparativne operacije na grliću materice</t>
  </si>
  <si>
    <t>35622-00</t>
  </si>
  <si>
    <t>Endoskopska ablacija endometrijuma</t>
  </si>
  <si>
    <t>35623-00</t>
  </si>
  <si>
    <t>Miomektomija materice histeroskopijom</t>
  </si>
  <si>
    <t>35630-00</t>
  </si>
  <si>
    <t>Dijagnostička histereskopija</t>
  </si>
  <si>
    <t>35633-00</t>
  </si>
  <si>
    <t>Razdvajanje intrauterinih priraslica</t>
  </si>
  <si>
    <t>35633-01</t>
  </si>
  <si>
    <t>Polipektomija materice histeroskopijom</t>
  </si>
  <si>
    <t>35634-00</t>
  </si>
  <si>
    <t>Resekcija septuma uterusa histeroskopijom</t>
  </si>
  <si>
    <t>35637-04</t>
  </si>
  <si>
    <t>Laparoskopska ventrosuspenzija</t>
  </si>
  <si>
    <t>35637-06</t>
  </si>
  <si>
    <t>Biopsija jajnika</t>
  </si>
  <si>
    <t>35637-07</t>
  </si>
  <si>
    <t xml:space="preserve">Laparoskopska incizija ciste ili apscesa jajnika </t>
  </si>
  <si>
    <t>35637-08</t>
  </si>
  <si>
    <t>Laparoskopska elektrokauterizacija jajnika, driling ovarijuma</t>
  </si>
  <si>
    <t>35638-00</t>
  </si>
  <si>
    <t>Laparoskopska klinasta resekcija jajnika</t>
  </si>
  <si>
    <t>35638-01</t>
  </si>
  <si>
    <t>Laparoskopska parcijalna ovariektomija</t>
  </si>
  <si>
    <t>35638-02</t>
  </si>
  <si>
    <t>Laparoskopska ovariektomija, jednostrana</t>
  </si>
  <si>
    <t>35638-04</t>
  </si>
  <si>
    <t>Laparoskopska ovarijalna cistektomija, jednostrana</t>
  </si>
  <si>
    <t>35638-05</t>
  </si>
  <si>
    <t>Laparoskopska ovarijalna cistektomija, obostrana</t>
  </si>
  <si>
    <t>35638-07</t>
  </si>
  <si>
    <t>Laparoskopska parcijalna salpingektomija, jednostrana</t>
  </si>
  <si>
    <t>35638-09</t>
  </si>
  <si>
    <t>Laparoskopska salpingektomija, jednostrana</t>
  </si>
  <si>
    <t>35638-10</t>
  </si>
  <si>
    <t>Laparoskopska salpingektomija, obostrana</t>
  </si>
  <si>
    <t>35638-11</t>
  </si>
  <si>
    <t>Laparoskopska salpingoovariektomija, jednostrana</t>
  </si>
  <si>
    <t>35647-00</t>
  </si>
  <si>
    <t>Široka ekscizija zone trensformacije omčicom</t>
  </si>
  <si>
    <t>35649-01</t>
  </si>
  <si>
    <t xml:space="preserve">Laparoskopska miomektomija </t>
  </si>
  <si>
    <t>35649-03</t>
  </si>
  <si>
    <t>Miomektomija laparotomijom</t>
  </si>
  <si>
    <t>35653-00</t>
  </si>
  <si>
    <t>Subtotalna abdominalna histerektomija</t>
  </si>
  <si>
    <t>35653-01</t>
  </si>
  <si>
    <t>Totalna klasična abdominalna histerektomija</t>
  </si>
  <si>
    <t>35653-04</t>
  </si>
  <si>
    <t>Klasična histerektomija sa adneksektomijom</t>
  </si>
  <si>
    <t>35657-00</t>
  </si>
  <si>
    <t>Vaginalna histerektomija</t>
  </si>
  <si>
    <t>35673-02</t>
  </si>
  <si>
    <t>Vaginalna histerektomija sa uklanjanjem adneksa</t>
  </si>
  <si>
    <t>35678-00</t>
  </si>
  <si>
    <t>Laparoskopska salpingotomija sa uklanjanjem trudnoće u jajovodu</t>
  </si>
  <si>
    <t>35678-01</t>
  </si>
  <si>
    <t>Laparoskopska salpingektomija sa uklanjanjem trudnoće u jajovodu</t>
  </si>
  <si>
    <t>35688-02</t>
  </si>
  <si>
    <t>Sterilizacija otvorenim abdominalnim pristupom</t>
  </si>
  <si>
    <t>35703-00</t>
  </si>
  <si>
    <t>Test prohodnosti jajovoda</t>
  </si>
  <si>
    <t>35713-02</t>
  </si>
  <si>
    <t>Incizija ciste ili apscesa jajnika</t>
  </si>
  <si>
    <t>35713-04</t>
  </si>
  <si>
    <t>Ovarijalna cistektomija, jednostrana</t>
  </si>
  <si>
    <t>35713-05</t>
  </si>
  <si>
    <t>Klinasta resekcija jajnika (laparotomija)</t>
  </si>
  <si>
    <t>35713-07</t>
  </si>
  <si>
    <t>Ovariektomija, jednostrana</t>
  </si>
  <si>
    <t>35713-08</t>
  </si>
  <si>
    <t>Parcijalna salpingektomija, jednostrana</t>
  </si>
  <si>
    <t>35713-09</t>
  </si>
  <si>
    <t>Salpingektomija, jednostrana</t>
  </si>
  <si>
    <t>35713-11</t>
  </si>
  <si>
    <t>Salpingoovariektomija, jednostrana</t>
  </si>
  <si>
    <t>35717-00</t>
  </si>
  <si>
    <t>Ovarijalna cistektomija, obostrana</t>
  </si>
  <si>
    <t>35717-03</t>
  </si>
  <si>
    <t>Salpingektomija, obostrana</t>
  </si>
  <si>
    <t>35717-04</t>
  </si>
  <si>
    <t>Salpingoovariektomija, obostrana</t>
  </si>
  <si>
    <t>35750-00</t>
  </si>
  <si>
    <t>Laparoskopski asistirana vaginalna histerektomija</t>
  </si>
  <si>
    <t>35753-02</t>
  </si>
  <si>
    <t>Laparoskopski asistirana vaginalna histerektomija sa adneksektomijom</t>
  </si>
  <si>
    <t>35756-00</t>
  </si>
  <si>
    <t xml:space="preserve">Laparoskopski asistirana vaginalna histerektomija koja prethodi trbušnoj histerektomiji </t>
  </si>
  <si>
    <t>16512-00</t>
  </si>
  <si>
    <t>Skidanje konca serklaža</t>
  </si>
  <si>
    <t>16514-01</t>
  </si>
  <si>
    <t>Eksterni CTG monitoring fetusa</t>
  </si>
  <si>
    <t>16564-00</t>
  </si>
  <si>
    <t>Postpartalna evakuacija sadržaja materice kiretažom i dilatacijom cervikalnog kanala</t>
  </si>
  <si>
    <t>16571-00</t>
  </si>
  <si>
    <t>Sutura rupture grlića materice nakon porođaja</t>
  </si>
  <si>
    <t>16573-00</t>
  </si>
  <si>
    <t>Sutura rascepa perineuma trećeg ili četvrtog stepena</t>
  </si>
  <si>
    <t>35503-00</t>
  </si>
  <si>
    <t>Ubacivanje intrauterinog uređaja (IUD)</t>
  </si>
  <si>
    <t>35506-00</t>
  </si>
  <si>
    <t>Zamena intrauterinog uređaja</t>
  </si>
  <si>
    <t>35506-02</t>
  </si>
  <si>
    <t>Uklanjanje intrauterinog uređaja</t>
  </si>
  <si>
    <t>35507-00</t>
  </si>
  <si>
    <t xml:space="preserve">Destrukcija lezija vagine </t>
  </si>
  <si>
    <t>35539-03</t>
  </si>
  <si>
    <t>Biopsija vagine</t>
  </si>
  <si>
    <t>35608-00</t>
  </si>
  <si>
    <t>Kauterizacija promena na grliću materice</t>
  </si>
  <si>
    <t>35608-02</t>
  </si>
  <si>
    <t>Biopsija grlića materice</t>
  </si>
  <si>
    <t>35611-00</t>
  </si>
  <si>
    <t>Polipektomija grlića materice</t>
  </si>
  <si>
    <t>35614-00</t>
  </si>
  <si>
    <t>Kolposkopija</t>
  </si>
  <si>
    <t>35615-00</t>
  </si>
  <si>
    <t>Biopsija vulve</t>
  </si>
  <si>
    <t>35640-00</t>
  </si>
  <si>
    <t xml:space="preserve">Dilatacija cervikalnog kanala i kiretaža materice </t>
  </si>
  <si>
    <t>35640-01</t>
  </si>
  <si>
    <t>Kiretaža materice bez dilatacije cervikalnog kanala</t>
  </si>
  <si>
    <t>35640-02</t>
  </si>
  <si>
    <t>Dilatacija grlića materice</t>
  </si>
  <si>
    <t>35640-03</t>
  </si>
  <si>
    <t xml:space="preserve">Sukciona kiretaža materice </t>
  </si>
  <si>
    <t>35643-03</t>
  </si>
  <si>
    <t xml:space="preserve">Dilatacija i evakuacija sadržaja materice </t>
  </si>
  <si>
    <t>35759-00</t>
  </si>
  <si>
    <t>Kontrola postoperativnog krvarenja nakon ginekološkog operativnog zahvata</t>
  </si>
  <si>
    <t>55700-00</t>
  </si>
  <si>
    <t>Ultrazvučni pregled zbog detekcije abnormalnosti fetusa</t>
  </si>
  <si>
    <t>55700-01</t>
  </si>
  <si>
    <t>Ultrazvučni pregled zbog merenja rasta fetusa</t>
  </si>
  <si>
    <t>55700-02</t>
  </si>
  <si>
    <t>Ultrazvučni pregled abdomena ili pelvisa zbog ostalih stanja povezanih sa trudnoćom</t>
  </si>
  <si>
    <t>55729-01</t>
  </si>
  <si>
    <t>Ultrazvučni dupleks pregled umbilikalne arterije</t>
  </si>
  <si>
    <t>55731-00</t>
  </si>
  <si>
    <t>Ultrazvučni pregled ženskog pelvisa</t>
  </si>
  <si>
    <t>U8185819</t>
  </si>
  <si>
    <t>Test oralnog opterećenja glukozom (OGTT test)</t>
  </si>
  <si>
    <t>90440-00</t>
  </si>
  <si>
    <t xml:space="preserve">Ekscizija lezija vulve </t>
  </si>
  <si>
    <t>90446-00</t>
  </si>
  <si>
    <t>Ostale incizije na vulvi i perineumu (kod vulvarnih adhezija i apscesa različite etiologije)</t>
  </si>
  <si>
    <t>90448-01</t>
  </si>
  <si>
    <t>Totalna laparoskopska abdominalna histerektomija</t>
  </si>
  <si>
    <t>90460-00</t>
  </si>
  <si>
    <t>Amnioskopija</t>
  </si>
  <si>
    <t>90462-00</t>
  </si>
  <si>
    <t>Indukcija pobačaja prostaglandinskom vaginaletom</t>
  </si>
  <si>
    <t>90465-00</t>
  </si>
  <si>
    <t>Indukcija porođaja oksitocinom</t>
  </si>
  <si>
    <t>90465-01</t>
  </si>
  <si>
    <t>Indukcija porođaja prostaglandinom</t>
  </si>
  <si>
    <t>90465-03</t>
  </si>
  <si>
    <t xml:space="preserve">Indukcija porođaja prekidanjem plodovih ovojaka </t>
  </si>
  <si>
    <t>90465-05</t>
  </si>
  <si>
    <t>Konzervativna i instrumentalna indukcija porođaja</t>
  </si>
  <si>
    <t>90466-00</t>
  </si>
  <si>
    <t>Aktivno vođenje porođaja primenom lekova</t>
  </si>
  <si>
    <t>90466-01</t>
  </si>
  <si>
    <t>Aktivno vođenje porođaja akušerskim intervencijama</t>
  </si>
  <si>
    <t>90466-02</t>
  </si>
  <si>
    <t>Vođenje porođaja medikamentnim i akušerskim intervencijama</t>
  </si>
  <si>
    <t>90467-00</t>
  </si>
  <si>
    <t>Spontani porođaj kod temenog položaja</t>
  </si>
  <si>
    <t>90469-00</t>
  </si>
  <si>
    <t>Dovršavanje porođaja vakuum ekstrakcijom</t>
  </si>
  <si>
    <t>90470-01</t>
  </si>
  <si>
    <t>Karlični porođaj uz ručnu pomoć</t>
  </si>
  <si>
    <t>90472-00</t>
  </si>
  <si>
    <t>Epiziotomija</t>
  </si>
  <si>
    <t>90479-00</t>
  </si>
  <si>
    <t>Sutura laceracije vagine nakon porođaja</t>
  </si>
  <si>
    <t>90481-00</t>
  </si>
  <si>
    <t>Sutura povreda perineuma prvog ili drugog stepena</t>
  </si>
  <si>
    <t>90482-00</t>
  </si>
  <si>
    <t>Manuelna ekstrakcija posteljice</t>
  </si>
  <si>
    <t>90483-00</t>
  </si>
  <si>
    <t xml:space="preserve">Postpartalna manuelna revizija materične šupljine </t>
  </si>
  <si>
    <t>90484-00</t>
  </si>
  <si>
    <t>Evakuacija hematoma perineuma nakon porođaja incizijom</t>
  </si>
  <si>
    <t>92103-00</t>
  </si>
  <si>
    <t xml:space="preserve"> Vaginalno ispiranje</t>
  </si>
  <si>
    <t>92104-00</t>
  </si>
  <si>
    <t>Vaginalna štrajfna</t>
  </si>
  <si>
    <t>92110-00</t>
  </si>
  <si>
    <t>Zamena štrajfne ili drena vagine ili vulve</t>
  </si>
  <si>
    <t>92112-00</t>
  </si>
  <si>
    <t xml:space="preserve">Uklanjanje štrajfne vagine ili vulve </t>
  </si>
  <si>
    <t>92130-00</t>
  </si>
  <si>
    <t>Papanikolau (PAP) test</t>
  </si>
  <si>
    <t>92141-00</t>
  </si>
  <si>
    <t>Uklanjanje drena iz trbuha</t>
  </si>
  <si>
    <t>96200-02</t>
  </si>
  <si>
    <t>Subkutano davanje farmakološkog sredstva, anti-infektivno sredstvo</t>
  </si>
  <si>
    <t>16564-01</t>
  </si>
  <si>
    <t>Postpartalna evakuacija sadržaja materice sukciona</t>
  </si>
  <si>
    <t>Ekscizija debridman mekog tkiva</t>
  </si>
  <si>
    <t>Abdominalna paracenteza</t>
  </si>
  <si>
    <t>31533-00</t>
  </si>
  <si>
    <t>Biopsija dojke iglom</t>
  </si>
  <si>
    <t>35566-00</t>
  </si>
  <si>
    <t>Resekcija vaginalnog septuma</t>
  </si>
  <si>
    <t>35677-05</t>
  </si>
  <si>
    <t>Salpingektomija sa uklanjanjem trudnoće u jajovodu</t>
  </si>
  <si>
    <t>Zamena stalnog urinarnog katetera</t>
  </si>
  <si>
    <t>30186-01</t>
  </si>
  <si>
    <t>Uklanjanje bradavice sa dlana</t>
  </si>
  <si>
    <t>30224-00</t>
  </si>
  <si>
    <t>Perkutana drenaža apscesa mekog tkiva</t>
  </si>
  <si>
    <t>30224-01</t>
  </si>
  <si>
    <t>Perkutana drenaža intra-abdominalnog apscesa, hematoma ili ciste</t>
  </si>
  <si>
    <t>30332-00</t>
  </si>
  <si>
    <t>Ekscizija limfnog čvora aksile</t>
  </si>
  <si>
    <t>30335-00</t>
  </si>
  <si>
    <t>Regioalna ekscizija limfnog čvora aksile</t>
  </si>
  <si>
    <t>30373-00</t>
  </si>
  <si>
    <t>Eksplorativna laparotomija</t>
  </si>
  <si>
    <t>30375-02</t>
  </si>
  <si>
    <t>Kolotomija</t>
  </si>
  <si>
    <t>30375-03</t>
  </si>
  <si>
    <t>Enterotomija tankog creva</t>
  </si>
  <si>
    <t>30375-04</t>
  </si>
  <si>
    <t>Druga kolostoma</t>
  </si>
  <si>
    <t>30375-07</t>
  </si>
  <si>
    <t>Gastrostomija</t>
  </si>
  <si>
    <t>30375-09</t>
  </si>
  <si>
    <t>Ekscizija Mekelovog divertikuluma</t>
  </si>
  <si>
    <t>30375-10</t>
  </si>
  <si>
    <t>Šav perforiranog ulkusa</t>
  </si>
  <si>
    <t>30375-14</t>
  </si>
  <si>
    <t>Incizija i drenaža pankreasa</t>
  </si>
  <si>
    <t>30375-17</t>
  </si>
  <si>
    <t>Redukcija volvulusa debelog creva</t>
  </si>
  <si>
    <t>30375-18</t>
  </si>
  <si>
    <t>Repozicija volvulusa tankog creva</t>
  </si>
  <si>
    <t>30375-19</t>
  </si>
  <si>
    <t>Ostale reparacije tankog creva</t>
  </si>
  <si>
    <t>30375-22</t>
  </si>
  <si>
    <t>Transabdominalna gastroskopija</t>
  </si>
  <si>
    <t>30375-24</t>
  </si>
  <si>
    <t>Šav tankog creva</t>
  </si>
  <si>
    <t>30375-28</t>
  </si>
  <si>
    <t>Privremena kolostoma</t>
  </si>
  <si>
    <t>30375-29</t>
  </si>
  <si>
    <t>Privremena ileostoma</t>
  </si>
  <si>
    <t>30394-00</t>
  </si>
  <si>
    <t xml:space="preserve">Drenaža intra-abdominalnog apscesa, hematoma ili ciste </t>
  </si>
  <si>
    <t>30394-01</t>
  </si>
  <si>
    <t>Laparoskopska drenaža intra-abdominalnog apscesa, hematoma ili ciste</t>
  </si>
  <si>
    <t>30397-00</t>
  </si>
  <si>
    <t xml:space="preserve">Laparostomija kroz prethodnu hiruršku ranu </t>
  </si>
  <si>
    <t>30402-00</t>
  </si>
  <si>
    <t>Drenaža retroperitonealnog apscesa</t>
  </si>
  <si>
    <t>30403-00</t>
  </si>
  <si>
    <t>Reparacija incizione kile, bez mrežice</t>
  </si>
  <si>
    <t>30403-01</t>
  </si>
  <si>
    <t xml:space="preserve">Reparacija ostalih kila trbušnog zida </t>
  </si>
  <si>
    <t>30403-04</t>
  </si>
  <si>
    <t>Odloženo zatvaranje granulirajuće abdominalne rane</t>
  </si>
  <si>
    <t>30403-05</t>
  </si>
  <si>
    <t>Reparacija trbušnog zida nakon uzimanja mišićno-kožnog režnja</t>
  </si>
  <si>
    <t>30405-00</t>
  </si>
  <si>
    <t>Reparacija incizione kile sa transpozicijom mišića - CST</t>
  </si>
  <si>
    <t>30405-01</t>
  </si>
  <si>
    <t>Reparacija incizione kile, mrežicom</t>
  </si>
  <si>
    <t>30405-02</t>
  </si>
  <si>
    <t>Reparacija incizione kile sa resekcijom strangulisanih vijuga creva</t>
  </si>
  <si>
    <t>30405-05</t>
  </si>
  <si>
    <t>Reparacija ostalih kila trbušnog zida sa resekcijom stranguliranih vijuga creva</t>
  </si>
  <si>
    <t>30411-00</t>
  </si>
  <si>
    <t>Intraoperativna biopsija jetre</t>
  </si>
  <si>
    <t>30412-00</t>
  </si>
  <si>
    <t>Intraoperativna iglena biopsija jetre</t>
  </si>
  <si>
    <t>30414-00</t>
  </si>
  <si>
    <t>Ekscizija promene iz jetre</t>
  </si>
  <si>
    <t>30415-00</t>
  </si>
  <si>
    <t>Segmentna resekcija jetre</t>
  </si>
  <si>
    <t>30439-00</t>
  </si>
  <si>
    <t>Intraoperativna holangiografija</t>
  </si>
  <si>
    <t>30443-00</t>
  </si>
  <si>
    <t>Holecistektomija</t>
  </si>
  <si>
    <t>30445-00</t>
  </si>
  <si>
    <t>Laparoskopska holecistektomija</t>
  </si>
  <si>
    <t>30455-00</t>
  </si>
  <si>
    <t>Holecistektomija sa holedohotomijom i bilijarno-intestinalnom anastomozom</t>
  </si>
  <si>
    <t>30473-04</t>
  </si>
  <si>
    <t>Ezofagoskopija sa biopsijom</t>
  </si>
  <si>
    <t>30515-00</t>
  </si>
  <si>
    <t>Gastro-enterostomija</t>
  </si>
  <si>
    <t>30515-01</t>
  </si>
  <si>
    <t>Enterokoloanastomoza</t>
  </si>
  <si>
    <t>30518-01</t>
  </si>
  <si>
    <t>Parcijalna distalna gastrektomija sa gastrojejunalnom anastomozom</t>
  </si>
  <si>
    <t>30562-01</t>
  </si>
  <si>
    <t>Zatvaranje ileostome sa uspostavljanjem kontinuiteta creva, bez resekcije</t>
  </si>
  <si>
    <t>30562-04</t>
  </si>
  <si>
    <t>Zatvaranje ostalih stoma tankog creva</t>
  </si>
  <si>
    <t>30565-00</t>
  </si>
  <si>
    <t>Resekcija tankog creva sa formiranjem stome</t>
  </si>
  <si>
    <t>30644-04</t>
  </si>
  <si>
    <t>Biopsija testisa, jednostrana - otvorena</t>
  </si>
  <si>
    <t>30571-00</t>
  </si>
  <si>
    <t xml:space="preserve">Apendektomija </t>
  </si>
  <si>
    <t>30609-00</t>
  </si>
  <si>
    <t>Laparoskopska reparacija femoralne hernije, jednostrano</t>
  </si>
  <si>
    <t>30609-02</t>
  </si>
  <si>
    <t>Laparoskopska reparacija ingvinalne hernije, jednostrano</t>
  </si>
  <si>
    <t>30609-03</t>
  </si>
  <si>
    <t>Laparoskopska reparacija ingvinalne hernije, obostrano</t>
  </si>
  <si>
    <t>30614-00</t>
  </si>
  <si>
    <t>Reparacija femoralne hernije, jednostrano</t>
  </si>
  <si>
    <t>30614-02</t>
  </si>
  <si>
    <t>Reparacija ingvinalne hernije, jednostrano</t>
  </si>
  <si>
    <t>30614-03</t>
  </si>
  <si>
    <t>Reparacija ingvinalne hernije, obostrano</t>
  </si>
  <si>
    <t>30615-00</t>
  </si>
  <si>
    <t>Reparacija inkarcerirane, strangulisane i obstruktivne hernije</t>
  </si>
  <si>
    <t>30617-00</t>
  </si>
  <si>
    <t>Reparacija umbilikalne hernije</t>
  </si>
  <si>
    <t>30617-01</t>
  </si>
  <si>
    <t>Reparacija epigastrične hernije</t>
  </si>
  <si>
    <t>30617-02</t>
  </si>
  <si>
    <t>Reparacija hernije bele linije</t>
  </si>
  <si>
    <t>Operacija varikocele</t>
  </si>
  <si>
    <t>Cirkumcizija (obrezivanje) muškarca</t>
  </si>
  <si>
    <t>30666-00</t>
  </si>
  <si>
    <t>Redukcija parafimoze</t>
  </si>
  <si>
    <t>30676-00</t>
  </si>
  <si>
    <t>Incizija pilonidalnog sinusa ili ciste</t>
  </si>
  <si>
    <t>30676-01</t>
  </si>
  <si>
    <t>Ekscizija pilonidalnog sinusa ili ciste</t>
  </si>
  <si>
    <t>31205-01</t>
  </si>
  <si>
    <t>Ekscizija čira na koži i potkožom tkivu</t>
  </si>
  <si>
    <t>31230-04</t>
  </si>
  <si>
    <t>Ekscizija lezije(a) na koži i potkožnom tkivu prsta šake</t>
  </si>
  <si>
    <t>31235-03</t>
  </si>
  <si>
    <t>Ekscizija lezije(a) na koži i potkožnom tkivu noge</t>
  </si>
  <si>
    <t>31235-04</t>
  </si>
  <si>
    <t>Ekscizija lezije(a) na koži i potkožnom tkivu stopala</t>
  </si>
  <si>
    <t>31350-00</t>
  </si>
  <si>
    <t>Ekscizija lezije mekog tkiva, neklasifikovana na drugom mestu</t>
  </si>
  <si>
    <t>31500-00</t>
  </si>
  <si>
    <t>Ekscizija lezija na dojkama</t>
  </si>
  <si>
    <t>31500-01</t>
  </si>
  <si>
    <t>Otvorena biopsija dojke</t>
  </si>
  <si>
    <t>31518-00</t>
  </si>
  <si>
    <t>Jednostavna mastektomija, jednostrana</t>
  </si>
  <si>
    <t>31518-01</t>
  </si>
  <si>
    <t>Jednostavna mastektomija, obostrana</t>
  </si>
  <si>
    <t>31524-00</t>
  </si>
  <si>
    <t>Potkožna mastektomija, jednostrana</t>
  </si>
  <si>
    <t>31563-00</t>
  </si>
  <si>
    <t>Hirurška everzija uvučene bradavice</t>
  </si>
  <si>
    <t>32000-00</t>
  </si>
  <si>
    <t xml:space="preserve">Parcijalna resekcija debelog creva sa formiranjem stome </t>
  </si>
  <si>
    <t>32003-00</t>
  </si>
  <si>
    <t>Parcijalna resekcija debelog creva sa anastomozom</t>
  </si>
  <si>
    <t>32003-01</t>
  </si>
  <si>
    <t>Desna hemikolektomija sa anastomozom</t>
  </si>
  <si>
    <t>32004-01</t>
  </si>
  <si>
    <t>Proširena desna hemikolektomija sa formiranjem stome</t>
  </si>
  <si>
    <t>32005-00</t>
  </si>
  <si>
    <t>Subtotalna kolektomija sa anastomozom</t>
  </si>
  <si>
    <t>32005-01</t>
  </si>
  <si>
    <t>Proširena desna hemikolektomija sa anastomozom</t>
  </si>
  <si>
    <t>32006-00</t>
  </si>
  <si>
    <t>Leva hemikolektomija sa anastomozom</t>
  </si>
  <si>
    <t>32012-00</t>
  </si>
  <si>
    <t>Totalna kolektomija sa ileorektalnom anastomozom</t>
  </si>
  <si>
    <t>32024-00</t>
  </si>
  <si>
    <t xml:space="preserve">Visoka restorativna prednja resekcija rektuma </t>
  </si>
  <si>
    <t>32025-00</t>
  </si>
  <si>
    <t xml:space="preserve">Niska restorativna prednja resekcija rektuma </t>
  </si>
  <si>
    <t>32026-00</t>
  </si>
  <si>
    <t xml:space="preserve">Vrlo niska restorativna prednja resekcija rektuma </t>
  </si>
  <si>
    <t>32028-00</t>
  </si>
  <si>
    <t>Ultra niska prednja resekcija rektuma sa ručno ušivenom koloanalnom anastomozom</t>
  </si>
  <si>
    <t>32030-00</t>
  </si>
  <si>
    <t>Rektosigmoidektomija sa formiranjem stome</t>
  </si>
  <si>
    <t>32075-00</t>
  </si>
  <si>
    <t>Rigidna rektosigmoidoskopija</t>
  </si>
  <si>
    <t>32075-01</t>
  </si>
  <si>
    <t>Rigidna rektosigmoidoskopija sa biopsijom</t>
  </si>
  <si>
    <t xml:space="preserve"> Fiberoptička kolonoskopija do cekuma sa biopsijom</t>
  </si>
  <si>
    <t>32099-00</t>
  </si>
  <si>
    <t>Perianalna submukozna ekscizija lezije ili tkiva rektuma</t>
  </si>
  <si>
    <t>32120-00</t>
  </si>
  <si>
    <t>Insercija analnog šava zbog anorektalnog prolapsa</t>
  </si>
  <si>
    <t>32123-00</t>
  </si>
  <si>
    <t>Anoplastika</t>
  </si>
  <si>
    <t>32126-00</t>
  </si>
  <si>
    <t>Sfinkteroplastika – apozicija mišića sfinktera</t>
  </si>
  <si>
    <t>32138-00</t>
  </si>
  <si>
    <t>Hemoroidektomija</t>
  </si>
  <si>
    <t>32142-00</t>
  </si>
  <si>
    <t>Ekscizija analnog kožnog visuljka</t>
  </si>
  <si>
    <t>32142-01</t>
  </si>
  <si>
    <t>Ekscizija analnog polipa</t>
  </si>
  <si>
    <t>32147-00</t>
  </si>
  <si>
    <t>Incizija perianalnog tromba</t>
  </si>
  <si>
    <t>32153-00</t>
  </si>
  <si>
    <t>Dilatacija anusa</t>
  </si>
  <si>
    <t>32159-00</t>
  </si>
  <si>
    <t>Ekscizija analne fistule - fistulektomija</t>
  </si>
  <si>
    <t>32162-00</t>
  </si>
  <si>
    <t>Ekscizija komplikovane analne fistule</t>
  </si>
  <si>
    <t>32174-01</t>
  </si>
  <si>
    <t>Drenaža perianalnog apscesa</t>
  </si>
  <si>
    <t>32177-00</t>
  </si>
  <si>
    <t>Odstranjenje kondiloma analnog kanala i perianalne regije</t>
  </si>
  <si>
    <t>32511-00</t>
  </si>
  <si>
    <t>Prekid safeno-femoralnog i safeno-poplitealnog spoja varikoznih vena</t>
  </si>
  <si>
    <t>32514-00</t>
  </si>
  <si>
    <t>Ponovna operacija za varikozne vene</t>
  </si>
  <si>
    <t>Miomektomija materice laparoskopijom</t>
  </si>
  <si>
    <t>35726-01</t>
  </si>
  <si>
    <t>Stejdžing laparotomija zbog određivanja stepena proširenosti bolesti</t>
  </si>
  <si>
    <t>Cistolitotomija</t>
  </si>
  <si>
    <t>37604-00</t>
  </si>
  <si>
    <t xml:space="preserve">Eksploracija skrotalnog sadržaja, jednostrano </t>
  </si>
  <si>
    <t>38418-00</t>
  </si>
  <si>
    <t>Eksplorativna torakotomija</t>
  </si>
  <si>
    <t>41881-01</t>
  </si>
  <si>
    <t>Otvorena traheostomija, stalna</t>
  </si>
  <si>
    <t>43810-01</t>
  </si>
  <si>
    <t>Reparacija tankog creva sa multiplim anastomozama</t>
  </si>
  <si>
    <t>44364-00</t>
  </si>
  <si>
    <t>Mediotarzalna amputacija</t>
  </si>
  <si>
    <t>44367-00</t>
  </si>
  <si>
    <t>Amputacija iznad linije kolena</t>
  </si>
  <si>
    <t>44367-02</t>
  </si>
  <si>
    <t xml:space="preserve">Amputacija ispod kolena </t>
  </si>
  <si>
    <t>44370-00</t>
  </si>
  <si>
    <t>Amputacija kuka</t>
  </si>
  <si>
    <t>45200-00</t>
  </si>
  <si>
    <t>Jednostavan i mali lokalni režanj kože ostalih oblasti</t>
  </si>
  <si>
    <t>45515-00</t>
  </si>
  <si>
    <t>Revizija ožiljka na ostalim oblastima dužine 7 cm i manje</t>
  </si>
  <si>
    <t>46300-01</t>
  </si>
  <si>
    <t>Artrodeza metakarpofalangealnog zgloba</t>
  </si>
  <si>
    <t>46465-00</t>
  </si>
  <si>
    <t>Amputacija prsta</t>
  </si>
  <si>
    <t>96189-01</t>
  </si>
  <si>
    <t>Laparoskopska omentektomija</t>
  </si>
  <si>
    <t>009150</t>
  </si>
  <si>
    <t>Nekrektomija po seansi</t>
  </si>
  <si>
    <t>30068-00</t>
  </si>
  <si>
    <t>Odstranjenje stranoga tela iz mekog tkiva, neklasifikovano na drugom mestu</t>
  </si>
  <si>
    <t>30075-01</t>
  </si>
  <si>
    <t>Biopsija mekog tkiva</t>
  </si>
  <si>
    <t>30075-10</t>
  </si>
  <si>
    <t>Biopsija mokraćne bešike</t>
  </si>
  <si>
    <t>30075-11</t>
  </si>
  <si>
    <t>Ekscizija dubokog limfnog čvora iz dojke (mlečne žlezde)</t>
  </si>
  <si>
    <t>30075-13</t>
  </si>
  <si>
    <t>Biopsija tankog creva</t>
  </si>
  <si>
    <t>30075-15</t>
  </si>
  <si>
    <t xml:space="preserve">Biopsija žučne kese ili žučnih puteva </t>
  </si>
  <si>
    <t>30075-37</t>
  </si>
  <si>
    <t xml:space="preserve"> Biopsija peritoneuma</t>
  </si>
  <si>
    <t>30099-00</t>
  </si>
  <si>
    <t>Ekscizija sinusa na koži i potkožom tkivu</t>
  </si>
  <si>
    <t>30180-00</t>
  </si>
  <si>
    <t>Parcijalna ekscizija aksilarnih znojnih žlezda</t>
  </si>
  <si>
    <t>30189-01</t>
  </si>
  <si>
    <t>Uklanjanje ostalih bradavica</t>
  </si>
  <si>
    <t>30207-00</t>
  </si>
  <si>
    <t>Primena sredstva u lezijama na koži</t>
  </si>
  <si>
    <t>30323-00</t>
  </si>
  <si>
    <t xml:space="preserve">Ekscizija retroperitonealne neuroendokrine lezije sa retroperitonealnom disekcijom </t>
  </si>
  <si>
    <t>30329-01</t>
  </si>
  <si>
    <t xml:space="preserve"> Regionalna ekscizija limfnih čvorova prepone</t>
  </si>
  <si>
    <t>30336-00</t>
  </si>
  <si>
    <t>Radikalna ekscizija limfnih čvorova aksile</t>
  </si>
  <si>
    <t>ultrazvukom vođena ( Core ) biopsija dojke iglom</t>
  </si>
  <si>
    <t>47027-00</t>
  </si>
  <si>
    <t>Otvorena repozicija iščašenja proksimalnog radio-ulnarnog zgloba</t>
  </si>
  <si>
    <t>47054-00</t>
  </si>
  <si>
    <t>Zatvorena repozicija iščašenja zgloba kolena</t>
  </si>
  <si>
    <t>47048-00</t>
  </si>
  <si>
    <t>Zatvorena repozicija iščašenja zgloba kuka</t>
  </si>
  <si>
    <t>47360-00</t>
  </si>
  <si>
    <t>Imobilizacija preloma distalnog dela radijusa</t>
  </si>
  <si>
    <t>47366-02</t>
  </si>
  <si>
    <t>Otvorena repozicija preloma distalnog dela radijusa unutrašnjom  fiksacijom</t>
  </si>
  <si>
    <t>47450-01</t>
  </si>
  <si>
    <t>Otvorena repozicija preloma tela humerusa sa unutrašnjom fiksacijom</t>
  </si>
  <si>
    <t>47456-00</t>
  </si>
  <si>
    <t>Zatvorena repozicija preloma distalnog dela humerusa</t>
  </si>
  <si>
    <t>47912-00</t>
  </si>
  <si>
    <t>Incizija stopala zbog paronihije</t>
  </si>
  <si>
    <t>47915-00</t>
  </si>
  <si>
    <t>Klinasta resekcija uraslog nokta na prstu stopala</t>
  </si>
  <si>
    <t>Primena sredstva u zglob ili neku drugu sinovijsku šupljinu, neklasifikovana na drugom mestu</t>
  </si>
  <si>
    <t>50221-00</t>
  </si>
  <si>
    <t>Resekcija u bloku kod tumora mekih tkiva koji zahvata karlicu</t>
  </si>
  <si>
    <t>50352-00</t>
  </si>
  <si>
    <t>Imobilizacija iščašenog zgloba kuka</t>
  </si>
  <si>
    <t>81849-01</t>
  </si>
  <si>
    <t>81880-00</t>
  </si>
  <si>
    <t>90071-00</t>
  </si>
  <si>
    <t>Revizija operativne rane na prednjem segmentu – neklasifikovana na drugom mestu</t>
  </si>
  <si>
    <t>90328-00</t>
  </si>
  <si>
    <t xml:space="preserve">Ekscizija lezije peritonealnog tkiva </t>
  </si>
  <si>
    <t>90402-01</t>
  </si>
  <si>
    <t>Uklanjanje adhezija prepucijuma i glansa penisa</t>
  </si>
  <si>
    <t>90404-00</t>
  </si>
  <si>
    <t>Ostale procedure reparacije na penisu</t>
  </si>
  <si>
    <t>90568-00</t>
  </si>
  <si>
    <t>Incizija mišića, neklasifikovana na drugom mestu</t>
  </si>
  <si>
    <t>90575-00</t>
  </si>
  <si>
    <t>Ekscizija mekog tkiva, neklasifikovana na drugom mestu</t>
  </si>
  <si>
    <t>90568-02</t>
  </si>
  <si>
    <t>Incizija mekog tkiva, neklasifikovana na drugom mestu</t>
  </si>
  <si>
    <t>90952-00</t>
  </si>
  <si>
    <t>Incizija trbušnog zida</t>
  </si>
  <si>
    <t>92078-00</t>
  </si>
  <si>
    <t>Zamena (nazo-)gastrične sonde ili cevi ezofagostome</t>
  </si>
  <si>
    <t>96151-00</t>
  </si>
  <si>
    <t xml:space="preserve">Obuka drugih veština </t>
  </si>
  <si>
    <t>Pomoć u aktivnostima vezanim za samonegu/samoodržavanje</t>
  </si>
  <si>
    <t>96166-00</t>
  </si>
  <si>
    <t>Pomoć u aktivnostima vezanim za položaj tela/mobilnost/kretanje</t>
  </si>
  <si>
    <t>30431-00</t>
  </si>
  <si>
    <t>Abdominalna drenaža apscesa jetre</t>
  </si>
  <si>
    <t>30518-00</t>
  </si>
  <si>
    <t>Parcijalna distalna gastrektomija sa gastrodudenalnom anastomozom</t>
  </si>
  <si>
    <t>30562-02</t>
  </si>
  <si>
    <t>Zatvaranje "loop" bipolarne kolostome</t>
  </si>
  <si>
    <t>31230-05</t>
  </si>
  <si>
    <t>Ekscizija lezije na koži i potkožnom tkivu genitalija</t>
  </si>
  <si>
    <t>32039-00</t>
  </si>
  <si>
    <t>Abdominoperinealna proktektomija</t>
  </si>
  <si>
    <t>32159-01</t>
  </si>
  <si>
    <t>Ugradnja setona za analnu fistulu koja zahvata donju polovinu analnog sfinktera</t>
  </si>
  <si>
    <t>Dilatacija cervikalnog kanala i kiretaža materice</t>
  </si>
  <si>
    <t>Sukciona kiretaža materice</t>
  </si>
  <si>
    <t>36815-00</t>
  </si>
  <si>
    <t>Endoskopsko uništavanje kondiloma penisa</t>
  </si>
  <si>
    <t>37000-01</t>
  </si>
  <si>
    <t>Parcijalna ekscizija mokraćne bešike</t>
  </si>
  <si>
    <t>90480-01</t>
  </si>
  <si>
    <t>Sutura povreda rektuma i/ili analnog sfinktera bez povrede perineuma</t>
  </si>
  <si>
    <t>009005</t>
  </si>
  <si>
    <t>009161</t>
  </si>
  <si>
    <t>009178</t>
  </si>
  <si>
    <t>009244</t>
  </si>
  <si>
    <t>090001</t>
  </si>
  <si>
    <t>090004</t>
  </si>
  <si>
    <t>090008</t>
  </si>
  <si>
    <t>090011</t>
  </si>
  <si>
    <t>090012</t>
  </si>
  <si>
    <t>090013</t>
  </si>
  <si>
    <t>090014</t>
  </si>
  <si>
    <t>090017</t>
  </si>
  <si>
    <t>090019</t>
  </si>
  <si>
    <t>090023</t>
  </si>
  <si>
    <t>090077</t>
  </si>
  <si>
    <t>090202</t>
  </si>
  <si>
    <t>090203</t>
  </si>
  <si>
    <t>090207</t>
  </si>
  <si>
    <t>090908</t>
  </si>
  <si>
    <t>241013</t>
  </si>
  <si>
    <t>241024</t>
  </si>
  <si>
    <t>270103</t>
  </si>
  <si>
    <t>310039</t>
  </si>
  <si>
    <t>11500-00</t>
  </si>
  <si>
    <t>11600-00</t>
  </si>
  <si>
    <t>11602-00</t>
  </si>
  <si>
    <t>11614-00</t>
  </si>
  <si>
    <t>11900-00</t>
  </si>
  <si>
    <t>30075-38</t>
  </si>
  <si>
    <t>32093-00</t>
  </si>
  <si>
    <t>55812-00</t>
  </si>
  <si>
    <t>80238-00</t>
  </si>
  <si>
    <t>81832-00</t>
  </si>
  <si>
    <t>81832-02</t>
  </si>
  <si>
    <t>81832-11</t>
  </si>
  <si>
    <t>81832-13</t>
  </si>
  <si>
    <t>81832-15</t>
  </si>
  <si>
    <t>81832-18</t>
  </si>
  <si>
    <t>81832-20</t>
  </si>
  <si>
    <t>81832-22</t>
  </si>
  <si>
    <t>81832-25</t>
  </si>
  <si>
    <t>81832-26</t>
  </si>
  <si>
    <t>81832-31</t>
  </si>
  <si>
    <t>81832-33</t>
  </si>
  <si>
    <t>81832-35</t>
  </si>
  <si>
    <t>81832-37</t>
  </si>
  <si>
    <t>81832-39</t>
  </si>
  <si>
    <t>81832-42</t>
  </si>
  <si>
    <t>81832-45</t>
  </si>
  <si>
    <t>81832-48</t>
  </si>
  <si>
    <t>81832-51</t>
  </si>
  <si>
    <t>81832-52</t>
  </si>
  <si>
    <t>81832-60</t>
  </si>
  <si>
    <t>81832-61</t>
  </si>
  <si>
    <t>81832-62</t>
  </si>
  <si>
    <t>81832-63</t>
  </si>
  <si>
    <t>81832-64</t>
  </si>
  <si>
    <t>81832-65</t>
  </si>
  <si>
    <t>81832-66</t>
  </si>
  <si>
    <t>81832-67</t>
  </si>
  <si>
    <t>81832-69</t>
  </si>
  <si>
    <t>81832-70</t>
  </si>
  <si>
    <t>81832-71</t>
  </si>
  <si>
    <t>81832-72</t>
  </si>
  <si>
    <t>81833-00</t>
  </si>
  <si>
    <t>81833-01</t>
  </si>
  <si>
    <t>81833-02</t>
  </si>
  <si>
    <t>81833-03</t>
  </si>
  <si>
    <t>81833-04</t>
  </si>
  <si>
    <t>81833-08</t>
  </si>
  <si>
    <t>81833-20</t>
  </si>
  <si>
    <t>81833-25</t>
  </si>
  <si>
    <t>81833-27</t>
  </si>
  <si>
    <t>81833-42</t>
  </si>
  <si>
    <t>81835-00</t>
  </si>
  <si>
    <t>81836-01</t>
  </si>
  <si>
    <t>81845-04</t>
  </si>
  <si>
    <t>81845-05</t>
  </si>
  <si>
    <t>81845-06</t>
  </si>
  <si>
    <t>81846-00</t>
  </si>
  <si>
    <t>81846-01</t>
  </si>
  <si>
    <t>81887-02</t>
  </si>
  <si>
    <t>81887-04</t>
  </si>
  <si>
    <t>81887-05</t>
  </si>
  <si>
    <t>81887-06</t>
  </si>
  <si>
    <t>81942-00</t>
  </si>
  <si>
    <t>90011-00</t>
  </si>
  <si>
    <t>90675-00</t>
  </si>
  <si>
    <t>90676-00</t>
  </si>
  <si>
    <t>92055-00</t>
  </si>
  <si>
    <t>92194-00</t>
  </si>
  <si>
    <t>92518-00</t>
  </si>
  <si>
    <t>92519-29</t>
  </si>
  <si>
    <t>96059-00</t>
  </si>
  <si>
    <t>96197-04</t>
  </si>
  <si>
    <t>96202-09</t>
  </si>
  <si>
    <t>96203-04</t>
  </si>
  <si>
    <t>97072-00</t>
  </si>
  <si>
    <t>97213-00</t>
  </si>
  <si>
    <t>BD0300</t>
  </si>
  <si>
    <t>BD0301</t>
  </si>
  <si>
    <t>BD0302</t>
  </si>
  <si>
    <t>BD0303</t>
  </si>
  <si>
    <t>BD0304</t>
  </si>
  <si>
    <t>BD0305</t>
  </si>
  <si>
    <t>L000422</t>
  </si>
  <si>
    <t>L003491</t>
  </si>
  <si>
    <t>L012922</t>
  </si>
  <si>
    <t>L015404</t>
  </si>
  <si>
    <t>L016592</t>
  </si>
  <si>
    <t>L017046</t>
  </si>
  <si>
    <t>L018481</t>
  </si>
  <si>
    <t>L018564</t>
  </si>
  <si>
    <t>L019984</t>
  </si>
  <si>
    <t>L020016</t>
  </si>
  <si>
    <t>L020271</t>
  </si>
  <si>
    <t>L020289</t>
  </si>
  <si>
    <t>L020412</t>
  </si>
  <si>
    <t>L021634</t>
  </si>
  <si>
    <t>L023960</t>
  </si>
  <si>
    <t>U8183230</t>
  </si>
  <si>
    <t>U8183239</t>
  </si>
  <si>
    <t>U8184506</t>
  </si>
  <si>
    <t>Specijalistički pregled prvi</t>
  </si>
  <si>
    <t>Specijalistički pregled kontrolni</t>
  </si>
  <si>
    <t>Specijalistički pregled</t>
  </si>
  <si>
    <t>Zaustavljanje krvarenja hirurškim putem</t>
  </si>
  <si>
    <t>Ekscizija benignih/malignih kožnih tumora sa direktnom suturom  M.F. Regija</t>
  </si>
  <si>
    <t>Kauterizacija tkiva</t>
  </si>
  <si>
    <t>Procena neurološkog stanja</t>
  </si>
  <si>
    <t>Površinska individualna psihoterapija</t>
  </si>
  <si>
    <t>Informativni intervju psihologa</t>
  </si>
  <si>
    <t>Individualni psihološki tretman pacijenta</t>
  </si>
  <si>
    <t>Savetodavni intervju</t>
  </si>
  <si>
    <t>Pismeni nalaz i mišljenje psihologa</t>
  </si>
  <si>
    <t>Brza procena inteligencije</t>
  </si>
  <si>
    <t>Testovno kompletno ispitivanje inteligencije</t>
  </si>
  <si>
    <t>Eksploaracija ličnosti</t>
  </si>
  <si>
    <t>Procena organskog oštećenja</t>
  </si>
  <si>
    <t>Informativni intervju psihijatra</t>
  </si>
  <si>
    <t>Specijalistički psihijatrijski pregled prvi</t>
  </si>
  <si>
    <t>Bprs skala za psihoze</t>
  </si>
  <si>
    <t>Psihološko ispitivanje</t>
  </si>
  <si>
    <t>Analiza rezultata dobijenih psihološkim ispitivanjem, integracija i formiranje zaključaka</t>
  </si>
  <si>
    <t>Planirani intervju</t>
  </si>
  <si>
    <t>Behejvior psihoterapija (individualna)</t>
  </si>
  <si>
    <t>Uzimanje materijala sa kože i vidljivih sluzokoža za mikološki, bakteriološki i citološki pregled</t>
  </si>
  <si>
    <t>Izdavanje medicinskog sredstava za lečenje na bolničko trebovanje po vrsti med. Sredstva</t>
  </si>
  <si>
    <t>Konsultacija sa lekarima vezana za farmakoterapiju (uslugu obavlja specijalista)</t>
  </si>
  <si>
    <t xml:space="preserve">Ocena rezultata biohemijskih pokazatelja krvi i urina, ocena </t>
  </si>
  <si>
    <t>Telemetrijski EKG</t>
  </si>
  <si>
    <t>Specijalistički pregled fizijatra</t>
  </si>
  <si>
    <t>Specijalistički pregled fizijatra-kontrolni</t>
  </si>
  <si>
    <t>Elektrostimulacija</t>
  </si>
  <si>
    <t>Rani rehabilitacioni tretman u koronarnoj i postkoronarnoj jedinici kod pacijenata sa akutnim infarktom miokarda</t>
  </si>
  <si>
    <t>Bronhospirometrija</t>
  </si>
  <si>
    <t>Test opterećenja u svrhu procene respiratornog statusa</t>
  </si>
  <si>
    <t>Praćenje krvnog pritiska u srčanim šupljinama</t>
  </si>
  <si>
    <t xml:space="preserve"> Ispitivanje i snimanje perifernih vena u jednom ili više ekstremiteta pri odmaranju, korišćnjem CW doplera ili pulsnog doplera</t>
  </si>
  <si>
    <t>Pregled i snimanje (sonografija) intrakranijalne arterijske cirkulacije korišćenjem transkranijalnog doplera</t>
  </si>
  <si>
    <t>Merenje protoka urina</t>
  </si>
  <si>
    <t>Primena serklaža na grlić materice</t>
  </si>
  <si>
    <t>Postpartalna evakuacija sadržaja materice dilatacijom cervikalnog kanala i kiretažom</t>
  </si>
  <si>
    <t>Endotrahealna intubacija, jednolumenski tubus</t>
  </si>
  <si>
    <t xml:space="preserve"> Postupak održavanja endotrahealne intubacije (kontrola pravilne pozicije), jednolumenski tubus</t>
  </si>
  <si>
    <t>Biopsija perineuma</t>
  </si>
  <si>
    <t>Radikalna ekscizija limfnih čvorova  aksile</t>
  </si>
  <si>
    <t>Postoperativna relaparotomija</t>
  </si>
  <si>
    <t>Reparacija incizione kile sa protskim materijalom</t>
  </si>
  <si>
    <t>Apendektomija</t>
  </si>
  <si>
    <t>Reparacija epigastrične hernije,</t>
  </si>
  <si>
    <t>Ograničena resekcija debelog creva sa anastomozom</t>
  </si>
  <si>
    <t>Visoka prednja resekcija rektuma</t>
  </si>
  <si>
    <t>Niska prednja resekcija rektuma</t>
  </si>
  <si>
    <t>Ultra niska prednja resekcija rektuma</t>
  </si>
  <si>
    <t>Ekscizija analne fistule koja zahvata donju polovinu analnog sfinktera</t>
  </si>
  <si>
    <t>Anorektalni pregled</t>
  </si>
  <si>
    <t>Uklanjanje intrauterinog uloška</t>
  </si>
  <si>
    <t xml:space="preserve">Lečenje apscesa Bartolinijeve žlezde </t>
  </si>
  <si>
    <t>Reparacija zadnjeg dela vagine, vaginalni pristup</t>
  </si>
  <si>
    <t>Miomektomija histeroskopijom</t>
  </si>
  <si>
    <t>Dijagnostička histeroskopija</t>
  </si>
  <si>
    <t>Laparoskopska incizija ciste ili apscesa jajnika</t>
  </si>
  <si>
    <t>Ekscizija promenjenih zona grlića omčicom (LLETZ) i LOOP ekscizija LLETZ eksciziona konusna biopsija</t>
  </si>
  <si>
    <t>Miomektomija materice</t>
  </si>
  <si>
    <t>Totalna abdominalna histerektomija</t>
  </si>
  <si>
    <t>Endoskopsko plasiranje ureteralnog stenta</t>
  </si>
  <si>
    <t>Vađenje JJ katetera - ureterorenoskopski ili cistoskopski</t>
  </si>
  <si>
    <t>Transrektalna biopsija prostate iglom</t>
  </si>
  <si>
    <t>Transrektalna biopsija prostate iglom (TRUS vođena)</t>
  </si>
  <si>
    <t>Dilatacija stenoze uretre</t>
  </si>
  <si>
    <t>Plastika frenuluma</t>
  </si>
  <si>
    <t>Plastika frenuluma (frenulotomija)</t>
  </si>
  <si>
    <t>Dekompresija karpalnog kanala</t>
  </si>
  <si>
    <t>Odstranjivanje stranog tela nosa</t>
  </si>
  <si>
    <t>Ekstrakcija stranog tela iz jednjaka rigidnim endoskopom</t>
  </si>
  <si>
    <t>Oftalmološki pregled</t>
  </si>
  <si>
    <t>Sondiranje lakrimalnih prolaza, obostrano</t>
  </si>
  <si>
    <t xml:space="preserve">Palmarna fasciektomija zbog Dipitrenove kontrakture koja zahvata 2 prsta </t>
  </si>
  <si>
    <t>Unutrašnja fiksacija preloma trohanternog ili subkapitalnog dela femura</t>
  </si>
  <si>
    <t>Hemiartroplastika kuka</t>
  </si>
  <si>
    <t>Odstranjenje klina, zavrtnja ili žice iz femura</t>
  </si>
  <si>
    <t>Odstranjenje spoljašnjeg uređaja za fiksaciju</t>
  </si>
  <si>
    <t>Ultrazvučni pregled mokraćne bešike</t>
  </si>
  <si>
    <t>Ultrazvučni dupleks pregled arterija ili bajpasa donjih ekstremiteta, jednostrano</t>
  </si>
  <si>
    <t>Ultrazvučni dupleks pregled vena donjih ekstremiteta, jednostrano</t>
  </si>
  <si>
    <t>Ultrazvučni dupleks pregled ekstrakranijalnih, karotidnih i vertebralnih krvnih sudova</t>
  </si>
  <si>
    <t>Kompjuterizovana tomografija mozga</t>
  </si>
  <si>
    <t>Kompjuterizovana tomografija mozga sa intravenskom primenom kontrastnog sredstva</t>
  </si>
  <si>
    <t>Kompjuterizovana tomografija grudnog koša</t>
  </si>
  <si>
    <t>Kompjuterizovana tomografija grudnog koša sa intravenskom primenom kontrastnog sredstva</t>
  </si>
  <si>
    <t>Kompjuterizovana tomografija grudnog koša i abdomena sa intravenskom primenom kontrastnog sredstva</t>
  </si>
  <si>
    <t>Kompjuterizovana tomografija abdomena</t>
  </si>
  <si>
    <t>Kompjuterizovana tomografija abdomena sa intravenskom primenom kontrastnog sredstva</t>
  </si>
  <si>
    <t>Kompjuterizovana tomografija karlice</t>
  </si>
  <si>
    <t>Kompjuterizovana tomografija karlice sa intravenskom primenom kontrastnog sredstva</t>
  </si>
  <si>
    <t>Kompjuterizovana tomografija abdomena i karlice</t>
  </si>
  <si>
    <t xml:space="preserve">Kompjuterizovana tomografija abdomena i karlice sa intravenskom primenom kontrastnog sredstva </t>
  </si>
  <si>
    <t>Kompjuterizovana tomografija abdomena i karlicesa intravenskom primenom kontrastnog sredstva</t>
  </si>
  <si>
    <t>Strejn (strain), strejn-rejt (strain-rate) ehokardiografski pregled</t>
  </si>
  <si>
    <t>Ostale dijagnostičke procedure na kičmenom kanalu ili strukturama kičmene moždine</t>
  </si>
  <si>
    <t>Hirurška indukcija porođaja veštačkim prokidanjem plodovih ovojaka</t>
  </si>
  <si>
    <t>Debridman mesta otvorenog preloma</t>
  </si>
  <si>
    <t>Ostale reparacije kože i potkožnog tkiva</t>
  </si>
  <si>
    <t>Ostale procedure na koži i potkožnom tkivu</t>
  </si>
  <si>
    <t>Ostale fiziološke procene</t>
  </si>
  <si>
    <t xml:space="preserve">Ostale konverzije srčanog ritma </t>
  </si>
  <si>
    <t>Transfuzija faktora koagulacije</t>
  </si>
  <si>
    <t>Uklanjanje štrajfne vagine ili vulve</t>
  </si>
  <si>
    <t>Obdukcija</t>
  </si>
  <si>
    <t>Intravenska post-proceduralna infuzija, analgezija kontrolisana od strane pacijenta</t>
  </si>
  <si>
    <t>Intravenska regionalna anestezija, ASA 29</t>
  </si>
  <si>
    <t>Procena ishrane/dnevnog unosa hrane</t>
  </si>
  <si>
    <t>Procena uzimanja propisanih lekova</t>
  </si>
  <si>
    <t>Procena uzimanja alkohola i ostalih droga (lekova)</t>
  </si>
  <si>
    <t xml:space="preserve">Ostali psihoakustički testovi </t>
  </si>
  <si>
    <t>Obuka drugih veština</t>
  </si>
  <si>
    <t>Drenaža respiratornog sistema, bez incizije</t>
  </si>
  <si>
    <t>Bihejvioralna terapija</t>
  </si>
  <si>
    <t>Intramuskularno davanje farmakološkog sredstva, antidot</t>
  </si>
  <si>
    <t>Enteralno davanje farmakološkog sredstva, drugo i neklasifikovano farmakološko sredstvo</t>
  </si>
  <si>
    <t>Oralno davanje farmakološkog sredstva, antidot</t>
  </si>
  <si>
    <t>Fotografski snimak, intraoralni</t>
  </si>
  <si>
    <t>Lečenje akutne parodontalne infekcije</t>
  </si>
  <si>
    <t>BO dan</t>
  </si>
  <si>
    <t>BO dan - Fizikalna medicina i rehabilitacija</t>
  </si>
  <si>
    <t>BO dan - Neonatologija</t>
  </si>
  <si>
    <t>BO dan - Pedijatrija</t>
  </si>
  <si>
    <t>BO dan - Pratilac</t>
  </si>
  <si>
    <t>Dnevna bolnica</t>
  </si>
  <si>
    <t>Hemoglobin A2 (HbA2) u krvi - elektroforezom</t>
  </si>
  <si>
    <t xml:space="preserve">Interleukin 4-receptor (IL-4R) u serumu - ELISA </t>
  </si>
  <si>
    <t xml:space="preserve">Albumin u ascitu </t>
  </si>
  <si>
    <t xml:space="preserve">Bojenje periferne krvi ili kostne srži na alkalnu fosfatazu u leukocitima i skoriranje APL skora </t>
  </si>
  <si>
    <t xml:space="preserve">Antitela na F aktin IgG u serumu - IIF </t>
  </si>
  <si>
    <t xml:space="preserve">Antitela na oksidovani lipoprotein male gustine (anti-oxLDL) IgG klase u serumu - ELISA </t>
  </si>
  <si>
    <t>Tipizacija antigena A1 - epruveta</t>
  </si>
  <si>
    <t>Tipizacija antigena H - epruveta</t>
  </si>
  <si>
    <t>Ispitivanje antibiotske osetljivosti bakterija automatskim sistemom</t>
  </si>
  <si>
    <t>Ispitivanje osetljivosti mikobakterija na drugu liniju antituberkulotika - po jednom antituberkulotiku</t>
  </si>
  <si>
    <t>Pregled vaginalnog brisa na bakterijsku vaginozu izolacijom uzročnika</t>
  </si>
  <si>
    <t>Pregled vaginalnog brisa na bakterijsku vaginozu pregledom bojenog preparata</t>
  </si>
  <si>
    <t>Uzimanje biološkog materijala za mikrobiološki pregled u transportnu podlogu</t>
  </si>
  <si>
    <t>Otkrivanje antigena gljiva (Cryptococcus, Candida, Aspergillus ili dr.) - kvalitativno</t>
  </si>
  <si>
    <t>Bronhospazmolitici u želudačnom sadržaju - GC/MS</t>
  </si>
  <si>
    <t>Detekcijа Streptococcus agalactiae (GBS) kod trudnicа od 35–37. gn u vаginаlnom i rektаlnom brisu</t>
  </si>
  <si>
    <t>Detekcijа Clostridium difficilae toksinа A i B u stolici ELISA/ELFAtestom</t>
  </si>
  <si>
    <t>Ispitivаnje osetljivosti bаkterijа nа аntibiotike (pojedinаčno) i određivаnje vrednosti MIK bujon mikrodilucionom metodom</t>
  </si>
  <si>
    <t>Detekcijа grаm negаtivnih bаkterijа rezistentnih nа betа lаktаmаze proširenog spektrа nа selektivnoj podlozi /skrining zа prijem u bolnicu</t>
  </si>
  <si>
    <t>Procena vidnog polja, konfrontacijom</t>
  </si>
  <si>
    <t>Procena opšteg izgleda oka i adneksa</t>
  </si>
  <si>
    <t>Procena usklađenosti pravaca vidnih osovina između očiju</t>
  </si>
  <si>
    <t>Pregled/procena zadnjeg segmenta</t>
  </si>
  <si>
    <t>Vestibulookularni testovi: „head impulse“ i „head shaking“ test</t>
  </si>
  <si>
    <t>Rinoalergološko ispitivanje standardnim respiratornim alergenima</t>
  </si>
  <si>
    <t>Postupak odžavanja kontinuirane ventilatorne podrške,24-96 sata</t>
  </si>
  <si>
    <t>Postupak odžavanja kontinuirane ventilatorne podrške,više od 96sata</t>
  </si>
  <si>
    <t>Fiberoptička kolono do coecuma bez biopsije</t>
  </si>
  <si>
    <t>Fiberoptička kolono do coecuma sa biopsijom</t>
  </si>
  <si>
    <t>Koprokultura</t>
  </si>
  <si>
    <t>O.J.</t>
  </si>
  <si>
    <t>ОПШТА   БОЛНИЦА   СЕНТА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</si>
</sst>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)@"/>
    <numFmt numFmtId="166" formatCode="0;0;;@"/>
    <numFmt numFmtId="167" formatCode="#,##0.0"/>
    <numFmt numFmtId="168" formatCode="0.0000000000000000"/>
  </numFmts>
  <fonts count="99">
    <font>
      <sz val="10"/>
      <name val="HelveticaPlain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Times New Roman"/>
      <family val="1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</font>
    <font>
      <sz val="8"/>
      <color indexed="64"/>
      <name val="Tahoma"/>
      <family val="2"/>
    </font>
    <font>
      <sz val="9"/>
      <color indexed="64"/>
      <name val="Tahoma"/>
      <family val="2"/>
    </font>
    <font>
      <sz val="8"/>
      <name val="Tahoma"/>
      <family val="2"/>
    </font>
    <font>
      <b/>
      <sz val="8"/>
      <color indexed="8"/>
      <name val="Arial"/>
      <family val="2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name val="Tahoma"/>
      <family val="2"/>
    </font>
    <font>
      <sz val="9"/>
      <color rgb="FF7030A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mbria"/>
      <family val="1"/>
    </font>
    <font>
      <b/>
      <sz val="8"/>
      <name val="Cambria"/>
      <family val="1"/>
    </font>
    <font>
      <b/>
      <sz val="8"/>
      <color indexed="57"/>
      <name val="Cambria"/>
      <family val="1"/>
    </font>
    <font>
      <b/>
      <sz val="8"/>
      <name val="Calibri"/>
      <family val="2"/>
    </font>
    <font>
      <sz val="9"/>
      <name val="HelveticaPlain"/>
    </font>
    <font>
      <b/>
      <sz val="9"/>
      <color indexed="57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8D8D8"/>
        <bgColor rgb="FF000000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4"/>
      </left>
      <right/>
      <top/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17" fillId="0" borderId="0">
      <alignment horizontal="left" vertical="center" indent="1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3" fillId="0" borderId="0"/>
    <xf numFmtId="0" fontId="44" fillId="0" borderId="0"/>
    <xf numFmtId="0" fontId="11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45" fillId="7" borderId="43">
      <alignment vertical="center"/>
    </xf>
    <xf numFmtId="0" fontId="46" fillId="0" borderId="43">
      <alignment horizontal="left" vertical="center" wrapText="1"/>
      <protection locked="0"/>
    </xf>
    <xf numFmtId="0" fontId="47" fillId="0" borderId="44" applyNumberFormat="0" applyFill="0" applyAlignment="0" applyProtection="0"/>
    <xf numFmtId="0" fontId="1" fillId="0" borderId="0"/>
    <xf numFmtId="0" fontId="1" fillId="0" borderId="0"/>
    <xf numFmtId="0" fontId="44" fillId="0" borderId="0"/>
    <xf numFmtId="0" fontId="44" fillId="0" borderId="0"/>
  </cellStyleXfs>
  <cellXfs count="102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4" fillId="0" borderId="0" xfId="3" applyFont="1" applyProtection="1"/>
    <xf numFmtId="0" fontId="10" fillId="0" borderId="0" xfId="3" applyFont="1" applyAlignment="1" applyProtection="1"/>
    <xf numFmtId="3" fontId="14" fillId="0" borderId="0" xfId="3" applyNumberFormat="1" applyFont="1" applyProtection="1"/>
    <xf numFmtId="0" fontId="14" fillId="0" borderId="0" xfId="3" applyFont="1" applyAlignment="1" applyProtection="1">
      <alignment horizontal="center" vertical="center" wrapText="1"/>
    </xf>
    <xf numFmtId="0" fontId="4" fillId="0" borderId="0" xfId="3" applyFont="1" applyProtection="1"/>
    <xf numFmtId="3" fontId="14" fillId="0" borderId="0" xfId="3" applyNumberFormat="1" applyFont="1" applyAlignment="1" applyProtection="1">
      <alignment horizontal="center" vertical="center" wrapText="1"/>
    </xf>
    <xf numFmtId="0" fontId="14" fillId="0" borderId="0" xfId="3" applyFont="1" applyAlignment="1" applyProtection="1">
      <alignment horizontal="left" vertical="center" wrapText="1"/>
    </xf>
    <xf numFmtId="0" fontId="14" fillId="0" borderId="0" xfId="3" applyFont="1" applyAlignment="1" applyProtection="1">
      <alignment horizontal="left" wrapText="1"/>
    </xf>
    <xf numFmtId="0" fontId="14" fillId="0" borderId="0" xfId="3" applyFont="1" applyAlignment="1" applyProtection="1">
      <alignment wrapText="1"/>
    </xf>
    <xf numFmtId="3" fontId="14" fillId="0" borderId="0" xfId="3" applyNumberFormat="1" applyFont="1" applyAlignment="1" applyProtection="1">
      <alignment wrapText="1"/>
    </xf>
    <xf numFmtId="0" fontId="14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14" fillId="0" borderId="0" xfId="3" applyFont="1" applyFill="1" applyProtection="1"/>
    <xf numFmtId="0" fontId="2" fillId="2" borderId="0" xfId="2" applyFill="1" applyAlignment="1" applyProtection="1"/>
    <xf numFmtId="0" fontId="3" fillId="0" borderId="0" xfId="0" applyFont="1"/>
    <xf numFmtId="0" fontId="3" fillId="0" borderId="0" xfId="0" applyFont="1" applyBorder="1"/>
    <xf numFmtId="0" fontId="4" fillId="0" borderId="0" xfId="3" applyFont="1" applyFill="1" applyProtection="1"/>
    <xf numFmtId="0" fontId="18" fillId="2" borderId="0" xfId="2" applyFont="1" applyFill="1" applyAlignment="1" applyProtection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19" fillId="0" borderId="0" xfId="0" applyFon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Fill="1" applyBorder="1"/>
    <xf numFmtId="3" fontId="10" fillId="0" borderId="0" xfId="3" applyNumberFormat="1" applyFont="1" applyProtection="1"/>
    <xf numFmtId="0" fontId="10" fillId="0" borderId="0" xfId="3" applyFont="1" applyProtection="1"/>
    <xf numFmtId="3" fontId="10" fillId="0" borderId="0" xfId="3" applyNumberFormat="1" applyFont="1" applyAlignment="1" applyProtection="1">
      <alignment horizontal="center" vertical="center" wrapText="1"/>
    </xf>
    <xf numFmtId="3" fontId="10" fillId="0" borderId="0" xfId="3" applyNumberFormat="1" applyFont="1" applyAlignment="1" applyProtection="1">
      <alignment wrapText="1"/>
    </xf>
    <xf numFmtId="0" fontId="4" fillId="0" borderId="0" xfId="3" applyFont="1" applyAlignment="1" applyProtection="1">
      <alignment horizontal="right"/>
    </xf>
    <xf numFmtId="0" fontId="4" fillId="0" borderId="0" xfId="3" applyFont="1" applyAlignment="1" applyProtection="1">
      <alignment horizontal="center" vertical="center" wrapText="1"/>
    </xf>
    <xf numFmtId="0" fontId="13" fillId="0" borderId="0" xfId="3" applyFont="1" applyProtection="1"/>
    <xf numFmtId="0" fontId="14" fillId="0" borderId="0" xfId="3" applyFont="1" applyAlignment="1" applyProtection="1"/>
    <xf numFmtId="0" fontId="4" fillId="0" borderId="0" xfId="8" applyFont="1" applyProtection="1"/>
    <xf numFmtId="0" fontId="21" fillId="0" borderId="0" xfId="0" applyFont="1" applyFill="1" applyBorder="1" applyAlignment="1"/>
    <xf numFmtId="0" fontId="2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47" fillId="0" borderId="44" xfId="13"/>
    <xf numFmtId="0" fontId="47" fillId="0" borderId="44" xfId="13" applyAlignment="1">
      <alignment vertical="center" wrapText="1"/>
    </xf>
    <xf numFmtId="0" fontId="14" fillId="0" borderId="0" xfId="3" applyFont="1" applyFill="1" applyAlignment="1" applyProtection="1">
      <alignment horizontal="center" vertical="center"/>
    </xf>
    <xf numFmtId="0" fontId="8" fillId="0" borderId="0" xfId="0" applyFont="1" applyAlignment="1">
      <alignment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3" applyFont="1" applyAlignment="1" applyProtection="1">
      <alignment horizontal="center"/>
    </xf>
    <xf numFmtId="0" fontId="7" fillId="0" borderId="0" xfId="0" applyFont="1" applyBorder="1" applyAlignment="1">
      <alignment horizontal="right"/>
    </xf>
    <xf numFmtId="49" fontId="11" fillId="0" borderId="0" xfId="3" applyNumberFormat="1" applyFont="1" applyFill="1" applyProtection="1"/>
    <xf numFmtId="0" fontId="11" fillId="0" borderId="0" xfId="3" applyFont="1" applyAlignment="1" applyProtection="1">
      <alignment horizontal="left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Fill="1" applyBorder="1" applyProtection="1">
      <protection locked="0"/>
    </xf>
    <xf numFmtId="3" fontId="25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2" borderId="1" xfId="3" applyFont="1" applyFill="1" applyBorder="1" applyAlignment="1" applyProtection="1">
      <alignment horizontal="center" vertical="center" textRotation="90" wrapText="1"/>
    </xf>
    <xf numFmtId="0" fontId="25" fillId="0" borderId="1" xfId="0" applyFont="1" applyBorder="1" applyAlignment="1" applyProtection="1">
      <alignment horizontal="center" wrapText="1"/>
      <protection locked="0"/>
    </xf>
    <xf numFmtId="0" fontId="27" fillId="0" borderId="0" xfId="3" applyFont="1" applyFill="1" applyBorder="1" applyAlignment="1" applyProtection="1">
      <alignment horizontal="left" wrapText="1"/>
    </xf>
    <xf numFmtId="0" fontId="27" fillId="0" borderId="0" xfId="3" applyFont="1" applyFill="1" applyBorder="1" applyAlignment="1" applyProtection="1">
      <alignment horizontal="left"/>
    </xf>
    <xf numFmtId="0" fontId="25" fillId="0" borderId="1" xfId="3" applyFont="1" applyBorder="1" applyAlignment="1" applyProtection="1">
      <alignment horizontal="center" vertical="center" wrapText="1"/>
      <protection locked="0"/>
    </xf>
    <xf numFmtId="3" fontId="25" fillId="4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3" applyFont="1" applyBorder="1" applyAlignment="1" applyProtection="1">
      <alignment horizontal="center" vertical="center"/>
      <protection locked="0"/>
    </xf>
    <xf numFmtId="0" fontId="25" fillId="0" borderId="0" xfId="3" applyFont="1" applyProtection="1"/>
    <xf numFmtId="0" fontId="25" fillId="4" borderId="1" xfId="0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Alignment="1" applyProtection="1">
      <alignment horizontal="center" vertical="center" wrapText="1"/>
    </xf>
    <xf numFmtId="3" fontId="25" fillId="0" borderId="1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Border="1" applyAlignment="1" applyProtection="1">
      <alignment vertical="center" wrapText="1"/>
    </xf>
    <xf numFmtId="0" fontId="25" fillId="0" borderId="0" xfId="3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center"/>
      <protection locked="0"/>
    </xf>
    <xf numFmtId="0" fontId="11" fillId="0" borderId="0" xfId="3" applyFont="1" applyProtection="1"/>
    <xf numFmtId="0" fontId="11" fillId="0" borderId="0" xfId="10" applyFont="1" applyAlignment="1" applyProtection="1">
      <alignment horizontal="right"/>
    </xf>
    <xf numFmtId="0" fontId="25" fillId="0" borderId="1" xfId="3" applyFont="1" applyBorder="1" applyAlignment="1" applyProtection="1">
      <alignment vertical="center" wrapText="1"/>
    </xf>
    <xf numFmtId="0" fontId="25" fillId="0" borderId="1" xfId="9" applyFont="1" applyFill="1" applyBorder="1" applyAlignment="1" applyProtection="1">
      <alignment horizontal="right"/>
      <protection locked="0"/>
    </xf>
    <xf numFmtId="0" fontId="25" fillId="0" borderId="1" xfId="9" applyFont="1" applyBorder="1" applyProtection="1">
      <protection locked="0"/>
    </xf>
    <xf numFmtId="0" fontId="25" fillId="0" borderId="1" xfId="9" applyFont="1" applyBorder="1" applyAlignment="1" applyProtection="1">
      <alignment wrapText="1"/>
      <protection locked="0"/>
    </xf>
    <xf numFmtId="0" fontId="28" fillId="3" borderId="1" xfId="9" applyFont="1" applyFill="1" applyBorder="1" applyAlignment="1" applyProtection="1">
      <alignment horizontal="right"/>
    </xf>
    <xf numFmtId="3" fontId="47" fillId="0" borderId="44" xfId="13" applyNumberFormat="1"/>
    <xf numFmtId="0" fontId="11" fillId="0" borderId="0" xfId="3" applyNumberFormat="1" applyFont="1" applyFill="1" applyProtection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Continuous" vertical="center"/>
    </xf>
    <xf numFmtId="0" fontId="25" fillId="0" borderId="4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Continuous" vertical="center"/>
    </xf>
    <xf numFmtId="0" fontId="25" fillId="0" borderId="10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0" fontId="11" fillId="0" borderId="0" xfId="0" applyFont="1"/>
    <xf numFmtId="0" fontId="2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3" xfId="0" quotePrefix="1" applyFont="1" applyFill="1" applyBorder="1" applyAlignment="1">
      <alignment horizontal="left" vertical="center" wrapText="1"/>
    </xf>
    <xf numFmtId="0" fontId="11" fillId="0" borderId="13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24" xfId="0" quotePrefix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2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6" fontId="11" fillId="2" borderId="13" xfId="0" quotePrefix="1" applyNumberFormat="1" applyFont="1" applyFill="1" applyBorder="1" applyAlignment="1">
      <alignment vertical="center"/>
    </xf>
    <xf numFmtId="16" fontId="11" fillId="0" borderId="13" xfId="0" quotePrefix="1" applyNumberFormat="1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27" fillId="0" borderId="0" xfId="3" applyFont="1" applyFill="1" applyBorder="1" applyAlignment="1" applyProtection="1">
      <alignment wrapText="1"/>
    </xf>
    <xf numFmtId="0" fontId="25" fillId="0" borderId="5" xfId="0" applyFont="1" applyFill="1" applyBorder="1" applyAlignment="1">
      <alignment horizontal="centerContinuous" vertical="center"/>
    </xf>
    <xf numFmtId="0" fontId="31" fillId="0" borderId="1" xfId="0" applyFont="1" applyFill="1" applyBorder="1" applyAlignment="1">
      <alignment horizontal="centerContinuous" vertical="center"/>
    </xf>
    <xf numFmtId="0" fontId="31" fillId="0" borderId="7" xfId="0" applyFont="1" applyFill="1" applyBorder="1" applyAlignment="1">
      <alignment horizontal="centerContinuous" vertical="center" wrapText="1"/>
    </xf>
    <xf numFmtId="0" fontId="25" fillId="0" borderId="3" xfId="0" applyFont="1" applyFill="1" applyBorder="1" applyAlignment="1">
      <alignment horizontal="centerContinuous" vertical="center"/>
    </xf>
    <xf numFmtId="0" fontId="25" fillId="0" borderId="10" xfId="0" applyFont="1" applyFill="1" applyBorder="1" applyAlignment="1">
      <alignment horizontal="centerContinuous" vertical="center"/>
    </xf>
    <xf numFmtId="0" fontId="29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36" fillId="0" borderId="0" xfId="5" applyFont="1"/>
    <xf numFmtId="0" fontId="11" fillId="0" borderId="33" xfId="0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/>
    <xf numFmtId="0" fontId="11" fillId="0" borderId="1" xfId="0" applyFont="1" applyBorder="1" applyAlignment="1"/>
    <xf numFmtId="0" fontId="23" fillId="0" borderId="0" xfId="0" applyFont="1" applyFill="1" applyAlignment="1">
      <alignment vertical="center" wrapText="1"/>
    </xf>
    <xf numFmtId="0" fontId="38" fillId="0" borderId="1" xfId="5" applyFont="1" applyBorder="1"/>
    <xf numFmtId="49" fontId="33" fillId="0" borderId="1" xfId="5" applyNumberFormat="1" applyFont="1" applyBorder="1" applyAlignment="1"/>
    <xf numFmtId="0" fontId="11" fillId="0" borderId="1" xfId="0" applyFont="1" applyFill="1" applyBorder="1"/>
    <xf numFmtId="165" fontId="39" fillId="5" borderId="34" xfId="11" applyNumberFormat="1" applyFont="1" applyFill="1" applyBorder="1" applyProtection="1">
      <alignment vertical="center"/>
    </xf>
    <xf numFmtId="165" fontId="39" fillId="5" borderId="34" xfId="11" applyNumberFormat="1" applyFont="1" applyFill="1" applyBorder="1" applyAlignment="1" applyProtection="1">
      <alignment horizontal="right" vertical="center"/>
    </xf>
    <xf numFmtId="166" fontId="40" fillId="0" borderId="35" xfId="12" applyNumberFormat="1" applyFont="1" applyBorder="1" applyAlignment="1" applyProtection="1">
      <alignment horizontal="left" vertical="center" indent="1"/>
    </xf>
    <xf numFmtId="166" fontId="41" fillId="0" borderId="35" xfId="12" applyNumberFormat="1" applyFont="1" applyBorder="1" applyAlignment="1" applyProtection="1">
      <alignment horizontal="left" vertical="center"/>
    </xf>
    <xf numFmtId="166" fontId="40" fillId="0" borderId="36" xfId="12" applyNumberFormat="1" applyFont="1" applyBorder="1" applyAlignment="1" applyProtection="1">
      <alignment horizontal="right" vertical="center"/>
    </xf>
    <xf numFmtId="166" fontId="40" fillId="0" borderId="37" xfId="12" applyNumberFormat="1" applyFont="1" applyBorder="1" applyAlignment="1" applyProtection="1">
      <alignment horizontal="right" vertical="center"/>
    </xf>
    <xf numFmtId="166" fontId="40" fillId="0" borderId="36" xfId="12" applyNumberFormat="1" applyFont="1" applyBorder="1" applyAlignment="1" applyProtection="1">
      <alignment horizontal="left" vertical="center" indent="1"/>
    </xf>
    <xf numFmtId="166" fontId="41" fillId="0" borderId="36" xfId="12" applyNumberFormat="1" applyFont="1" applyBorder="1" applyAlignment="1" applyProtection="1">
      <alignment horizontal="left" vertical="center"/>
    </xf>
    <xf numFmtId="166" fontId="40" fillId="0" borderId="37" xfId="12" applyNumberFormat="1" applyFont="1" applyBorder="1" applyAlignment="1" applyProtection="1">
      <alignment horizontal="left" vertical="center" indent="1"/>
    </xf>
    <xf numFmtId="166" fontId="41" fillId="0" borderId="37" xfId="12" applyNumberFormat="1" applyFont="1" applyBorder="1" applyAlignment="1" applyProtection="1">
      <alignment horizontal="left" vertical="center"/>
    </xf>
    <xf numFmtId="165" fontId="39" fillId="5" borderId="35" xfId="11" applyNumberFormat="1" applyFont="1" applyFill="1" applyBorder="1" applyProtection="1">
      <alignment vertical="center"/>
    </xf>
    <xf numFmtId="165" fontId="39" fillId="5" borderId="37" xfId="11" applyNumberFormat="1" applyFont="1" applyFill="1" applyBorder="1" applyAlignment="1" applyProtection="1">
      <alignment horizontal="right" vertical="center"/>
    </xf>
    <xf numFmtId="0" fontId="25" fillId="2" borderId="1" xfId="3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Continuous" vertical="center"/>
    </xf>
    <xf numFmtId="0" fontId="30" fillId="0" borderId="1" xfId="0" applyFont="1" applyBorder="1" applyAlignment="1">
      <alignment horizontal="centerContinuous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/>
    <xf numFmtId="0" fontId="27" fillId="0" borderId="1" xfId="0" applyFont="1" applyBorder="1" applyAlignment="1">
      <alignment horizontal="left" wrapText="1"/>
    </xf>
    <xf numFmtId="0" fontId="27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1" xfId="0" applyFont="1" applyFill="1" applyBorder="1"/>
    <xf numFmtId="0" fontId="34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42" fillId="0" borderId="1" xfId="0" applyFont="1" applyBorder="1"/>
    <xf numFmtId="0" fontId="19" fillId="0" borderId="1" xfId="0" applyFont="1" applyFill="1" applyBorder="1" applyAlignment="1">
      <alignment horizontal="center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0" fontId="27" fillId="5" borderId="1" xfId="0" applyFont="1" applyFill="1" applyBorder="1" applyAlignment="1" applyProtection="1">
      <alignment horizontal="center" vertical="center" textRotation="90" wrapText="1"/>
    </xf>
    <xf numFmtId="3" fontId="27" fillId="2" borderId="1" xfId="0" applyNumberFormat="1" applyFont="1" applyFill="1" applyBorder="1" applyAlignment="1" applyProtection="1">
      <alignment horizontal="center" vertical="center" textRotation="90" wrapText="1"/>
    </xf>
    <xf numFmtId="3" fontId="27" fillId="2" borderId="1" xfId="3" applyNumberFormat="1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Protection="1">
      <protection locked="0"/>
    </xf>
    <xf numFmtId="0" fontId="25" fillId="4" borderId="1" xfId="9" applyFont="1" applyFill="1" applyBorder="1" applyAlignment="1" applyProtection="1">
      <alignment horizontal="right"/>
    </xf>
    <xf numFmtId="0" fontId="25" fillId="0" borderId="1" xfId="8" applyFont="1" applyBorder="1" applyProtection="1">
      <protection locked="0"/>
    </xf>
    <xf numFmtId="0" fontId="28" fillId="3" borderId="1" xfId="8" applyFont="1" applyFill="1" applyBorder="1" applyAlignment="1" applyProtection="1">
      <alignment horizontal="right" vertical="center"/>
    </xf>
    <xf numFmtId="0" fontId="28" fillId="4" borderId="1" xfId="9" applyFont="1" applyFill="1" applyBorder="1" applyAlignment="1" applyProtection="1">
      <alignment horizontal="right"/>
    </xf>
    <xf numFmtId="0" fontId="27" fillId="2" borderId="1" xfId="9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1" xfId="3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Protection="1"/>
    <xf numFmtId="0" fontId="25" fillId="4" borderId="1" xfId="0" applyFont="1" applyFill="1" applyBorder="1" applyProtection="1"/>
    <xf numFmtId="0" fontId="25" fillId="3" borderId="1" xfId="0" applyFont="1" applyFill="1" applyBorder="1" applyAlignment="1" applyProtection="1">
      <alignment horizontal="right" vertical="center" wrapText="1"/>
    </xf>
    <xf numFmtId="3" fontId="25" fillId="3" borderId="1" xfId="0" applyNumberFormat="1" applyFont="1" applyFill="1" applyBorder="1" applyProtection="1"/>
    <xf numFmtId="0" fontId="25" fillId="3" borderId="1" xfId="0" applyFont="1" applyFill="1" applyBorder="1" applyProtection="1"/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0" fontId="11" fillId="0" borderId="14" xfId="0" applyFont="1" applyFill="1" applyBorder="1" applyAlignment="1">
      <alignment horizontal="centerContinuous" vertical="center"/>
    </xf>
    <xf numFmtId="0" fontId="11" fillId="0" borderId="17" xfId="0" applyFont="1" applyFill="1" applyBorder="1" applyAlignment="1">
      <alignment horizontal="centerContinuous" vertical="center"/>
    </xf>
    <xf numFmtId="0" fontId="11" fillId="2" borderId="18" xfId="0" applyFont="1" applyFill="1" applyBorder="1" applyAlignment="1">
      <alignment horizontal="centerContinuous" vertical="center"/>
    </xf>
    <xf numFmtId="0" fontId="11" fillId="0" borderId="18" xfId="0" applyFont="1" applyFill="1" applyBorder="1" applyAlignment="1">
      <alignment horizontal="centerContinuous" vertical="center"/>
    </xf>
    <xf numFmtId="0" fontId="11" fillId="0" borderId="21" xfId="0" applyFont="1" applyFill="1" applyBorder="1" applyAlignment="1">
      <alignment horizontal="centerContinuous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26" fillId="0" borderId="12" xfId="0" applyFont="1" applyFill="1" applyBorder="1" applyAlignment="1">
      <alignment horizontal="left" vertical="center"/>
    </xf>
    <xf numFmtId="0" fontId="11" fillId="0" borderId="18" xfId="0" applyFont="1" applyBorder="1" applyAlignment="1">
      <alignment vertical="center"/>
    </xf>
    <xf numFmtId="16" fontId="11" fillId="2" borderId="18" xfId="0" applyNumberFormat="1" applyFont="1" applyFill="1" applyBorder="1" applyAlignment="1">
      <alignment vertical="center"/>
    </xf>
    <xf numFmtId="16" fontId="11" fillId="0" borderId="18" xfId="0" quotePrefix="1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7" fillId="0" borderId="0" xfId="0" applyFont="1" applyBorder="1" applyAlignment="1"/>
    <xf numFmtId="0" fontId="26" fillId="0" borderId="1" xfId="0" applyFont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7" fillId="6" borderId="1" xfId="0" applyFont="1" applyFill="1" applyBorder="1"/>
    <xf numFmtId="0" fontId="27" fillId="6" borderId="18" xfId="0" applyFont="1" applyFill="1" applyBorder="1"/>
    <xf numFmtId="0" fontId="27" fillId="0" borderId="19" xfId="0" applyFont="1" applyBorder="1" applyAlignment="1">
      <alignment horizontal="center" vertical="center" wrapText="1"/>
    </xf>
    <xf numFmtId="0" fontId="11" fillId="0" borderId="19" xfId="0" applyFont="1" applyBorder="1"/>
    <xf numFmtId="0" fontId="0" fillId="0" borderId="1" xfId="0" applyBorder="1"/>
    <xf numFmtId="0" fontId="27" fillId="2" borderId="1" xfId="0" applyFont="1" applyFill="1" applyBorder="1"/>
    <xf numFmtId="0" fontId="27" fillId="0" borderId="1" xfId="0" applyFont="1" applyBorder="1" applyAlignment="1">
      <alignment vertical="center"/>
    </xf>
    <xf numFmtId="166" fontId="40" fillId="0" borderId="0" xfId="12" applyNumberFormat="1" applyFont="1" applyBorder="1" applyAlignment="1" applyProtection="1">
      <alignment horizontal="left" vertical="center" indent="1"/>
    </xf>
    <xf numFmtId="166" fontId="41" fillId="0" borderId="0" xfId="12" applyNumberFormat="1" applyFont="1" applyBorder="1" applyAlignment="1" applyProtection="1">
      <alignment horizontal="left" vertical="center"/>
    </xf>
    <xf numFmtId="0" fontId="47" fillId="0" borderId="39" xfId="13" applyBorder="1"/>
    <xf numFmtId="0" fontId="25" fillId="0" borderId="1" xfId="0" applyFont="1" applyFill="1" applyBorder="1" applyAlignment="1">
      <alignment horizontal="centerContinuous" vertical="center"/>
    </xf>
    <xf numFmtId="0" fontId="11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49" fontId="11" fillId="0" borderId="1" xfId="0" applyNumberFormat="1" applyFont="1" applyFill="1" applyBorder="1"/>
    <xf numFmtId="49" fontId="29" fillId="5" borderId="1" xfId="0" applyNumberFormat="1" applyFont="1" applyFill="1" applyBorder="1"/>
    <xf numFmtId="166" fontId="40" fillId="0" borderId="35" xfId="12" applyNumberFormat="1" applyFont="1" applyFill="1" applyBorder="1" applyAlignment="1" applyProtection="1">
      <alignment horizontal="left" vertical="center" indent="1"/>
    </xf>
    <xf numFmtId="166" fontId="40" fillId="0" borderId="36" xfId="12" applyNumberFormat="1" applyFont="1" applyFill="1" applyBorder="1" applyAlignment="1" applyProtection="1">
      <alignment horizontal="left" vertical="center" wrapText="1" indent="1"/>
    </xf>
    <xf numFmtId="166" fontId="40" fillId="0" borderId="37" xfId="12" applyNumberFormat="1" applyFont="1" applyFill="1" applyBorder="1" applyAlignment="1" applyProtection="1">
      <alignment horizontal="left" vertical="center" wrapText="1" indent="1"/>
    </xf>
    <xf numFmtId="0" fontId="25" fillId="0" borderId="1" xfId="3" applyFont="1" applyFill="1" applyBorder="1" applyAlignment="1" applyProtection="1">
      <alignment horizontal="center" vertical="center" textRotation="90" wrapText="1"/>
    </xf>
    <xf numFmtId="0" fontId="25" fillId="0" borderId="1" xfId="3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Continuous" vertical="center"/>
    </xf>
    <xf numFmtId="0" fontId="30" fillId="0" borderId="1" xfId="0" applyFont="1" applyFill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48" fillId="8" borderId="45" xfId="11" applyNumberFormat="1" applyFont="1" applyFill="1" applyBorder="1" applyProtection="1">
      <alignment vertical="center"/>
    </xf>
    <xf numFmtId="165" fontId="48" fillId="8" borderId="46" xfId="11" applyNumberFormat="1" applyFont="1" applyFill="1" applyBorder="1" applyAlignment="1" applyProtection="1">
      <alignment horizontal="right" vertical="center"/>
    </xf>
    <xf numFmtId="166" fontId="49" fillId="0" borderId="45" xfId="12" applyNumberFormat="1" applyFont="1" applyBorder="1" applyAlignment="1" applyProtection="1">
      <alignment horizontal="left" vertical="center" indent="1"/>
    </xf>
    <xf numFmtId="166" fontId="49" fillId="0" borderId="47" xfId="12" applyNumberFormat="1" applyFont="1" applyBorder="1" applyAlignment="1" applyProtection="1">
      <alignment horizontal="left" vertical="center" indent="1"/>
    </xf>
    <xf numFmtId="166" fontId="49" fillId="0" borderId="46" xfId="12" applyNumberFormat="1" applyFont="1" applyBorder="1" applyAlignment="1" applyProtection="1">
      <alignment horizontal="left" vertical="center" indent="1"/>
    </xf>
    <xf numFmtId="166" fontId="50" fillId="0" borderId="45" xfId="12" applyNumberFormat="1" applyFont="1" applyBorder="1" applyAlignment="1" applyProtection="1">
      <alignment horizontal="left" vertical="center"/>
    </xf>
    <xf numFmtId="166" fontId="50" fillId="0" borderId="47" xfId="12" applyNumberFormat="1" applyFont="1" applyBorder="1" applyAlignment="1" applyProtection="1">
      <alignment horizontal="left" vertical="center"/>
    </xf>
    <xf numFmtId="166" fontId="50" fillId="0" borderId="46" xfId="12" applyNumberFormat="1" applyFont="1" applyBorder="1" applyAlignment="1" applyProtection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1" fillId="9" borderId="1" xfId="3" applyFont="1" applyFill="1" applyBorder="1" applyAlignment="1">
      <alignment horizontal="left" vertical="center" wrapText="1"/>
    </xf>
    <xf numFmtId="0" fontId="0" fillId="9" borderId="1" xfId="0" applyFill="1" applyBorder="1"/>
    <xf numFmtId="0" fontId="51" fillId="9" borderId="1" xfId="3" applyFont="1" applyFill="1" applyBorder="1" applyAlignment="1">
      <alignment horizontal="center" vertical="center" wrapText="1"/>
    </xf>
    <xf numFmtId="0" fontId="52" fillId="0" borderId="1" xfId="3" applyNumberFormat="1" applyFont="1" applyFill="1" applyBorder="1" applyAlignment="1" applyProtection="1">
      <alignment vertical="center" wrapText="1"/>
    </xf>
    <xf numFmtId="0" fontId="53" fillId="0" borderId="1" xfId="3" applyFont="1" applyBorder="1" applyAlignment="1">
      <alignment horizontal="left" vertical="center" wrapText="1"/>
    </xf>
    <xf numFmtId="0" fontId="53" fillId="0" borderId="1" xfId="3" applyFont="1" applyFill="1" applyBorder="1" applyAlignment="1">
      <alignment horizontal="left" vertical="center" wrapText="1"/>
    </xf>
    <xf numFmtId="0" fontId="51" fillId="9" borderId="1" xfId="3" applyFont="1" applyFill="1" applyBorder="1" applyAlignment="1">
      <alignment wrapText="1"/>
    </xf>
    <xf numFmtId="49" fontId="53" fillId="0" borderId="1" xfId="3" applyNumberFormat="1" applyFont="1" applyBorder="1" applyAlignment="1">
      <alignment horizontal="left" vertical="center" wrapText="1"/>
    </xf>
    <xf numFmtId="0" fontId="52" fillId="10" borderId="1" xfId="3" applyNumberFormat="1" applyFont="1" applyFill="1" applyBorder="1" applyAlignment="1" applyProtection="1">
      <alignment vertical="center" wrapText="1"/>
    </xf>
    <xf numFmtId="0" fontId="51" fillId="9" borderId="1" xfId="3" applyFont="1" applyFill="1" applyBorder="1" applyAlignment="1">
      <alignment vertical="center" wrapText="1"/>
    </xf>
    <xf numFmtId="49" fontId="53" fillId="10" borderId="1" xfId="3" applyNumberFormat="1" applyFont="1" applyFill="1" applyBorder="1" applyAlignment="1">
      <alignment horizontal="left" vertical="center" wrapText="1"/>
    </xf>
    <xf numFmtId="49" fontId="53" fillId="0" borderId="1" xfId="3" applyNumberFormat="1" applyFont="1" applyFill="1" applyBorder="1" applyAlignment="1">
      <alignment horizontal="left" vertical="center" wrapText="1"/>
    </xf>
    <xf numFmtId="0" fontId="57" fillId="0" borderId="1" xfId="3" applyNumberFormat="1" applyFont="1" applyFill="1" applyBorder="1" applyAlignment="1" applyProtection="1">
      <alignment vertical="center" wrapText="1"/>
    </xf>
    <xf numFmtId="0" fontId="53" fillId="10" borderId="1" xfId="3" applyFont="1" applyFill="1" applyBorder="1" applyAlignment="1">
      <alignment horizontal="left" vertical="center" wrapText="1"/>
    </xf>
    <xf numFmtId="0" fontId="52" fillId="11" borderId="1" xfId="3" applyNumberFormat="1" applyFont="1" applyFill="1" applyBorder="1" applyAlignment="1" applyProtection="1">
      <alignment vertical="center" wrapText="1"/>
    </xf>
    <xf numFmtId="0" fontId="53" fillId="11" borderId="1" xfId="3" applyFont="1" applyFill="1" applyBorder="1" applyAlignment="1">
      <alignment horizontal="left" vertical="center" wrapText="1"/>
    </xf>
    <xf numFmtId="0" fontId="58" fillId="9" borderId="1" xfId="3" applyFont="1" applyFill="1" applyBorder="1" applyAlignment="1">
      <alignment horizontal="center" vertical="center" wrapText="1"/>
    </xf>
    <xf numFmtId="0" fontId="58" fillId="9" borderId="12" xfId="0" applyFont="1" applyFill="1" applyBorder="1" applyAlignment="1">
      <alignment horizontal="center" wrapText="1"/>
    </xf>
    <xf numFmtId="0" fontId="58" fillId="9" borderId="1" xfId="0" applyFont="1" applyFill="1" applyBorder="1" applyAlignment="1">
      <alignment wrapText="1"/>
    </xf>
    <xf numFmtId="0" fontId="53" fillId="0" borderId="1" xfId="3" applyFont="1" applyBorder="1" applyAlignment="1">
      <alignment horizontal="left" wrapText="1"/>
    </xf>
    <xf numFmtId="0" fontId="52" fillId="0" borderId="1" xfId="3" applyNumberFormat="1" applyFont="1" applyFill="1" applyBorder="1" applyAlignment="1" applyProtection="1">
      <alignment wrapText="1"/>
    </xf>
    <xf numFmtId="0" fontId="58" fillId="9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59" fillId="0" borderId="1" xfId="0" applyFont="1" applyFill="1" applyBorder="1" applyAlignment="1">
      <alignment vertical="center"/>
    </xf>
    <xf numFmtId="0" fontId="59" fillId="12" borderId="1" xfId="0" quotePrefix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right" vertical="center"/>
    </xf>
    <xf numFmtId="0" fontId="59" fillId="0" borderId="1" xfId="0" applyFont="1" applyFill="1" applyBorder="1" applyAlignment="1">
      <alignment horizontal="center" vertical="center"/>
    </xf>
    <xf numFmtId="0" fontId="59" fillId="2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164" fontId="59" fillId="12" borderId="1" xfId="0" applyNumberFormat="1" applyFont="1" applyFill="1" applyBorder="1" applyAlignment="1">
      <alignment horizontal="right" vertical="center"/>
    </xf>
    <xf numFmtId="164" fontId="59" fillId="0" borderId="1" xfId="0" applyNumberFormat="1" applyFont="1" applyFill="1" applyBorder="1" applyAlignment="1">
      <alignment horizontal="right" vertical="center"/>
    </xf>
    <xf numFmtId="0" fontId="27" fillId="10" borderId="1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49" fontId="33" fillId="0" borderId="1" xfId="5" applyNumberFormat="1" applyFont="1" applyFill="1" applyBorder="1" applyAlignment="1"/>
    <xf numFmtId="0" fontId="38" fillId="0" borderId="1" xfId="5" applyFont="1" applyFill="1" applyBorder="1"/>
    <xf numFmtId="0" fontId="0" fillId="0" borderId="1" xfId="0" applyFill="1" applyBorder="1"/>
    <xf numFmtId="0" fontId="27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1" xfId="0" applyFont="1" applyBorder="1"/>
    <xf numFmtId="0" fontId="4" fillId="0" borderId="1" xfId="0" applyFont="1" applyBorder="1"/>
    <xf numFmtId="0" fontId="11" fillId="0" borderId="0" xfId="0" quotePrefix="1" applyFont="1" applyFill="1" applyBorder="1" applyAlignment="1">
      <alignment horizontal="center" vertical="center"/>
    </xf>
    <xf numFmtId="0" fontId="11" fillId="0" borderId="12" xfId="0" quotePrefix="1" applyFont="1" applyFill="1" applyBorder="1" applyAlignment="1">
      <alignment horizontal="center" vertical="center"/>
    </xf>
    <xf numFmtId="0" fontId="60" fillId="0" borderId="18" xfId="0" applyFont="1" applyBorder="1"/>
    <xf numFmtId="0" fontId="26" fillId="0" borderId="29" xfId="0" applyFont="1" applyFill="1" applyBorder="1" applyAlignment="1">
      <alignment vertical="center"/>
    </xf>
    <xf numFmtId="0" fontId="26" fillId="0" borderId="23" xfId="0" applyFont="1" applyFill="1" applyBorder="1" applyAlignment="1">
      <alignment vertical="center"/>
    </xf>
    <xf numFmtId="0" fontId="11" fillId="0" borderId="48" xfId="0" applyFont="1" applyBorder="1" applyAlignment="1">
      <alignment horizontal="left" vertical="center"/>
    </xf>
    <xf numFmtId="0" fontId="11" fillId="0" borderId="13" xfId="0" applyFont="1" applyFill="1" applyBorder="1" applyAlignment="1">
      <alignment vertical="center" wrapText="1"/>
    </xf>
    <xf numFmtId="166" fontId="41" fillId="0" borderId="49" xfId="12" applyNumberFormat="1" applyFont="1" applyBorder="1" applyAlignment="1" applyProtection="1">
      <alignment horizontal="left" vertical="center"/>
    </xf>
    <xf numFmtId="0" fontId="61" fillId="0" borderId="32" xfId="0" applyFont="1" applyBorder="1"/>
    <xf numFmtId="0" fontId="4" fillId="0" borderId="32" xfId="0" applyFont="1" applyBorder="1"/>
    <xf numFmtId="166" fontId="41" fillId="10" borderId="49" xfId="12" applyNumberFormat="1" applyFont="1" applyFill="1" applyBorder="1" applyAlignment="1" applyProtection="1">
      <alignment horizontal="left" vertical="center"/>
    </xf>
    <xf numFmtId="0" fontId="61" fillId="0" borderId="0" xfId="0" applyFont="1" applyBorder="1"/>
    <xf numFmtId="166" fontId="61" fillId="0" borderId="0" xfId="12" applyNumberFormat="1" applyFont="1" applyBorder="1" applyAlignment="1" applyProtection="1">
      <alignment horizontal="left" vertical="center"/>
    </xf>
    <xf numFmtId="166" fontId="61" fillId="0" borderId="0" xfId="12" applyNumberFormat="1" applyFont="1" applyFill="1" applyBorder="1" applyAlignment="1" applyProtection="1">
      <alignment horizontal="left" vertical="center"/>
    </xf>
    <xf numFmtId="166" fontId="41" fillId="0" borderId="0" xfId="12" applyNumberFormat="1" applyFont="1" applyFill="1" applyBorder="1" applyAlignment="1" applyProtection="1">
      <alignment horizontal="left" vertical="center"/>
    </xf>
    <xf numFmtId="166" fontId="61" fillId="10" borderId="0" xfId="12" applyNumberFormat="1" applyFont="1" applyFill="1" applyBorder="1" applyAlignment="1" applyProtection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2" fillId="2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59" fillId="12" borderId="12" xfId="0" quotePrefix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11" fillId="0" borderId="24" xfId="0" quotePrefix="1" applyFont="1" applyFill="1" applyBorder="1" applyAlignment="1">
      <alignment horizontal="center" vertical="center"/>
    </xf>
    <xf numFmtId="0" fontId="11" fillId="0" borderId="50" xfId="0" applyFont="1" applyBorder="1" applyAlignment="1">
      <alignment horizontal="left" vertical="center"/>
    </xf>
    <xf numFmtId="0" fontId="4" fillId="0" borderId="0" xfId="0" applyFont="1"/>
    <xf numFmtId="0" fontId="11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/>
    <xf numFmtId="0" fontId="2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24" fillId="0" borderId="0" xfId="0" applyFont="1" applyFill="1" applyBorder="1"/>
    <xf numFmtId="0" fontId="11" fillId="0" borderId="2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 applyProtection="1">
      <alignment vertical="center" wrapText="1"/>
    </xf>
    <xf numFmtId="0" fontId="11" fillId="0" borderId="18" xfId="0" applyFont="1" applyBorder="1" applyAlignment="1"/>
    <xf numFmtId="0" fontId="11" fillId="0" borderId="13" xfId="0" applyFont="1" applyBorder="1" applyAlignment="1"/>
    <xf numFmtId="0" fontId="11" fillId="0" borderId="13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31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64" fillId="0" borderId="1" xfId="0" applyFont="1" applyFill="1" applyBorder="1" applyAlignment="1">
      <alignment horizontal="center" vertical="center" wrapText="1"/>
    </xf>
    <xf numFmtId="166" fontId="40" fillId="0" borderId="35" xfId="12" applyNumberFormat="1" applyFont="1" applyBorder="1" applyAlignment="1" applyProtection="1">
      <alignment horizontal="left" vertical="center" indent="1"/>
    </xf>
    <xf numFmtId="166" fontId="41" fillId="0" borderId="35" xfId="12" applyNumberFormat="1" applyFont="1" applyBorder="1" applyAlignment="1" applyProtection="1">
      <alignment horizontal="left" vertical="center"/>
    </xf>
    <xf numFmtId="166" fontId="40" fillId="0" borderId="36" xfId="12" applyNumberFormat="1" applyFont="1" applyBorder="1" applyAlignment="1" applyProtection="1">
      <alignment horizontal="left" vertical="center" indent="1"/>
    </xf>
    <xf numFmtId="166" fontId="41" fillId="0" borderId="36" xfId="12" applyNumberFormat="1" applyFont="1" applyBorder="1" applyAlignment="1" applyProtection="1">
      <alignment horizontal="left" vertical="center"/>
    </xf>
    <xf numFmtId="166" fontId="40" fillId="0" borderId="37" xfId="12" applyNumberFormat="1" applyFont="1" applyBorder="1" applyAlignment="1" applyProtection="1">
      <alignment horizontal="left" vertical="center" indent="1"/>
    </xf>
    <xf numFmtId="166" fontId="41" fillId="0" borderId="37" xfId="12" applyNumberFormat="1" applyFont="1" applyBorder="1" applyAlignment="1" applyProtection="1">
      <alignment horizontal="left" vertical="center"/>
    </xf>
    <xf numFmtId="165" fontId="39" fillId="5" borderId="35" xfId="11" applyNumberFormat="1" applyFont="1" applyFill="1" applyBorder="1" applyProtection="1">
      <alignment vertical="center"/>
    </xf>
    <xf numFmtId="165" fontId="39" fillId="5" borderId="37" xfId="11" applyNumberFormat="1" applyFont="1" applyFill="1" applyBorder="1" applyAlignment="1" applyProtection="1">
      <alignment horizontal="right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1" fillId="0" borderId="38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vertical="center" wrapText="1"/>
    </xf>
    <xf numFmtId="166" fontId="41" fillId="0" borderId="0" xfId="12" applyNumberFormat="1" applyFont="1" applyBorder="1" applyAlignment="1" applyProtection="1">
      <alignment horizontal="left" vertical="center"/>
    </xf>
    <xf numFmtId="0" fontId="11" fillId="0" borderId="7" xfId="0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center" vertical="center"/>
    </xf>
    <xf numFmtId="0" fontId="64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0" fontId="11" fillId="0" borderId="13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24" xfId="0" applyFont="1" applyFill="1" applyBorder="1" applyAlignment="1"/>
    <xf numFmtId="0" fontId="61" fillId="0" borderId="0" xfId="0" applyFont="1" applyBorder="1"/>
    <xf numFmtId="166" fontId="61" fillId="0" borderId="0" xfId="12" applyNumberFormat="1" applyFont="1" applyFill="1" applyBorder="1" applyAlignment="1" applyProtection="1">
      <alignment horizontal="left" vertical="center"/>
    </xf>
    <xf numFmtId="166" fontId="41" fillId="0" borderId="0" xfId="12" applyNumberFormat="1" applyFont="1" applyFill="1" applyBorder="1" applyAlignment="1" applyProtection="1">
      <alignment horizontal="left" vertical="center"/>
    </xf>
    <xf numFmtId="166" fontId="61" fillId="10" borderId="0" xfId="12" applyNumberFormat="1" applyFont="1" applyFill="1" applyBorder="1" applyAlignment="1" applyProtection="1">
      <alignment horizontal="left" vertical="center"/>
    </xf>
    <xf numFmtId="166" fontId="41" fillId="10" borderId="0" xfId="12" applyNumberFormat="1" applyFont="1" applyFill="1" applyBorder="1" applyAlignment="1" applyProtection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5" fillId="0" borderId="1" xfId="3" applyFont="1" applyBorder="1" applyAlignment="1" applyProtection="1">
      <alignment wrapText="1"/>
      <protection locked="0"/>
    </xf>
    <xf numFmtId="0" fontId="22" fillId="2" borderId="0" xfId="3" applyFont="1" applyFill="1" applyAlignment="1">
      <alignment horizont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6" fontId="40" fillId="0" borderId="35" xfId="12" applyNumberFormat="1" applyFont="1" applyFill="1" applyBorder="1" applyAlignment="1" applyProtection="1">
      <alignment vertical="center"/>
    </xf>
    <xf numFmtId="166" fontId="40" fillId="0" borderId="36" xfId="12" applyNumberFormat="1" applyFont="1" applyFill="1" applyBorder="1" applyAlignment="1" applyProtection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Continuous" vertical="center"/>
    </xf>
    <xf numFmtId="49" fontId="25" fillId="0" borderId="9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right" vertical="center"/>
    </xf>
    <xf numFmtId="0" fontId="25" fillId="0" borderId="24" xfId="0" applyFont="1" applyFill="1" applyBorder="1" applyAlignment="1">
      <alignment horizontal="right" vertical="center"/>
    </xf>
    <xf numFmtId="0" fontId="25" fillId="0" borderId="19" xfId="0" applyFont="1" applyFill="1" applyBorder="1" applyAlignment="1">
      <alignment horizontal="center" vertical="center"/>
    </xf>
    <xf numFmtId="0" fontId="0" fillId="0" borderId="12" xfId="0" applyBorder="1"/>
    <xf numFmtId="0" fontId="25" fillId="0" borderId="2" xfId="0" applyFont="1" applyFill="1" applyBorder="1" applyAlignment="1">
      <alignment horizontal="right" vertical="center"/>
    </xf>
    <xf numFmtId="0" fontId="0" fillId="0" borderId="2" xfId="0" applyBorder="1"/>
    <xf numFmtId="0" fontId="25" fillId="0" borderId="11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Continuous" vertical="center" wrapText="1"/>
    </xf>
    <xf numFmtId="0" fontId="27" fillId="0" borderId="7" xfId="0" applyFont="1" applyFill="1" applyBorder="1" applyAlignment="1">
      <alignment horizontal="centerContinuous" vertical="center"/>
    </xf>
    <xf numFmtId="0" fontId="27" fillId="0" borderId="9" xfId="0" applyFont="1" applyFill="1" applyBorder="1" applyAlignment="1">
      <alignment horizontal="centerContinuous" vertical="center"/>
    </xf>
    <xf numFmtId="10" fontId="25" fillId="0" borderId="5" xfId="0" applyNumberFormat="1" applyFont="1" applyFill="1" applyBorder="1" applyAlignment="1">
      <alignment horizontal="right" vertical="center"/>
    </xf>
    <xf numFmtId="10" fontId="25" fillId="0" borderId="5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0" fontId="25" fillId="0" borderId="2" xfId="0" applyNumberFormat="1" applyFont="1" applyFill="1" applyBorder="1" applyAlignment="1">
      <alignment horizontal="right" vertical="center"/>
    </xf>
    <xf numFmtId="0" fontId="25" fillId="0" borderId="8" xfId="0" applyFont="1" applyFill="1" applyBorder="1" applyAlignment="1">
      <alignment horizontal="right" vertical="center"/>
    </xf>
    <xf numFmtId="10" fontId="25" fillId="0" borderId="8" xfId="0" applyNumberFormat="1" applyFont="1" applyFill="1" applyBorder="1" applyAlignment="1">
      <alignment horizontal="right" vertical="center"/>
    </xf>
    <xf numFmtId="10" fontId="25" fillId="0" borderId="8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</xf>
    <xf numFmtId="1" fontId="11" fillId="0" borderId="12" xfId="0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right" vertical="center"/>
    </xf>
    <xf numFmtId="10" fontId="11" fillId="0" borderId="12" xfId="0" applyNumberFormat="1" applyFont="1" applyFill="1" applyBorder="1" applyAlignment="1">
      <alignment horizontal="right" vertical="center"/>
    </xf>
    <xf numFmtId="10" fontId="26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10" fontId="11" fillId="0" borderId="16" xfId="0" applyNumberFormat="1" applyFont="1" applyFill="1" applyBorder="1" applyAlignment="1">
      <alignment horizontal="right" vertical="center"/>
    </xf>
    <xf numFmtId="10" fontId="11" fillId="0" borderId="3" xfId="0" applyNumberFormat="1" applyFont="1" applyFill="1" applyBorder="1" applyAlignment="1">
      <alignment horizontal="right" vertical="center"/>
    </xf>
    <xf numFmtId="10" fontId="11" fillId="0" borderId="24" xfId="0" applyNumberFormat="1" applyFont="1" applyFill="1" applyBorder="1" applyAlignment="1">
      <alignment horizontal="right" vertical="center"/>
    </xf>
    <xf numFmtId="10" fontId="11" fillId="0" borderId="5" xfId="0" applyNumberFormat="1" applyFont="1" applyFill="1" applyBorder="1" applyAlignment="1">
      <alignment horizontal="right" vertical="center"/>
    </xf>
    <xf numFmtId="10" fontId="11" fillId="0" borderId="2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10" fontId="11" fillId="0" borderId="8" xfId="0" applyNumberFormat="1" applyFont="1" applyFill="1" applyBorder="1" applyAlignment="1">
      <alignment horizontal="right" vertical="center"/>
    </xf>
    <xf numFmtId="10" fontId="27" fillId="0" borderId="12" xfId="0" applyNumberFormat="1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left" vertical="center" wrapText="1"/>
    </xf>
    <xf numFmtId="0" fontId="25" fillId="15" borderId="13" xfId="0" quotePrefix="1" applyFont="1" applyFill="1" applyBorder="1" applyAlignment="1">
      <alignment horizontal="left" vertical="center"/>
    </xf>
    <xf numFmtId="49" fontId="66" fillId="0" borderId="56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25" fillId="0" borderId="13" xfId="0" quotePrefix="1" applyFont="1" applyFill="1" applyBorder="1" applyAlignment="1">
      <alignment horizontal="left" vertical="center"/>
    </xf>
    <xf numFmtId="49" fontId="66" fillId="0" borderId="13" xfId="0" applyNumberFormat="1" applyFont="1" applyFill="1" applyBorder="1" applyAlignment="1">
      <alignment vertical="center"/>
    </xf>
    <xf numFmtId="49" fontId="19" fillId="0" borderId="1" xfId="16" applyNumberFormat="1" applyFont="1" applyFill="1" applyBorder="1" applyAlignment="1">
      <alignment wrapText="1"/>
    </xf>
    <xf numFmtId="0" fontId="3" fillId="14" borderId="1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/>
    </xf>
    <xf numFmtId="0" fontId="25" fillId="15" borderId="1" xfId="0" applyFont="1" applyFill="1" applyBorder="1" applyAlignment="1">
      <alignment horizontal="left" vertical="center"/>
    </xf>
    <xf numFmtId="49" fontId="67" fillId="0" borderId="1" xfId="0" applyNumberFormat="1" applyFont="1" applyFill="1" applyBorder="1" applyAlignment="1">
      <alignment wrapText="1"/>
    </xf>
    <xf numFmtId="49" fontId="68" fillId="0" borderId="1" xfId="0" applyNumberFormat="1" applyFont="1" applyFill="1" applyBorder="1" applyAlignment="1">
      <alignment wrapText="1"/>
    </xf>
    <xf numFmtId="49" fontId="19" fillId="0" borderId="13" xfId="16" applyNumberFormat="1" applyFont="1" applyFill="1" applyBorder="1" applyAlignment="1">
      <alignment wrapText="1"/>
    </xf>
    <xf numFmtId="49" fontId="44" fillId="0" borderId="1" xfId="17" applyNumberFormat="1" applyFill="1" applyBorder="1" applyAlignment="1">
      <alignment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/>
    </xf>
    <xf numFmtId="49" fontId="66" fillId="0" borderId="57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 wrapText="1"/>
    </xf>
    <xf numFmtId="0" fontId="11" fillId="15" borderId="18" xfId="0" applyFont="1" applyFill="1" applyBorder="1" applyAlignment="1">
      <alignment vertical="center"/>
    </xf>
    <xf numFmtId="0" fontId="11" fillId="15" borderId="13" xfId="0" applyFont="1" applyFill="1" applyBorder="1" applyAlignment="1">
      <alignment vertical="center"/>
    </xf>
    <xf numFmtId="0" fontId="11" fillId="15" borderId="1" xfId="0" applyFont="1" applyFill="1" applyBorder="1" applyAlignment="1">
      <alignment vertical="center"/>
    </xf>
    <xf numFmtId="0" fontId="25" fillId="15" borderId="1" xfId="0" quotePrefix="1" applyFont="1" applyFill="1" applyBorder="1" applyAlignment="1">
      <alignment horizontal="right" vertical="center"/>
    </xf>
    <xf numFmtId="0" fontId="25" fillId="0" borderId="1" xfId="0" quotePrefix="1" applyFont="1" applyFill="1" applyBorder="1" applyAlignment="1">
      <alignment horizontal="right" vertical="center"/>
    </xf>
    <xf numFmtId="49" fontId="27" fillId="0" borderId="1" xfId="0" applyNumberFormat="1" applyFont="1" applyFill="1" applyBorder="1" applyAlignment="1">
      <alignment horizontal="left" vertical="center"/>
    </xf>
    <xf numFmtId="0" fontId="27" fillId="0" borderId="13" xfId="0" quotePrefix="1" applyFont="1" applyFill="1" applyBorder="1" applyAlignment="1">
      <alignment horizontal="left" vertical="center" wrapText="1"/>
    </xf>
    <xf numFmtId="0" fontId="27" fillId="0" borderId="1" xfId="0" quotePrefix="1" applyFont="1" applyFill="1" applyBorder="1" applyAlignment="1">
      <alignment horizontal="center" vertical="center"/>
    </xf>
    <xf numFmtId="0" fontId="27" fillId="0" borderId="13" xfId="0" quotePrefix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2" fillId="0" borderId="1" xfId="0" applyFont="1" applyBorder="1" applyAlignment="1">
      <alignment horizontal="left"/>
    </xf>
    <xf numFmtId="49" fontId="66" fillId="0" borderId="1" xfId="0" applyNumberFormat="1" applyFont="1" applyBorder="1" applyAlignment="1">
      <alignment horizontal="left"/>
    </xf>
    <xf numFmtId="0" fontId="27" fillId="0" borderId="1" xfId="0" applyFont="1" applyFill="1" applyBorder="1" applyAlignment="1">
      <alignment horizontal="center" vertical="center" wrapText="1"/>
    </xf>
    <xf numFmtId="0" fontId="11" fillId="16" borderId="13" xfId="0" quotePrefix="1" applyFont="1" applyFill="1" applyBorder="1" applyAlignment="1">
      <alignment horizontal="center" vertical="center"/>
    </xf>
    <xf numFmtId="0" fontId="25" fillId="16" borderId="13" xfId="0" quotePrefix="1" applyFont="1" applyFill="1" applyBorder="1" applyAlignment="1">
      <alignment horizontal="left" vertical="center"/>
    </xf>
    <xf numFmtId="0" fontId="25" fillId="16" borderId="1" xfId="0" quotePrefix="1" applyFont="1" applyFill="1" applyBorder="1" applyAlignment="1">
      <alignment horizontal="right" vertical="center"/>
    </xf>
    <xf numFmtId="10" fontId="11" fillId="16" borderId="13" xfId="0" quotePrefix="1" applyNumberFormat="1" applyFont="1" applyFill="1" applyBorder="1" applyAlignment="1">
      <alignment horizontal="center" vertical="center"/>
    </xf>
    <xf numFmtId="0" fontId="25" fillId="16" borderId="1" xfId="0" applyFont="1" applyFill="1" applyBorder="1" applyAlignment="1">
      <alignment horizontal="left" vertical="center"/>
    </xf>
    <xf numFmtId="10" fontId="19" fillId="0" borderId="1" xfId="0" applyNumberFormat="1" applyFont="1" applyFill="1" applyBorder="1"/>
    <xf numFmtId="49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left"/>
    </xf>
    <xf numFmtId="3" fontId="69" fillId="0" borderId="1" xfId="0" applyNumberFormat="1" applyFont="1" applyBorder="1" applyAlignment="1">
      <alignment horizontal="center"/>
    </xf>
    <xf numFmtId="3" fontId="70" fillId="0" borderId="1" xfId="0" applyNumberFormat="1" applyFont="1" applyBorder="1"/>
    <xf numFmtId="3" fontId="70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49" fontId="69" fillId="0" borderId="1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horizontal="left"/>
    </xf>
    <xf numFmtId="3" fontId="69" fillId="0" borderId="1" xfId="0" applyNumberFormat="1" applyFont="1" applyFill="1" applyBorder="1" applyAlignment="1">
      <alignment horizontal="center"/>
    </xf>
    <xf numFmtId="0" fontId="11" fillId="9" borderId="18" xfId="0" applyFont="1" applyFill="1" applyBorder="1" applyAlignment="1">
      <alignment vertical="center"/>
    </xf>
    <xf numFmtId="49" fontId="69" fillId="0" borderId="18" xfId="0" applyNumberFormat="1" applyFont="1" applyBorder="1" applyAlignment="1">
      <alignment horizontal="center"/>
    </xf>
    <xf numFmtId="0" fontId="69" fillId="0" borderId="25" xfId="0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0" fontId="71" fillId="9" borderId="18" xfId="0" applyFont="1" applyFill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16" fontId="27" fillId="2" borderId="18" xfId="0" applyNumberFormat="1" applyFont="1" applyFill="1" applyBorder="1" applyAlignment="1">
      <alignment vertical="center"/>
    </xf>
    <xf numFmtId="16" fontId="27" fillId="2" borderId="58" xfId="0" quotePrefix="1" applyNumberFormat="1" applyFont="1" applyFill="1" applyBorder="1" applyAlignment="1">
      <alignment vertical="center"/>
    </xf>
    <xf numFmtId="16" fontId="27" fillId="2" borderId="1" xfId="0" applyNumberFormat="1" applyFont="1" applyFill="1" applyBorder="1" applyAlignment="1">
      <alignment vertical="center"/>
    </xf>
    <xf numFmtId="0" fontId="72" fillId="0" borderId="1" xfId="0" applyFont="1" applyBorder="1"/>
    <xf numFmtId="0" fontId="72" fillId="0" borderId="18" xfId="0" applyFont="1" applyBorder="1" applyAlignment="1">
      <alignment wrapText="1"/>
    </xf>
    <xf numFmtId="0" fontId="72" fillId="0" borderId="18" xfId="0" applyFont="1" applyBorder="1"/>
    <xf numFmtId="16" fontId="27" fillId="0" borderId="1" xfId="0" applyNumberFormat="1" applyFont="1" applyBorder="1" applyAlignment="1">
      <alignment horizontal="center" vertical="center"/>
    </xf>
    <xf numFmtId="0" fontId="7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16" fontId="11" fillId="0" borderId="18" xfId="0" quotePrefix="1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10" fontId="11" fillId="0" borderId="1" xfId="0" applyNumberFormat="1" applyFont="1" applyBorder="1" applyAlignment="1">
      <alignment horizontal="center" vertical="center"/>
    </xf>
    <xf numFmtId="10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left" vertical="center"/>
    </xf>
    <xf numFmtId="0" fontId="69" fillId="0" borderId="13" xfId="0" applyFont="1" applyBorder="1" applyAlignment="1">
      <alignment horizontal="left"/>
    </xf>
    <xf numFmtId="10" fontId="24" fillId="0" borderId="1" xfId="0" applyNumberFormat="1" applyFont="1" applyBorder="1" applyAlignment="1">
      <alignment horizontal="left" vertical="center"/>
    </xf>
    <xf numFmtId="0" fontId="11" fillId="13" borderId="25" xfId="0" applyFont="1" applyFill="1" applyBorder="1" applyAlignment="1">
      <alignment vertical="center"/>
    </xf>
    <xf numFmtId="0" fontId="11" fillId="13" borderId="18" xfId="0" applyFont="1" applyFill="1" applyBorder="1" applyAlignment="1">
      <alignment vertical="center"/>
    </xf>
    <xf numFmtId="0" fontId="11" fillId="13" borderId="25" xfId="0" applyFont="1" applyFill="1" applyBorder="1" applyAlignment="1">
      <alignment horizontal="left" vertical="center"/>
    </xf>
    <xf numFmtId="16" fontId="11" fillId="13" borderId="13" xfId="0" quotePrefix="1" applyNumberFormat="1" applyFont="1" applyFill="1" applyBorder="1" applyAlignment="1">
      <alignment vertical="center"/>
    </xf>
    <xf numFmtId="3" fontId="70" fillId="13" borderId="1" xfId="0" applyNumberFormat="1" applyFont="1" applyFill="1" applyBorder="1"/>
    <xf numFmtId="0" fontId="11" fillId="13" borderId="1" xfId="0" applyFont="1" applyFill="1" applyBorder="1" applyAlignment="1">
      <alignment horizontal="left" vertical="center"/>
    </xf>
    <xf numFmtId="0" fontId="11" fillId="13" borderId="38" xfId="0" applyFont="1" applyFill="1" applyBorder="1" applyAlignment="1">
      <alignment vertical="center"/>
    </xf>
    <xf numFmtId="0" fontId="11" fillId="13" borderId="23" xfId="0" applyFont="1" applyFill="1" applyBorder="1" applyAlignment="1">
      <alignment vertical="center"/>
    </xf>
    <xf numFmtId="0" fontId="11" fillId="13" borderId="23" xfId="0" applyFont="1" applyFill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left" vertical="center"/>
    </xf>
    <xf numFmtId="10" fontId="24" fillId="0" borderId="25" xfId="0" applyNumberFormat="1" applyFont="1" applyBorder="1" applyAlignment="1">
      <alignment horizontal="left" vertical="center"/>
    </xf>
    <xf numFmtId="0" fontId="73" fillId="0" borderId="1" xfId="0" applyFont="1" applyFill="1" applyBorder="1" applyAlignment="1">
      <alignment horizontal="left" vertical="top" wrapText="1"/>
    </xf>
    <xf numFmtId="0" fontId="37" fillId="0" borderId="1" xfId="5" applyFont="1" applyFill="1" applyBorder="1"/>
    <xf numFmtId="4" fontId="27" fillId="0" borderId="1" xfId="0" applyNumberFormat="1" applyFont="1" applyBorder="1"/>
    <xf numFmtId="4" fontId="27" fillId="0" borderId="1" xfId="0" applyNumberFormat="1" applyFont="1" applyFill="1" applyBorder="1"/>
    <xf numFmtId="4" fontId="71" fillId="0" borderId="1" xfId="0" applyNumberFormat="1" applyFont="1" applyBorder="1"/>
    <xf numFmtId="0" fontId="74" fillId="0" borderId="1" xfId="0" applyFont="1" applyBorder="1" applyAlignment="1">
      <alignment horizontal="left" vertical="top" wrapText="1"/>
    </xf>
    <xf numFmtId="0" fontId="73" fillId="0" borderId="1" xfId="0" applyFont="1" applyBorder="1" applyAlignment="1">
      <alignment horizontal="left" vertical="top" wrapText="1"/>
    </xf>
    <xf numFmtId="3" fontId="27" fillId="0" borderId="1" xfId="0" applyNumberFormat="1" applyFont="1" applyFill="1" applyBorder="1"/>
    <xf numFmtId="3" fontId="75" fillId="0" borderId="1" xfId="0" applyNumberFormat="1" applyFont="1" applyBorder="1" applyAlignment="1">
      <alignment horizontal="right" vertical="top"/>
    </xf>
    <xf numFmtId="0" fontId="25" fillId="0" borderId="1" xfId="0" applyFont="1" applyBorder="1"/>
    <xf numFmtId="3" fontId="71" fillId="0" borderId="1" xfId="0" applyNumberFormat="1" applyFont="1" applyBorder="1"/>
    <xf numFmtId="4" fontId="71" fillId="0" borderId="1" xfId="0" applyNumberFormat="1" applyFont="1" applyFill="1" applyBorder="1" applyAlignment="1">
      <alignment horizontal="center" vertical="center"/>
    </xf>
    <xf numFmtId="10" fontId="27" fillId="0" borderId="1" xfId="0" applyNumberFormat="1" applyFont="1" applyBorder="1"/>
    <xf numFmtId="10" fontId="71" fillId="0" borderId="1" xfId="0" applyNumberFormat="1" applyFont="1" applyBorder="1"/>
    <xf numFmtId="4" fontId="71" fillId="0" borderId="1" xfId="0" applyNumberFormat="1" applyFont="1" applyFill="1" applyBorder="1"/>
    <xf numFmtId="10" fontId="27" fillId="0" borderId="1" xfId="0" applyNumberFormat="1" applyFont="1" applyFill="1" applyBorder="1"/>
    <xf numFmtId="10" fontId="71" fillId="0" borderId="1" xfId="0" applyNumberFormat="1" applyFont="1" applyFill="1" applyBorder="1"/>
    <xf numFmtId="10" fontId="27" fillId="2" borderId="1" xfId="0" applyNumberFormat="1" applyFont="1" applyFill="1" applyBorder="1"/>
    <xf numFmtId="10" fontId="71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/>
    <xf numFmtId="3" fontId="27" fillId="2" borderId="1" xfId="0" applyNumberFormat="1" applyFont="1" applyFill="1" applyBorder="1"/>
    <xf numFmtId="4" fontId="27" fillId="0" borderId="12" xfId="0" applyNumberFormat="1" applyFont="1" applyBorder="1"/>
    <xf numFmtId="4" fontId="27" fillId="2" borderId="1" xfId="0" applyNumberFormat="1" applyFont="1" applyFill="1" applyBorder="1"/>
    <xf numFmtId="10" fontId="27" fillId="0" borderId="12" xfId="0" applyNumberFormat="1" applyFont="1" applyBorder="1"/>
    <xf numFmtId="0" fontId="27" fillId="0" borderId="2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76" fillId="0" borderId="18" xfId="0" applyFont="1" applyBorder="1" applyAlignment="1">
      <alignment horizontal="left" vertical="center"/>
    </xf>
    <xf numFmtId="4" fontId="27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 wrapText="1"/>
    </xf>
    <xf numFmtId="4" fontId="71" fillId="0" borderId="1" xfId="0" applyNumberFormat="1" applyFont="1" applyBorder="1" applyAlignment="1">
      <alignment horizontal="center" vertical="center" wrapText="1"/>
    </xf>
    <xf numFmtId="4" fontId="71" fillId="0" borderId="1" xfId="0" applyNumberFormat="1" applyFont="1" applyBorder="1" applyAlignment="1">
      <alignment horizontal="center" vertical="center"/>
    </xf>
    <xf numFmtId="10" fontId="27" fillId="0" borderId="1" xfId="0" applyNumberFormat="1" applyFont="1" applyBorder="1" applyAlignment="1">
      <alignment horizontal="center" vertical="center" wrapText="1"/>
    </xf>
    <xf numFmtId="10" fontId="71" fillId="0" borderId="1" xfId="0" applyNumberFormat="1" applyFont="1" applyBorder="1" applyAlignment="1">
      <alignment horizontal="center" vertical="center" wrapText="1"/>
    </xf>
    <xf numFmtId="0" fontId="77" fillId="0" borderId="1" xfId="0" applyFont="1" applyBorder="1" applyAlignment="1">
      <alignment horizontal="left" vertical="top" wrapText="1"/>
    </xf>
    <xf numFmtId="49" fontId="77" fillId="0" borderId="1" xfId="0" applyNumberFormat="1" applyFont="1" applyBorder="1" applyAlignment="1">
      <alignment horizontal="left" vertical="top" wrapText="1"/>
    </xf>
    <xf numFmtId="0" fontId="78" fillId="0" borderId="1" xfId="0" applyFont="1" applyFill="1" applyBorder="1" applyAlignment="1">
      <alignment horizontal="left" vertical="top" wrapText="1"/>
    </xf>
    <xf numFmtId="0" fontId="78" fillId="0" borderId="1" xfId="0" applyFont="1" applyFill="1" applyBorder="1" applyAlignment="1">
      <alignment vertical="top" wrapText="1"/>
    </xf>
    <xf numFmtId="0" fontId="77" fillId="0" borderId="1" xfId="0" applyFont="1" applyFill="1" applyBorder="1" applyAlignment="1">
      <alignment horizontal="left" vertical="top" wrapText="1"/>
    </xf>
    <xf numFmtId="0" fontId="77" fillId="0" borderId="1" xfId="0" applyFont="1" applyFill="1" applyBorder="1" applyAlignment="1">
      <alignment vertical="top" wrapText="1"/>
    </xf>
    <xf numFmtId="49" fontId="77" fillId="0" borderId="1" xfId="0" applyNumberFormat="1" applyFont="1" applyFill="1" applyBorder="1" applyAlignment="1">
      <alignment horizontal="left" vertical="top" wrapText="1"/>
    </xf>
    <xf numFmtId="0" fontId="74" fillId="0" borderId="1" xfId="0" applyFont="1" applyBorder="1" applyAlignment="1">
      <alignment vertical="top" wrapText="1"/>
    </xf>
    <xf numFmtId="0" fontId="0" fillId="0" borderId="0" xfId="0" applyFont="1" applyBorder="1"/>
    <xf numFmtId="0" fontId="79" fillId="0" borderId="6" xfId="0" applyFont="1" applyFill="1" applyBorder="1" applyAlignment="1">
      <alignment horizontal="left" vertical="top" wrapText="1"/>
    </xf>
    <xf numFmtId="0" fontId="80" fillId="0" borderId="13" xfId="0" applyFont="1" applyFill="1" applyBorder="1" applyAlignment="1">
      <alignment vertical="center"/>
    </xf>
    <xf numFmtId="0" fontId="77" fillId="0" borderId="18" xfId="0" applyFont="1" applyFill="1" applyBorder="1" applyAlignment="1">
      <alignment vertical="center"/>
    </xf>
    <xf numFmtId="4" fontId="77" fillId="0" borderId="1" xfId="0" applyNumberFormat="1" applyFont="1" applyBorder="1" applyAlignment="1">
      <alignment vertical="center"/>
    </xf>
    <xf numFmtId="0" fontId="77" fillId="0" borderId="13" xfId="0" applyFont="1" applyFill="1" applyBorder="1" applyAlignment="1">
      <alignment vertical="center"/>
    </xf>
    <xf numFmtId="4" fontId="77" fillId="0" borderId="1" xfId="0" applyNumberFormat="1" applyFont="1" applyFill="1" applyBorder="1" applyAlignment="1">
      <alignment vertical="center"/>
    </xf>
    <xf numFmtId="49" fontId="77" fillId="0" borderId="1" xfId="0" applyNumberFormat="1" applyFont="1" applyBorder="1" applyAlignment="1">
      <alignment horizontal="right" vertical="top"/>
    </xf>
    <xf numFmtId="4" fontId="77" fillId="0" borderId="1" xfId="0" applyNumberFormat="1" applyFont="1" applyBorder="1" applyAlignment="1">
      <alignment horizontal="right" vertical="top"/>
    </xf>
    <xf numFmtId="3" fontId="77" fillId="0" borderId="1" xfId="0" applyNumberFormat="1" applyFont="1" applyBorder="1" applyAlignment="1">
      <alignment horizontal="right" vertical="top"/>
    </xf>
    <xf numFmtId="3" fontId="80" fillId="0" borderId="1" xfId="0" applyNumberFormat="1" applyFont="1" applyBorder="1" applyAlignment="1">
      <alignment horizontal="right" vertical="top"/>
    </xf>
    <xf numFmtId="4" fontId="77" fillId="0" borderId="18" xfId="0" applyNumberFormat="1" applyFont="1" applyFill="1" applyBorder="1" applyAlignment="1">
      <alignment vertical="center"/>
    </xf>
    <xf numFmtId="4" fontId="77" fillId="0" borderId="13" xfId="0" applyNumberFormat="1" applyFont="1" applyBorder="1" applyAlignment="1">
      <alignment horizontal="right" vertical="top"/>
    </xf>
    <xf numFmtId="167" fontId="77" fillId="0" borderId="13" xfId="0" applyNumberFormat="1" applyFont="1" applyBorder="1" applyAlignment="1">
      <alignment horizontal="right" vertical="top"/>
    </xf>
    <xf numFmtId="0" fontId="79" fillId="0" borderId="13" xfId="0" applyFont="1" applyFill="1" applyBorder="1" applyAlignment="1">
      <alignment vertical="center"/>
    </xf>
    <xf numFmtId="0" fontId="79" fillId="0" borderId="18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11" fillId="0" borderId="19" xfId="0" applyFont="1" applyFill="1" applyBorder="1"/>
    <xf numFmtId="0" fontId="11" fillId="0" borderId="12" xfId="0" applyFont="1" applyFill="1" applyBorder="1"/>
    <xf numFmtId="0" fontId="27" fillId="0" borderId="13" xfId="0" applyFont="1" applyFill="1" applyBorder="1"/>
    <xf numFmtId="0" fontId="27" fillId="0" borderId="18" xfId="0" applyFont="1" applyFill="1" applyBorder="1"/>
    <xf numFmtId="0" fontId="11" fillId="0" borderId="40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49" fontId="78" fillId="0" borderId="1" xfId="0" applyNumberFormat="1" applyFont="1" applyFill="1" applyBorder="1" applyAlignment="1">
      <alignment horizontal="left" vertical="top" wrapText="1"/>
    </xf>
    <xf numFmtId="49" fontId="74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vertical="center"/>
    </xf>
    <xf numFmtId="0" fontId="77" fillId="0" borderId="18" xfId="0" applyFont="1" applyBorder="1" applyAlignment="1">
      <alignment vertical="top" wrapText="1"/>
    </xf>
    <xf numFmtId="0" fontId="77" fillId="0" borderId="1" xfId="0" applyFont="1" applyFill="1" applyBorder="1" applyAlignment="1">
      <alignment vertical="center"/>
    </xf>
    <xf numFmtId="4" fontId="77" fillId="10" borderId="1" xfId="0" applyNumberFormat="1" applyFont="1" applyFill="1" applyBorder="1" applyAlignment="1">
      <alignment vertical="center"/>
    </xf>
    <xf numFmtId="4" fontId="11" fillId="0" borderId="1" xfId="0" applyNumberFormat="1" applyFont="1" applyBorder="1"/>
    <xf numFmtId="0" fontId="11" fillId="9" borderId="1" xfId="0" applyFont="1" applyFill="1" applyBorder="1" applyAlignment="1">
      <alignment vertical="center"/>
    </xf>
    <xf numFmtId="0" fontId="24" fillId="9" borderId="1" xfId="0" applyFont="1" applyFill="1" applyBorder="1" applyAlignment="1">
      <alignment vertical="center"/>
    </xf>
    <xf numFmtId="4" fontId="11" fillId="0" borderId="1" xfId="0" applyNumberFormat="1" applyFont="1" applyFill="1" applyBorder="1"/>
    <xf numFmtId="4" fontId="24" fillId="0" borderId="1" xfId="0" applyNumberFormat="1" applyFont="1" applyFill="1" applyBorder="1"/>
    <xf numFmtId="4" fontId="24" fillId="9" borderId="1" xfId="0" applyNumberFormat="1" applyFont="1" applyFill="1" applyBorder="1"/>
    <xf numFmtId="4" fontId="24" fillId="9" borderId="33" xfId="0" applyNumberFormat="1" applyFont="1" applyFill="1" applyBorder="1" applyAlignment="1">
      <alignment vertical="center"/>
    </xf>
    <xf numFmtId="4" fontId="24" fillId="9" borderId="59" xfId="0" applyNumberFormat="1" applyFont="1" applyFill="1" applyBorder="1" applyAlignment="1">
      <alignment vertical="center"/>
    </xf>
    <xf numFmtId="10" fontId="11" fillId="0" borderId="1" xfId="0" applyNumberFormat="1" applyFont="1" applyBorder="1" applyAlignment="1">
      <alignment vertical="center"/>
    </xf>
    <xf numFmtId="10" fontId="11" fillId="0" borderId="12" xfId="0" applyNumberFormat="1" applyFont="1" applyBorder="1" applyAlignment="1">
      <alignment vertical="center"/>
    </xf>
    <xf numFmtId="10" fontId="11" fillId="0" borderId="19" xfId="0" applyNumberFormat="1" applyFont="1" applyBorder="1" applyAlignment="1">
      <alignment vertical="center"/>
    </xf>
    <xf numFmtId="10" fontId="24" fillId="9" borderId="19" xfId="0" applyNumberFormat="1" applyFont="1" applyFill="1" applyBorder="1" applyAlignment="1">
      <alignment vertical="center"/>
    </xf>
    <xf numFmtId="10" fontId="24" fillId="9" borderId="33" xfId="0" applyNumberFormat="1" applyFont="1" applyFill="1" applyBorder="1" applyAlignment="1">
      <alignment vertical="center"/>
    </xf>
    <xf numFmtId="0" fontId="75" fillId="0" borderId="1" xfId="0" applyFont="1" applyBorder="1" applyAlignment="1">
      <alignment horizontal="left" vertical="top" wrapText="1"/>
    </xf>
    <xf numFmtId="0" fontId="75" fillId="0" borderId="1" xfId="0" applyFont="1" applyFill="1" applyBorder="1" applyAlignment="1">
      <alignment horizontal="left" vertical="top" wrapText="1"/>
    </xf>
    <xf numFmtId="4" fontId="27" fillId="0" borderId="12" xfId="0" applyNumberFormat="1" applyFont="1" applyFill="1" applyBorder="1" applyAlignment="1">
      <alignment vertical="center"/>
    </xf>
    <xf numFmtId="10" fontId="11" fillId="0" borderId="12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10" fontId="24" fillId="9" borderId="60" xfId="0" applyNumberFormat="1" applyFont="1" applyFill="1" applyBorder="1" applyAlignment="1">
      <alignment vertical="center"/>
    </xf>
    <xf numFmtId="10" fontId="11" fillId="0" borderId="18" xfId="0" applyNumberFormat="1" applyFont="1" applyFill="1" applyBorder="1" applyAlignment="1">
      <alignment vertical="center"/>
    </xf>
    <xf numFmtId="4" fontId="79" fillId="9" borderId="1" xfId="0" applyNumberFormat="1" applyFont="1" applyFill="1" applyBorder="1" applyAlignment="1">
      <alignment vertical="center"/>
    </xf>
    <xf numFmtId="4" fontId="28" fillId="9" borderId="1" xfId="0" applyNumberFormat="1" applyFont="1" applyFill="1" applyBorder="1" applyAlignment="1">
      <alignment vertical="center"/>
    </xf>
    <xf numFmtId="0" fontId="11" fillId="0" borderId="18" xfId="0" applyFont="1" applyBorder="1" applyAlignment="1">
      <alignment wrapText="1"/>
    </xf>
    <xf numFmtId="0" fontId="26" fillId="0" borderId="1" xfId="0" applyFont="1" applyFill="1" applyBorder="1" applyAlignment="1">
      <alignment horizontal="center" vertical="center"/>
    </xf>
    <xf numFmtId="0" fontId="27" fillId="0" borderId="20" xfId="0" applyFont="1" applyFill="1" applyBorder="1"/>
    <xf numFmtId="0" fontId="27" fillId="0" borderId="17" xfId="0" applyFont="1" applyFill="1" applyBorder="1"/>
    <xf numFmtId="0" fontId="11" fillId="0" borderId="19" xfId="0" applyFont="1" applyBorder="1" applyAlignment="1">
      <alignment wrapText="1"/>
    </xf>
    <xf numFmtId="4" fontId="35" fillId="0" borderId="33" xfId="0" applyNumberFormat="1" applyFont="1" applyFill="1" applyBorder="1" applyAlignment="1">
      <alignment horizontal="center" vertical="center"/>
    </xf>
    <xf numFmtId="4" fontId="0" fillId="0" borderId="1" xfId="0" applyNumberFormat="1" applyBorder="1"/>
    <xf numFmtId="4" fontId="11" fillId="0" borderId="12" xfId="0" applyNumberFormat="1" applyFont="1" applyFill="1" applyBorder="1"/>
    <xf numFmtId="0" fontId="24" fillId="9" borderId="13" xfId="0" applyFont="1" applyFill="1" applyBorder="1" applyAlignment="1">
      <alignment vertical="center"/>
    </xf>
    <xf numFmtId="0" fontId="24" fillId="9" borderId="18" xfId="0" applyFont="1" applyFill="1" applyBorder="1" applyAlignment="1">
      <alignment vertical="center"/>
    </xf>
    <xf numFmtId="0" fontId="24" fillId="9" borderId="20" xfId="0" applyFont="1" applyFill="1" applyBorder="1" applyAlignment="1">
      <alignment vertical="center"/>
    </xf>
    <xf numFmtId="0" fontId="24" fillId="9" borderId="17" xfId="0" applyFont="1" applyFill="1" applyBorder="1" applyAlignment="1">
      <alignment vertical="center"/>
    </xf>
    <xf numFmtId="4" fontId="0" fillId="0" borderId="19" xfId="0" applyNumberFormat="1" applyBorder="1"/>
    <xf numFmtId="4" fontId="28" fillId="17" borderId="1" xfId="0" applyNumberFormat="1" applyFont="1" applyFill="1" applyBorder="1"/>
    <xf numFmtId="4" fontId="35" fillId="9" borderId="33" xfId="0" applyNumberFormat="1" applyFont="1" applyFill="1" applyBorder="1" applyAlignment="1">
      <alignment horizontal="center" vertical="center"/>
    </xf>
    <xf numFmtId="4" fontId="24" fillId="9" borderId="33" xfId="0" applyNumberFormat="1" applyFont="1" applyFill="1" applyBorder="1" applyAlignment="1">
      <alignment horizontal="center" vertical="center"/>
    </xf>
    <xf numFmtId="4" fontId="11" fillId="0" borderId="19" xfId="0" applyNumberFormat="1" applyFont="1" applyFill="1" applyBorder="1"/>
    <xf numFmtId="168" fontId="11" fillId="0" borderId="13" xfId="0" applyNumberFormat="1" applyFont="1" applyFill="1" applyBorder="1" applyAlignment="1">
      <alignment vertical="center"/>
    </xf>
    <xf numFmtId="10" fontId="24" fillId="9" borderId="33" xfId="0" applyNumberFormat="1" applyFont="1" applyFill="1" applyBorder="1"/>
    <xf numFmtId="0" fontId="24" fillId="9" borderId="19" xfId="0" applyFont="1" applyFill="1" applyBorder="1" applyAlignment="1"/>
    <xf numFmtId="4" fontId="24" fillId="9" borderId="33" xfId="0" applyNumberFormat="1" applyFont="1" applyFill="1" applyBorder="1"/>
    <xf numFmtId="10" fontId="11" fillId="9" borderId="33" xfId="0" applyNumberFormat="1" applyFont="1" applyFill="1" applyBorder="1"/>
    <xf numFmtId="0" fontId="5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0" fontId="0" fillId="9" borderId="1" xfId="0" applyNumberFormat="1" applyFill="1" applyBorder="1"/>
    <xf numFmtId="49" fontId="81" fillId="0" borderId="1" xfId="0" applyNumberFormat="1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49" fontId="81" fillId="0" borderId="12" xfId="0" applyNumberFormat="1" applyFont="1" applyBorder="1" applyAlignment="1">
      <alignment horizontal="center"/>
    </xf>
    <xf numFmtId="49" fontId="81" fillId="0" borderId="1" xfId="0" applyNumberFormat="1" applyFont="1" applyFill="1" applyBorder="1" applyAlignment="1">
      <alignment horizontal="center"/>
    </xf>
    <xf numFmtId="0" fontId="81" fillId="0" borderId="1" xfId="0" applyFont="1" applyFill="1" applyBorder="1" applyAlignment="1">
      <alignment horizontal="left"/>
    </xf>
    <xf numFmtId="49" fontId="69" fillId="0" borderId="1" xfId="0" applyNumberFormat="1" applyFont="1" applyBorder="1" applyAlignment="1">
      <alignment horizontal="left"/>
    </xf>
    <xf numFmtId="3" fontId="81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 vertical="center"/>
    </xf>
    <xf numFmtId="3" fontId="81" fillId="0" borderId="1" xfId="0" applyNumberFormat="1" applyFont="1" applyFill="1" applyBorder="1" applyAlignment="1">
      <alignment horizontal="center"/>
    </xf>
    <xf numFmtId="0" fontId="69" fillId="0" borderId="1" xfId="0" applyFont="1" applyBorder="1" applyAlignment="1">
      <alignment horizontal="left" vertical="center"/>
    </xf>
    <xf numFmtId="0" fontId="69" fillId="0" borderId="1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7" fillId="0" borderId="61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10" fontId="27" fillId="0" borderId="12" xfId="0" applyNumberFormat="1" applyFont="1" applyBorder="1" applyAlignment="1">
      <alignment vertical="center"/>
    </xf>
    <xf numFmtId="10" fontId="27" fillId="0" borderId="1" xfId="0" applyNumberFormat="1" applyFont="1" applyBorder="1" applyAlignment="1">
      <alignment horizontal="center" vertical="center"/>
    </xf>
    <xf numFmtId="10" fontId="27" fillId="0" borderId="9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3" fontId="82" fillId="9" borderId="1" xfId="0" applyNumberFormat="1" applyFont="1" applyFill="1" applyBorder="1" applyAlignment="1">
      <alignment horizontal="center"/>
    </xf>
    <xf numFmtId="0" fontId="71" fillId="9" borderId="1" xfId="0" applyFont="1" applyFill="1" applyBorder="1" applyAlignment="1">
      <alignment vertical="center"/>
    </xf>
    <xf numFmtId="0" fontId="81" fillId="0" borderId="1" xfId="0" applyFont="1" applyFill="1" applyBorder="1" applyAlignment="1">
      <alignment horizontal="left" wrapText="1"/>
    </xf>
    <xf numFmtId="166" fontId="83" fillId="0" borderId="36" xfId="12" applyNumberFormat="1" applyFont="1" applyBorder="1" applyAlignment="1" applyProtection="1">
      <alignment horizontal="left" vertical="center" indent="1"/>
    </xf>
    <xf numFmtId="166" fontId="84" fillId="0" borderId="36" xfId="12" applyNumberFormat="1" applyFont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0" fontId="71" fillId="9" borderId="1" xfId="0" applyNumberFormat="1" applyFont="1" applyFill="1" applyBorder="1" applyAlignment="1">
      <alignment horizontal="center" vertical="center"/>
    </xf>
    <xf numFmtId="10" fontId="27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0" fontId="71" fillId="9" borderId="12" xfId="0" applyNumberFormat="1" applyFont="1" applyFill="1" applyBorder="1" applyAlignment="1">
      <alignment vertical="center"/>
    </xf>
    <xf numFmtId="166" fontId="83" fillId="0" borderId="35" xfId="12" applyNumberFormat="1" applyFont="1" applyBorder="1" applyAlignment="1" applyProtection="1">
      <alignment horizontal="left" vertical="center" indent="1"/>
    </xf>
    <xf numFmtId="166" fontId="83" fillId="0" borderId="37" xfId="12" applyNumberFormat="1" applyFont="1" applyBorder="1" applyAlignment="1" applyProtection="1">
      <alignment horizontal="left" vertical="center" indent="1"/>
    </xf>
    <xf numFmtId="166" fontId="83" fillId="0" borderId="0" xfId="12" applyNumberFormat="1" applyFont="1" applyBorder="1" applyAlignment="1" applyProtection="1">
      <alignment horizontal="left" vertical="center" indent="1"/>
    </xf>
    <xf numFmtId="166" fontId="84" fillId="0" borderId="35" xfId="12" applyNumberFormat="1" applyFont="1" applyBorder="1" applyAlignment="1" applyProtection="1">
      <alignment horizontal="left" vertical="center"/>
    </xf>
    <xf numFmtId="166" fontId="84" fillId="0" borderId="37" xfId="12" applyNumberFormat="1" applyFont="1" applyBorder="1" applyAlignment="1" applyProtection="1">
      <alignment horizontal="left" vertical="center"/>
    </xf>
    <xf numFmtId="166" fontId="84" fillId="0" borderId="0" xfId="12" applyNumberFormat="1" applyFont="1" applyBorder="1" applyAlignment="1" applyProtection="1">
      <alignment horizontal="left" vertical="center"/>
    </xf>
    <xf numFmtId="0" fontId="27" fillId="0" borderId="30" xfId="0" applyFont="1" applyBorder="1" applyAlignment="1">
      <alignment horizontal="center" vertical="center"/>
    </xf>
    <xf numFmtId="3" fontId="70" fillId="9" borderId="1" xfId="0" applyNumberFormat="1" applyFont="1" applyFill="1" applyBorder="1" applyAlignment="1">
      <alignment horizontal="left" vertical="center"/>
    </xf>
    <xf numFmtId="0" fontId="71" fillId="9" borderId="12" xfId="0" applyFont="1" applyFill="1" applyBorder="1" applyAlignment="1">
      <alignment vertical="center"/>
    </xf>
    <xf numFmtId="165" fontId="85" fillId="5" borderId="35" xfId="11" applyNumberFormat="1" applyFont="1" applyFill="1" applyBorder="1" applyProtection="1">
      <alignment vertical="center"/>
    </xf>
    <xf numFmtId="165" fontId="85" fillId="5" borderId="37" xfId="11" applyNumberFormat="1" applyFont="1" applyFill="1" applyBorder="1" applyAlignment="1" applyProtection="1">
      <alignment horizontal="right" vertical="center"/>
    </xf>
    <xf numFmtId="0" fontId="6" fillId="0" borderId="0" xfId="0" applyFont="1" applyBorder="1"/>
    <xf numFmtId="16" fontId="27" fillId="0" borderId="1" xfId="0" quotePrefix="1" applyNumberFormat="1" applyFont="1" applyBorder="1" applyAlignment="1">
      <alignment horizontal="left" vertical="center"/>
    </xf>
    <xf numFmtId="0" fontId="82" fillId="9" borderId="1" xfId="0" applyFont="1" applyFill="1" applyBorder="1" applyAlignment="1">
      <alignment horizontal="left"/>
    </xf>
    <xf numFmtId="0" fontId="70" fillId="9" borderId="1" xfId="0" applyFont="1" applyFill="1" applyBorder="1" applyAlignment="1">
      <alignment vertical="center"/>
    </xf>
    <xf numFmtId="0" fontId="60" fillId="0" borderId="25" xfId="0" applyFont="1" applyBorder="1"/>
    <xf numFmtId="3" fontId="11" fillId="0" borderId="1" xfId="0" quotePrefix="1" applyNumberFormat="1" applyFont="1" applyFill="1" applyBorder="1" applyAlignment="1">
      <alignment horizontal="center" vertical="center"/>
    </xf>
    <xf numFmtId="0" fontId="25" fillId="0" borderId="13" xfId="0" quotePrefix="1" applyFont="1" applyFill="1" applyBorder="1" applyAlignment="1">
      <alignment horizontal="left" vertical="center" wrapText="1"/>
    </xf>
    <xf numFmtId="10" fontId="25" fillId="0" borderId="13" xfId="0" quotePrefix="1" applyNumberFormat="1" applyFont="1" applyFill="1" applyBorder="1" applyAlignment="1">
      <alignment horizontal="left" vertical="center" wrapText="1"/>
    </xf>
    <xf numFmtId="0" fontId="25" fillId="0" borderId="13" xfId="0" quotePrefix="1" applyFont="1" applyFill="1" applyBorder="1" applyAlignment="1">
      <alignment horizontal="center" vertical="center"/>
    </xf>
    <xf numFmtId="10" fontId="25" fillId="0" borderId="13" xfId="0" quotePrefix="1" applyNumberFormat="1" applyFont="1" applyFill="1" applyBorder="1" applyAlignment="1">
      <alignment horizontal="center" vertical="center"/>
    </xf>
    <xf numFmtId="10" fontId="11" fillId="0" borderId="13" xfId="0" quotePrefix="1" applyNumberFormat="1" applyFont="1" applyFill="1" applyBorder="1" applyAlignment="1">
      <alignment horizontal="center" vertical="center"/>
    </xf>
    <xf numFmtId="3" fontId="24" fillId="9" borderId="1" xfId="0" quotePrefix="1" applyNumberFormat="1" applyFont="1" applyFill="1" applyBorder="1" applyAlignment="1">
      <alignment horizontal="center" vertical="center"/>
    </xf>
    <xf numFmtId="10" fontId="28" fillId="9" borderId="13" xfId="0" quotePrefix="1" applyNumberFormat="1" applyFont="1" applyFill="1" applyBorder="1" applyAlignment="1">
      <alignment horizontal="left" vertical="center" wrapText="1"/>
    </xf>
    <xf numFmtId="10" fontId="28" fillId="9" borderId="13" xfId="0" quotePrefix="1" applyNumberFormat="1" applyFont="1" applyFill="1" applyBorder="1" applyAlignment="1">
      <alignment horizontal="center" vertical="center"/>
    </xf>
    <xf numFmtId="10" fontId="24" fillId="9" borderId="13" xfId="0" quotePrefix="1" applyNumberFormat="1" applyFont="1" applyFill="1" applyBorder="1" applyAlignment="1">
      <alignment horizontal="center" vertical="center"/>
    </xf>
    <xf numFmtId="0" fontId="69" fillId="0" borderId="18" xfId="0" applyFont="1" applyBorder="1" applyAlignment="1">
      <alignment horizontal="left"/>
    </xf>
    <xf numFmtId="49" fontId="87" fillId="0" borderId="1" xfId="0" applyNumberFormat="1" applyFont="1" applyFill="1" applyBorder="1" applyAlignment="1">
      <alignment horizontal="center"/>
    </xf>
    <xf numFmtId="0" fontId="87" fillId="0" borderId="1" xfId="0" applyFont="1" applyFill="1" applyBorder="1" applyAlignment="1">
      <alignment horizontal="left"/>
    </xf>
    <xf numFmtId="3" fontId="25" fillId="0" borderId="1" xfId="0" quotePrefix="1" applyNumberFormat="1" applyFont="1" applyFill="1" applyBorder="1" applyAlignment="1">
      <alignment horizontal="center" vertical="center"/>
    </xf>
    <xf numFmtId="3" fontId="28" fillId="9" borderId="1" xfId="0" quotePrefix="1" applyNumberFormat="1" applyFont="1" applyFill="1" applyBorder="1" applyAlignment="1">
      <alignment horizontal="center" vertical="center"/>
    </xf>
    <xf numFmtId="165" fontId="88" fillId="5" borderId="35" xfId="11" applyNumberFormat="1" applyFont="1" applyFill="1" applyBorder="1" applyProtection="1">
      <alignment vertical="center"/>
    </xf>
    <xf numFmtId="165" fontId="88" fillId="5" borderId="37" xfId="11" applyNumberFormat="1" applyFont="1" applyFill="1" applyBorder="1" applyAlignment="1" applyProtection="1">
      <alignment horizontal="right" vertical="center"/>
    </xf>
    <xf numFmtId="166" fontId="89" fillId="0" borderId="35" xfId="12" applyNumberFormat="1" applyFont="1" applyBorder="1" applyAlignment="1" applyProtection="1">
      <alignment horizontal="left" vertical="center" indent="1"/>
    </xf>
    <xf numFmtId="166" fontId="89" fillId="0" borderId="36" xfId="12" applyNumberFormat="1" applyFont="1" applyBorder="1" applyAlignment="1" applyProtection="1">
      <alignment horizontal="left" vertical="center" indent="1"/>
    </xf>
    <xf numFmtId="166" fontId="89" fillId="0" borderId="37" xfId="12" applyNumberFormat="1" applyFont="1" applyBorder="1" applyAlignment="1" applyProtection="1">
      <alignment horizontal="left" vertical="center" indent="1"/>
    </xf>
    <xf numFmtId="166" fontId="89" fillId="0" borderId="0" xfId="12" applyNumberFormat="1" applyFont="1" applyBorder="1" applyAlignment="1" applyProtection="1">
      <alignment horizontal="left" vertical="center" indent="1"/>
    </xf>
    <xf numFmtId="0" fontId="90" fillId="0" borderId="0" xfId="0" applyFont="1" applyFill="1" applyAlignment="1">
      <alignment vertical="center"/>
    </xf>
    <xf numFmtId="0" fontId="91" fillId="0" borderId="0" xfId="0" applyFont="1"/>
    <xf numFmtId="166" fontId="90" fillId="0" borderId="35" xfId="12" applyNumberFormat="1" applyFont="1" applyBorder="1" applyAlignment="1" applyProtection="1">
      <alignment horizontal="left" vertical="center"/>
    </xf>
    <xf numFmtId="166" fontId="90" fillId="0" borderId="36" xfId="12" applyNumberFormat="1" applyFont="1" applyBorder="1" applyAlignment="1" applyProtection="1">
      <alignment horizontal="left" vertical="center"/>
    </xf>
    <xf numFmtId="166" fontId="90" fillId="0" borderId="37" xfId="12" applyNumberFormat="1" applyFont="1" applyBorder="1" applyAlignment="1" applyProtection="1">
      <alignment horizontal="left" vertical="center"/>
    </xf>
    <xf numFmtId="166" fontId="90" fillId="0" borderId="0" xfId="12" applyNumberFormat="1" applyFont="1" applyBorder="1" applyAlignment="1" applyProtection="1">
      <alignment horizontal="left" vertical="center"/>
    </xf>
    <xf numFmtId="49" fontId="89" fillId="0" borderId="1" xfId="0" applyNumberFormat="1" applyFont="1" applyFill="1" applyBorder="1"/>
    <xf numFmtId="0" fontId="89" fillId="0" borderId="18" xfId="0" applyFont="1" applyBorder="1"/>
    <xf numFmtId="0" fontId="89" fillId="0" borderId="13" xfId="0" quotePrefix="1" applyFont="1" applyFill="1" applyBorder="1" applyAlignment="1">
      <alignment horizontal="left" vertical="center" wrapText="1"/>
    </xf>
    <xf numFmtId="0" fontId="89" fillId="0" borderId="13" xfId="0" quotePrefix="1" applyFont="1" applyFill="1" applyBorder="1" applyAlignment="1">
      <alignment horizontal="center" vertical="center"/>
    </xf>
    <xf numFmtId="10" fontId="89" fillId="0" borderId="13" xfId="0" quotePrefix="1" applyNumberFormat="1" applyFont="1" applyFill="1" applyBorder="1" applyAlignment="1">
      <alignment horizontal="center" vertical="center"/>
    </xf>
    <xf numFmtId="3" fontId="89" fillId="0" borderId="1" xfId="0" quotePrefix="1" applyNumberFormat="1" applyFont="1" applyFill="1" applyBorder="1" applyAlignment="1">
      <alignment horizontal="center" vertical="center"/>
    </xf>
    <xf numFmtId="10" fontId="89" fillId="0" borderId="13" xfId="0" quotePrefix="1" applyNumberFormat="1" applyFont="1" applyFill="1" applyBorder="1" applyAlignment="1">
      <alignment horizontal="left" vertical="center" wrapText="1"/>
    </xf>
    <xf numFmtId="49" fontId="89" fillId="0" borderId="1" xfId="0" applyNumberFormat="1" applyFont="1" applyFill="1" applyBorder="1" applyAlignment="1">
      <alignment horizontal="center"/>
    </xf>
    <xf numFmtId="0" fontId="89" fillId="0" borderId="1" xfId="0" applyFont="1" applyFill="1" applyBorder="1" applyAlignment="1">
      <alignment horizontal="left"/>
    </xf>
    <xf numFmtId="49" fontId="89" fillId="0" borderId="1" xfId="0" applyNumberFormat="1" applyFont="1" applyBorder="1" applyAlignment="1">
      <alignment horizontal="center"/>
    </xf>
    <xf numFmtId="0" fontId="89" fillId="0" borderId="1" xfId="0" applyFont="1" applyBorder="1" applyAlignment="1">
      <alignment horizontal="left"/>
    </xf>
    <xf numFmtId="10" fontId="90" fillId="9" borderId="13" xfId="0" quotePrefix="1" applyNumberFormat="1" applyFont="1" applyFill="1" applyBorder="1" applyAlignment="1">
      <alignment horizontal="left" vertical="center" wrapText="1"/>
    </xf>
    <xf numFmtId="10" fontId="90" fillId="9" borderId="13" xfId="0" quotePrefix="1" applyNumberFormat="1" applyFont="1" applyFill="1" applyBorder="1" applyAlignment="1">
      <alignment horizontal="center" vertical="center"/>
    </xf>
    <xf numFmtId="3" fontId="90" fillId="9" borderId="1" xfId="0" quotePrefix="1" applyNumberFormat="1" applyFont="1" applyFill="1" applyBorder="1" applyAlignment="1">
      <alignment horizontal="center" vertical="center"/>
    </xf>
    <xf numFmtId="0" fontId="89" fillId="0" borderId="0" xfId="0" applyFont="1"/>
    <xf numFmtId="3" fontId="89" fillId="0" borderId="1" xfId="0" applyNumberFormat="1" applyFont="1" applyBorder="1" applyAlignment="1">
      <alignment horizontal="center"/>
    </xf>
    <xf numFmtId="3" fontId="89" fillId="0" borderId="12" xfId="0" applyNumberFormat="1" applyFont="1" applyBorder="1" applyAlignment="1">
      <alignment horizontal="center"/>
    </xf>
    <xf numFmtId="0" fontId="89" fillId="0" borderId="12" xfId="0" applyFont="1" applyFill="1" applyBorder="1" applyAlignment="1">
      <alignment horizontal="left" vertical="center"/>
    </xf>
    <xf numFmtId="0" fontId="89" fillId="0" borderId="12" xfId="0" quotePrefix="1" applyFont="1" applyFill="1" applyBorder="1" applyAlignment="1">
      <alignment horizontal="left" vertical="center" wrapText="1"/>
    </xf>
    <xf numFmtId="3" fontId="90" fillId="9" borderId="12" xfId="0" quotePrefix="1" applyNumberFormat="1" applyFont="1" applyFill="1" applyBorder="1" applyAlignment="1">
      <alignment horizontal="left" vertical="center" wrapText="1"/>
    </xf>
    <xf numFmtId="0" fontId="89" fillId="0" borderId="24" xfId="0" quotePrefix="1" applyFont="1" applyFill="1" applyBorder="1" applyAlignment="1">
      <alignment horizontal="left" vertical="center" wrapText="1"/>
    </xf>
    <xf numFmtId="0" fontId="89" fillId="0" borderId="24" xfId="0" quotePrefix="1" applyFont="1" applyFill="1" applyBorder="1" applyAlignment="1">
      <alignment horizontal="center" vertical="center"/>
    </xf>
    <xf numFmtId="0" fontId="89" fillId="0" borderId="12" xfId="0" quotePrefix="1" applyFont="1" applyFill="1" applyBorder="1" applyAlignment="1">
      <alignment horizontal="center" vertical="center"/>
    </xf>
    <xf numFmtId="0" fontId="89" fillId="0" borderId="2" xfId="0" applyFont="1" applyFill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 wrapText="1"/>
    </xf>
    <xf numFmtId="49" fontId="92" fillId="0" borderId="1" xfId="0" applyNumberFormat="1" applyFont="1" applyBorder="1" applyAlignment="1">
      <alignment horizontal="center"/>
    </xf>
    <xf numFmtId="0" fontId="92" fillId="0" borderId="1" xfId="0" applyFont="1" applyBorder="1" applyAlignment="1">
      <alignment horizontal="left"/>
    </xf>
    <xf numFmtId="0" fontId="69" fillId="0" borderId="1" xfId="0" quotePrefix="1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3" fontId="70" fillId="9" borderId="13" xfId="0" quotePrefix="1" applyNumberFormat="1" applyFont="1" applyFill="1" applyBorder="1" applyAlignment="1">
      <alignment horizontal="left" vertical="center" wrapText="1"/>
    </xf>
    <xf numFmtId="0" fontId="24" fillId="9" borderId="13" xfId="0" quotePrefix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41" fillId="0" borderId="53" xfId="12" applyNumberFormat="1" applyFont="1" applyBorder="1" applyAlignment="1" applyProtection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49" fontId="93" fillId="0" borderId="1" xfId="0" applyNumberFormat="1" applyFont="1" applyBorder="1" applyAlignment="1">
      <alignment horizontal="center"/>
    </xf>
    <xf numFmtId="0" fontId="93" fillId="0" borderId="1" xfId="0" applyFont="1" applyBorder="1" applyAlignment="1">
      <alignment horizontal="left"/>
    </xf>
    <xf numFmtId="49" fontId="94" fillId="0" borderId="1" xfId="0" applyNumberFormat="1" applyFont="1" applyBorder="1" applyAlignment="1">
      <alignment horizontal="center"/>
    </xf>
    <xf numFmtId="0" fontId="94" fillId="0" borderId="1" xfId="0" applyFont="1" applyBorder="1" applyAlignment="1">
      <alignment horizontal="left"/>
    </xf>
    <xf numFmtId="10" fontId="11" fillId="0" borderId="13" xfId="0" quotePrefix="1" applyNumberFormat="1" applyFont="1" applyFill="1" applyBorder="1" applyAlignment="1">
      <alignment horizontal="left" vertical="center" wrapText="1"/>
    </xf>
    <xf numFmtId="10" fontId="27" fillId="0" borderId="13" xfId="0" quotePrefix="1" applyNumberFormat="1" applyFont="1" applyFill="1" applyBorder="1" applyAlignment="1">
      <alignment horizontal="center" vertical="center"/>
    </xf>
    <xf numFmtId="0" fontId="28" fillId="9" borderId="13" xfId="0" quotePrefix="1" applyFont="1" applyFill="1" applyBorder="1" applyAlignment="1">
      <alignment horizontal="center" vertical="center"/>
    </xf>
    <xf numFmtId="0" fontId="27" fillId="0" borderId="1" xfId="0" quotePrefix="1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left"/>
    </xf>
    <xf numFmtId="3" fontId="27" fillId="0" borderId="1" xfId="0" applyNumberFormat="1" applyFont="1" applyBorder="1" applyAlignment="1">
      <alignment horizontal="center"/>
    </xf>
    <xf numFmtId="3" fontId="27" fillId="0" borderId="1" xfId="0" applyNumberFormat="1" applyFont="1" applyFill="1" applyBorder="1" applyAlignment="1">
      <alignment horizontal="center"/>
    </xf>
    <xf numFmtId="10" fontId="27" fillId="0" borderId="13" xfId="0" quotePrefix="1" applyNumberFormat="1" applyFont="1" applyFill="1" applyBorder="1" applyAlignment="1">
      <alignment horizontal="left" vertical="center" wrapText="1"/>
    </xf>
    <xf numFmtId="3" fontId="71" fillId="13" borderId="1" xfId="0" applyNumberFormat="1" applyFont="1" applyFill="1" applyBorder="1"/>
    <xf numFmtId="10" fontId="71" fillId="13" borderId="13" xfId="0" quotePrefix="1" applyNumberFormat="1" applyFont="1" applyFill="1" applyBorder="1" applyAlignment="1">
      <alignment horizontal="left" vertical="center" wrapText="1"/>
    </xf>
    <xf numFmtId="10" fontId="71" fillId="13" borderId="13" xfId="0" quotePrefix="1" applyNumberFormat="1" applyFont="1" applyFill="1" applyBorder="1" applyAlignment="1">
      <alignment horizontal="center" vertical="center"/>
    </xf>
    <xf numFmtId="0" fontId="71" fillId="13" borderId="1" xfId="0" quotePrefix="1" applyFont="1" applyFill="1" applyBorder="1" applyAlignment="1">
      <alignment horizontal="center" vertical="center"/>
    </xf>
    <xf numFmtId="0" fontId="12" fillId="0" borderId="1" xfId="0" applyFont="1" applyBorder="1"/>
    <xf numFmtId="3" fontId="94" fillId="0" borderId="1" xfId="0" applyNumberFormat="1" applyFont="1" applyBorder="1" applyAlignment="1">
      <alignment horizontal="center"/>
    </xf>
    <xf numFmtId="0" fontId="93" fillId="0" borderId="13" xfId="0" quotePrefix="1" applyFont="1" applyFill="1" applyBorder="1" applyAlignment="1">
      <alignment horizontal="left" vertical="center" wrapText="1"/>
    </xf>
    <xf numFmtId="0" fontId="93" fillId="0" borderId="13" xfId="0" quotePrefix="1" applyFont="1" applyFill="1" applyBorder="1" applyAlignment="1">
      <alignment horizontal="center" vertical="center"/>
    </xf>
    <xf numFmtId="0" fontId="93" fillId="0" borderId="1" xfId="0" quotePrefix="1" applyFont="1" applyFill="1" applyBorder="1" applyAlignment="1">
      <alignment horizontal="center" vertical="center"/>
    </xf>
    <xf numFmtId="10" fontId="93" fillId="0" borderId="13" xfId="0" quotePrefix="1" applyNumberFormat="1" applyFont="1" applyFill="1" applyBorder="1" applyAlignment="1">
      <alignment horizontal="left" vertical="center" wrapText="1"/>
    </xf>
    <xf numFmtId="3" fontId="94" fillId="0" borderId="1" xfId="0" applyNumberFormat="1" applyFont="1" applyFill="1" applyBorder="1" applyAlignment="1">
      <alignment horizontal="center"/>
    </xf>
    <xf numFmtId="0" fontId="93" fillId="0" borderId="1" xfId="0" quotePrefix="1" applyFont="1" applyFill="1" applyBorder="1" applyAlignment="1">
      <alignment horizontal="left" vertical="center" wrapText="1"/>
    </xf>
    <xf numFmtId="0" fontId="93" fillId="0" borderId="12" xfId="0" quotePrefix="1" applyFont="1" applyFill="1" applyBorder="1" applyAlignment="1">
      <alignment horizontal="left" vertical="center" wrapText="1"/>
    </xf>
    <xf numFmtId="0" fontId="93" fillId="0" borderId="12" xfId="0" quotePrefix="1" applyFont="1" applyFill="1" applyBorder="1" applyAlignment="1">
      <alignment horizontal="center" vertical="center"/>
    </xf>
    <xf numFmtId="0" fontId="93" fillId="0" borderId="1" xfId="0" applyFont="1" applyBorder="1"/>
    <xf numFmtId="3" fontId="93" fillId="0" borderId="1" xfId="0" applyNumberFormat="1" applyFont="1" applyBorder="1" applyAlignment="1">
      <alignment horizontal="center"/>
    </xf>
    <xf numFmtId="3" fontId="93" fillId="0" borderId="1" xfId="0" applyNumberFormat="1" applyFont="1" applyFill="1" applyBorder="1" applyAlignment="1">
      <alignment horizontal="center"/>
    </xf>
    <xf numFmtId="3" fontId="93" fillId="0" borderId="1" xfId="0" quotePrefix="1" applyNumberFormat="1" applyFont="1" applyFill="1" applyBorder="1" applyAlignment="1">
      <alignment horizontal="center" vertical="center"/>
    </xf>
    <xf numFmtId="10" fontId="93" fillId="0" borderId="13" xfId="0" quotePrefix="1" applyNumberFormat="1" applyFont="1" applyFill="1" applyBorder="1" applyAlignment="1">
      <alignment horizontal="center" vertical="center"/>
    </xf>
    <xf numFmtId="3" fontId="95" fillId="9" borderId="1" xfId="0" applyNumberFormat="1" applyFont="1" applyFill="1" applyBorder="1"/>
    <xf numFmtId="10" fontId="95" fillId="9" borderId="13" xfId="0" quotePrefix="1" applyNumberFormat="1" applyFont="1" applyFill="1" applyBorder="1" applyAlignment="1">
      <alignment horizontal="left" vertical="center" wrapText="1"/>
    </xf>
    <xf numFmtId="0" fontId="95" fillId="9" borderId="1" xfId="0" applyFont="1" applyFill="1" applyBorder="1"/>
    <xf numFmtId="3" fontId="95" fillId="9" borderId="1" xfId="0" quotePrefix="1" applyNumberFormat="1" applyFont="1" applyFill="1" applyBorder="1" applyAlignment="1">
      <alignment horizontal="center" vertical="center"/>
    </xf>
    <xf numFmtId="10" fontId="95" fillId="9" borderId="13" xfId="0" quotePrefix="1" applyNumberFormat="1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3" fontId="89" fillId="0" borderId="1" xfId="0" applyNumberFormat="1" applyFont="1" applyFill="1" applyBorder="1" applyAlignment="1">
      <alignment horizontal="center"/>
    </xf>
    <xf numFmtId="0" fontId="89" fillId="0" borderId="25" xfId="0" applyFont="1" applyBorder="1"/>
    <xf numFmtId="3" fontId="90" fillId="9" borderId="1" xfId="0" applyNumberFormat="1" applyFont="1" applyFill="1" applyBorder="1"/>
    <xf numFmtId="0" fontId="24" fillId="0" borderId="13" xfId="0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/>
    </xf>
    <xf numFmtId="0" fontId="27" fillId="0" borderId="18" xfId="0" applyFont="1" applyBorder="1"/>
    <xf numFmtId="49" fontId="87" fillId="0" borderId="1" xfId="0" applyNumberFormat="1" applyFont="1" applyBorder="1" applyAlignment="1">
      <alignment horizontal="center"/>
    </xf>
    <xf numFmtId="0" fontId="87" fillId="0" borderId="1" xfId="0" applyFont="1" applyBorder="1" applyAlignment="1">
      <alignment horizontal="left"/>
    </xf>
    <xf numFmtId="0" fontId="25" fillId="0" borderId="1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5" fillId="0" borderId="13" xfId="0" quotePrefix="1" applyFont="1" applyFill="1" applyBorder="1" applyAlignment="1">
      <alignment horizontal="right" vertical="center"/>
    </xf>
    <xf numFmtId="0" fontId="25" fillId="0" borderId="12" xfId="0" quotePrefix="1" applyFont="1" applyFill="1" applyBorder="1" applyAlignment="1">
      <alignment horizontal="left" vertical="center" wrapText="1"/>
    </xf>
    <xf numFmtId="0" fontId="25" fillId="0" borderId="12" xfId="0" quotePrefix="1" applyFont="1" applyFill="1" applyBorder="1" applyAlignment="1">
      <alignment horizontal="center" vertical="center"/>
    </xf>
    <xf numFmtId="0" fontId="28" fillId="9" borderId="1" xfId="0" quotePrefix="1" applyFont="1" applyFill="1" applyBorder="1" applyAlignment="1">
      <alignment horizontal="left" vertical="center" wrapText="1"/>
    </xf>
    <xf numFmtId="0" fontId="28" fillId="9" borderId="1" xfId="0" quotePrefix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7" fillId="0" borderId="12" xfId="0" applyFont="1" applyFill="1" applyBorder="1" applyAlignment="1">
      <alignment horizontal="left" vertical="center"/>
    </xf>
    <xf numFmtId="0" fontId="71" fillId="0" borderId="2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13" xfId="0" quotePrefix="1" applyFont="1" applyFill="1" applyBorder="1" applyAlignment="1">
      <alignment horizontal="center" wrapText="1"/>
    </xf>
    <xf numFmtId="0" fontId="27" fillId="0" borderId="20" xfId="0" quotePrefix="1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27" fillId="0" borderId="1" xfId="0" quotePrefix="1" applyFont="1" applyFill="1" applyBorder="1" applyAlignment="1">
      <alignment horizontal="center" wrapText="1"/>
    </xf>
    <xf numFmtId="0" fontId="27" fillId="0" borderId="20" xfId="0" quotePrefix="1" applyFont="1" applyFill="1" applyBorder="1" applyAlignment="1">
      <alignment horizontal="center" vertical="center"/>
    </xf>
    <xf numFmtId="0" fontId="12" fillId="0" borderId="13" xfId="0" applyFont="1" applyBorder="1"/>
    <xf numFmtId="0" fontId="25" fillId="0" borderId="13" xfId="0" applyFont="1" applyFill="1" applyBorder="1" applyAlignment="1">
      <alignment horizontal="center" vertical="center"/>
    </xf>
    <xf numFmtId="0" fontId="25" fillId="0" borderId="13" xfId="0" quotePrefix="1" applyFont="1" applyFill="1" applyBorder="1" applyAlignment="1">
      <alignment horizontal="center" vertical="center" wrapText="1"/>
    </xf>
    <xf numFmtId="0" fontId="25" fillId="0" borderId="25" xfId="0" quotePrefix="1" applyFont="1" applyFill="1" applyBorder="1" applyAlignment="1">
      <alignment horizontal="center" vertical="center" wrapText="1"/>
    </xf>
    <xf numFmtId="0" fontId="93" fillId="0" borderId="18" xfId="0" applyFont="1" applyBorder="1" applyAlignment="1"/>
    <xf numFmtId="0" fontId="93" fillId="0" borderId="25" xfId="0" applyFont="1" applyBorder="1" applyAlignment="1"/>
    <xf numFmtId="0" fontId="25" fillId="0" borderId="1" xfId="0" quotePrefix="1" applyFont="1" applyFill="1" applyBorder="1" applyAlignment="1">
      <alignment horizontal="center" vertical="center" wrapText="1"/>
    </xf>
    <xf numFmtId="49" fontId="93" fillId="0" borderId="1" xfId="0" applyNumberFormat="1" applyFont="1" applyBorder="1" applyAlignment="1">
      <alignment horizontal="left"/>
    </xf>
    <xf numFmtId="49" fontId="87" fillId="0" borderId="1" xfId="0" applyNumberFormat="1" applyFont="1" applyBorder="1" applyAlignment="1">
      <alignment horizontal="left"/>
    </xf>
    <xf numFmtId="49" fontId="87" fillId="0" borderId="1" xfId="0" applyNumberFormat="1" applyFont="1" applyFill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0" fontId="28" fillId="9" borderId="13" xfId="0" quotePrefix="1" applyFont="1" applyFill="1" applyBorder="1" applyAlignment="1">
      <alignment horizontal="center" vertical="center" wrapText="1"/>
    </xf>
    <xf numFmtId="0" fontId="28" fillId="9" borderId="1" xfId="0" quotePrefix="1" applyFont="1" applyFill="1" applyBorder="1" applyAlignment="1">
      <alignment horizontal="center" vertical="center" wrapText="1"/>
    </xf>
    <xf numFmtId="0" fontId="28" fillId="0" borderId="18" xfId="0" applyFont="1" applyBorder="1"/>
    <xf numFmtId="10" fontId="59" fillId="12" borderId="12" xfId="0" quotePrefix="1" applyNumberFormat="1" applyFont="1" applyFill="1" applyBorder="1" applyAlignment="1">
      <alignment horizontal="center" vertical="center"/>
    </xf>
    <xf numFmtId="10" fontId="59" fillId="12" borderId="1" xfId="0" quotePrefix="1" applyNumberFormat="1" applyFont="1" applyFill="1" applyBorder="1" applyAlignment="1">
      <alignment horizontal="center" vertical="center"/>
    </xf>
    <xf numFmtId="10" fontId="59" fillId="0" borderId="1" xfId="0" applyNumberFormat="1" applyFont="1" applyFill="1" applyBorder="1" applyAlignment="1">
      <alignment horizontal="right" vertical="center"/>
    </xf>
    <xf numFmtId="0" fontId="53" fillId="0" borderId="32" xfId="0" applyFont="1" applyFill="1" applyBorder="1" applyAlignment="1">
      <alignment vertical="center"/>
    </xf>
    <xf numFmtId="3" fontId="70" fillId="9" borderId="1" xfId="0" applyNumberFormat="1" applyFont="1" applyFill="1" applyBorder="1" applyAlignment="1">
      <alignment vertical="center"/>
    </xf>
    <xf numFmtId="0" fontId="53" fillId="9" borderId="32" xfId="0" applyFont="1" applyFill="1" applyBorder="1" applyAlignment="1">
      <alignment vertical="center"/>
    </xf>
    <xf numFmtId="3" fontId="70" fillId="9" borderId="1" xfId="0" quotePrefix="1" applyNumberFormat="1" applyFont="1" applyFill="1" applyBorder="1" applyAlignment="1">
      <alignment horizontal="left" vertical="center" wrapText="1"/>
    </xf>
    <xf numFmtId="10" fontId="24" fillId="9" borderId="13" xfId="0" quotePrefix="1" applyNumberFormat="1" applyFont="1" applyFill="1" applyBorder="1" applyAlignment="1">
      <alignment horizontal="left" vertical="center" wrapText="1"/>
    </xf>
    <xf numFmtId="1" fontId="11" fillId="0" borderId="13" xfId="0" quotePrefix="1" applyNumberFormat="1" applyFont="1" applyFill="1" applyBorder="1" applyAlignment="1">
      <alignment horizontal="center" vertical="center"/>
    </xf>
    <xf numFmtId="1" fontId="11" fillId="0" borderId="1" xfId="0" quotePrefix="1" applyNumberFormat="1" applyFont="1" applyFill="1" applyBorder="1" applyAlignment="1">
      <alignment horizontal="center" vertical="center"/>
    </xf>
    <xf numFmtId="1" fontId="11" fillId="0" borderId="12" xfId="0" quotePrefix="1" applyNumberFormat="1" applyFont="1" applyFill="1" applyBorder="1" applyAlignment="1">
      <alignment horizontal="center" vertical="center"/>
    </xf>
    <xf numFmtId="1" fontId="70" fillId="9" borderId="1" xfId="0" quotePrefix="1" applyNumberFormat="1" applyFont="1" applyFill="1" applyBorder="1" applyAlignment="1">
      <alignment horizontal="right" vertical="center" wrapText="1"/>
    </xf>
    <xf numFmtId="1" fontId="0" fillId="0" borderId="1" xfId="0" applyNumberFormat="1" applyFont="1" applyFill="1" applyBorder="1"/>
    <xf numFmtId="0" fontId="27" fillId="0" borderId="1" xfId="0" applyFont="1" applyFill="1" applyBorder="1" applyAlignment="1">
      <alignment vertical="center"/>
    </xf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18" xfId="0" applyFont="1" applyFill="1" applyBorder="1" applyAlignment="1">
      <alignment horizontal="left"/>
    </xf>
    <xf numFmtId="49" fontId="25" fillId="0" borderId="1" xfId="0" applyNumberFormat="1" applyFont="1" applyBorder="1" applyAlignment="1">
      <alignment horizontal="center"/>
    </xf>
    <xf numFmtId="0" fontId="25" fillId="0" borderId="18" xfId="0" applyFont="1" applyBorder="1" applyAlignment="1">
      <alignment horizontal="left"/>
    </xf>
    <xf numFmtId="3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49" fontId="25" fillId="0" borderId="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left"/>
    </xf>
    <xf numFmtId="3" fontId="25" fillId="0" borderId="32" xfId="0" applyNumberFormat="1" applyFont="1" applyBorder="1" applyAlignment="1">
      <alignment horizontal="center"/>
    </xf>
    <xf numFmtId="0" fontId="25" fillId="0" borderId="40" xfId="0" applyFont="1" applyFill="1" applyBorder="1" applyAlignment="1">
      <alignment vertical="center"/>
    </xf>
    <xf numFmtId="3" fontId="25" fillId="0" borderId="12" xfId="0" applyNumberFormat="1" applyFont="1" applyBorder="1" applyAlignment="1">
      <alignment horizontal="center"/>
    </xf>
    <xf numFmtId="0" fontId="25" fillId="0" borderId="24" xfId="0" quotePrefix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/>
    </xf>
    <xf numFmtId="49" fontId="25" fillId="0" borderId="6" xfId="0" applyNumberFormat="1" applyFont="1" applyBorder="1" applyAlignment="1">
      <alignment horizontal="center"/>
    </xf>
    <xf numFmtId="0" fontId="25" fillId="0" borderId="14" xfId="0" applyFont="1" applyBorder="1" applyAlignment="1">
      <alignment horizontal="left"/>
    </xf>
    <xf numFmtId="3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28" fillId="9" borderId="1" xfId="0" applyFont="1" applyFill="1" applyBorder="1" applyAlignment="1">
      <alignment horizontal="left"/>
    </xf>
    <xf numFmtId="3" fontId="28" fillId="9" borderId="1" xfId="0" applyNumberFormat="1" applyFont="1" applyFill="1" applyBorder="1"/>
    <xf numFmtId="3" fontId="28" fillId="9" borderId="1" xfId="0" applyNumberFormat="1" applyFont="1" applyFill="1" applyBorder="1" applyAlignment="1">
      <alignment horizontal="center" vertical="center"/>
    </xf>
    <xf numFmtId="10" fontId="25" fillId="9" borderId="13" xfId="0" quotePrefix="1" applyNumberFormat="1" applyFont="1" applyFill="1" applyBorder="1" applyAlignment="1">
      <alignment horizontal="center" vertical="center"/>
    </xf>
    <xf numFmtId="0" fontId="28" fillId="9" borderId="13" xfId="0" quotePrefix="1" applyFont="1" applyFill="1" applyBorder="1" applyAlignment="1">
      <alignment horizontal="left" vertical="center" wrapText="1"/>
    </xf>
    <xf numFmtId="0" fontId="28" fillId="9" borderId="32" xfId="0" applyFont="1" applyFill="1" applyBorder="1" applyAlignment="1">
      <alignment vertical="center"/>
    </xf>
    <xf numFmtId="0" fontId="28" fillId="9" borderId="1" xfId="0" applyFont="1" applyFill="1" applyBorder="1"/>
    <xf numFmtId="0" fontId="27" fillId="0" borderId="13" xfId="0" applyFont="1" applyFill="1" applyBorder="1" applyAlignment="1">
      <alignment horizontal="center" vertical="center"/>
    </xf>
    <xf numFmtId="49" fontId="96" fillId="0" borderId="1" xfId="0" applyNumberFormat="1" applyFont="1" applyBorder="1" applyAlignment="1">
      <alignment horizontal="center"/>
    </xf>
    <xf numFmtId="0" fontId="96" fillId="0" borderId="1" xfId="0" applyFont="1" applyBorder="1" applyAlignment="1">
      <alignment horizontal="left"/>
    </xf>
    <xf numFmtId="49" fontId="96" fillId="0" borderId="1" xfId="0" applyNumberFormat="1" applyFont="1" applyFill="1" applyBorder="1" applyAlignment="1">
      <alignment horizontal="center"/>
    </xf>
    <xf numFmtId="0" fontId="96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97" fillId="0" borderId="13" xfId="0" quotePrefix="1" applyFont="1" applyFill="1" applyBorder="1" applyAlignment="1">
      <alignment horizontal="left" vertical="center" wrapText="1"/>
    </xf>
    <xf numFmtId="0" fontId="27" fillId="0" borderId="12" xfId="0" quotePrefix="1" applyFont="1" applyFill="1" applyBorder="1" applyAlignment="1">
      <alignment horizontal="center" wrapText="1"/>
    </xf>
    <xf numFmtId="0" fontId="97" fillId="0" borderId="13" xfId="0" quotePrefix="1" applyFont="1" applyFill="1" applyBorder="1" applyAlignment="1">
      <alignment horizontal="center" wrapText="1"/>
    </xf>
    <xf numFmtId="49" fontId="27" fillId="0" borderId="12" xfId="0" applyNumberFormat="1" applyFont="1" applyBorder="1" applyAlignment="1">
      <alignment horizontal="center"/>
    </xf>
    <xf numFmtId="0" fontId="27" fillId="0" borderId="12" xfId="0" applyFont="1" applyBorder="1" applyAlignment="1">
      <alignment horizontal="left"/>
    </xf>
    <xf numFmtId="0" fontId="27" fillId="0" borderId="1" xfId="0" quotePrefix="1" applyFont="1" applyFill="1" applyBorder="1" applyAlignment="1">
      <alignment horizontal="left" vertical="center" wrapText="1"/>
    </xf>
    <xf numFmtId="0" fontId="27" fillId="0" borderId="12" xfId="0" quotePrefix="1" applyFont="1" applyFill="1" applyBorder="1" applyAlignment="1">
      <alignment horizontal="left" vertical="center" wrapText="1"/>
    </xf>
    <xf numFmtId="0" fontId="27" fillId="0" borderId="12" xfId="0" quotePrefix="1" applyFont="1" applyFill="1" applyBorder="1" applyAlignment="1">
      <alignment horizontal="center" vertical="center"/>
    </xf>
    <xf numFmtId="0" fontId="27" fillId="0" borderId="24" xfId="0" quotePrefix="1" applyFont="1" applyFill="1" applyBorder="1" applyAlignment="1">
      <alignment horizontal="left" vertical="center" wrapText="1"/>
    </xf>
    <xf numFmtId="3" fontId="27" fillId="0" borderId="13" xfId="0" applyNumberFormat="1" applyFont="1" applyBorder="1" applyAlignment="1">
      <alignment horizontal="center"/>
    </xf>
    <xf numFmtId="0" fontId="71" fillId="9" borderId="13" xfId="0" quotePrefix="1" applyFont="1" applyFill="1" applyBorder="1" applyAlignment="1">
      <alignment horizontal="left" vertical="center" wrapText="1"/>
    </xf>
    <xf numFmtId="0" fontId="71" fillId="9" borderId="1" xfId="0" applyFont="1" applyFill="1" applyBorder="1"/>
    <xf numFmtId="0" fontId="71" fillId="9" borderId="1" xfId="0" quotePrefix="1" applyFont="1" applyFill="1" applyBorder="1" applyAlignment="1">
      <alignment horizontal="center" vertical="center"/>
    </xf>
    <xf numFmtId="10" fontId="71" fillId="9" borderId="13" xfId="0" quotePrefix="1" applyNumberFormat="1" applyFont="1" applyFill="1" applyBorder="1" applyAlignment="1">
      <alignment horizontal="center" vertical="center"/>
    </xf>
    <xf numFmtId="0" fontId="71" fillId="9" borderId="13" xfId="0" quotePrefix="1" applyFont="1" applyFill="1" applyBorder="1" applyAlignment="1">
      <alignment horizontal="center" vertical="center"/>
    </xf>
    <xf numFmtId="0" fontId="71" fillId="9" borderId="13" xfId="0" quotePrefix="1" applyFont="1" applyFill="1" applyBorder="1" applyAlignment="1">
      <alignment horizontal="center" wrapText="1"/>
    </xf>
    <xf numFmtId="10" fontId="71" fillId="9" borderId="1" xfId="0" applyNumberFormat="1" applyFont="1" applyFill="1" applyBorder="1"/>
    <xf numFmtId="0" fontId="71" fillId="9" borderId="1" xfId="0" quotePrefix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center"/>
    </xf>
    <xf numFmtId="0" fontId="93" fillId="0" borderId="1" xfId="0" applyFont="1" applyFill="1" applyBorder="1" applyAlignment="1">
      <alignment horizontal="left"/>
    </xf>
    <xf numFmtId="49" fontId="25" fillId="0" borderId="1" xfId="0" applyNumberFormat="1" applyFont="1" applyFill="1" applyBorder="1"/>
    <xf numFmtId="0" fontId="98" fillId="0" borderId="25" xfId="0" applyFont="1" applyFill="1" applyBorder="1"/>
    <xf numFmtId="3" fontId="95" fillId="9" borderId="1" xfId="0" applyNumberFormat="1" applyFont="1" applyFill="1" applyBorder="1" applyAlignment="1">
      <alignment horizontal="center"/>
    </xf>
    <xf numFmtId="165" fontId="85" fillId="5" borderId="37" xfId="11" applyNumberFormat="1" applyFont="1" applyFill="1" applyBorder="1" applyAlignment="1" applyProtection="1">
      <alignment horizontal="right" vertical="center" wrapText="1"/>
    </xf>
    <xf numFmtId="0" fontId="27" fillId="0" borderId="1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0" fontId="27" fillId="0" borderId="1" xfId="0" applyFont="1" applyBorder="1" applyAlignment="1">
      <alignment horizontal="center"/>
    </xf>
    <xf numFmtId="0" fontId="27" fillId="0" borderId="14" xfId="0" applyFont="1" applyFill="1" applyBorder="1" applyAlignment="1">
      <alignment horizontal="left"/>
    </xf>
    <xf numFmtId="0" fontId="27" fillId="0" borderId="19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 wrapText="1"/>
    </xf>
    <xf numFmtId="0" fontId="27" fillId="0" borderId="55" xfId="0" applyFont="1" applyBorder="1" applyAlignment="1">
      <alignment horizontal="center" vertical="center" wrapText="1"/>
    </xf>
    <xf numFmtId="3" fontId="86" fillId="9" borderId="1" xfId="0" quotePrefix="1" applyNumberFormat="1" applyFont="1" applyFill="1" applyBorder="1" applyAlignment="1">
      <alignment horizontal="left" vertical="center" wrapText="1"/>
    </xf>
    <xf numFmtId="0" fontId="65" fillId="13" borderId="0" xfId="0" applyFont="1" applyFill="1" applyAlignment="1">
      <alignment horizontal="center"/>
    </xf>
    <xf numFmtId="0" fontId="13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49" fontId="40" fillId="0" borderId="35" xfId="12" applyNumberFormat="1" applyFont="1" applyFill="1" applyBorder="1" applyAlignment="1" applyProtection="1">
      <alignment horizontal="center" vertical="center"/>
    </xf>
    <xf numFmtId="49" fontId="40" fillId="0" borderId="36" xfId="12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textRotation="90" wrapText="1"/>
    </xf>
    <xf numFmtId="0" fontId="25" fillId="2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textRotation="90" wrapText="1"/>
    </xf>
    <xf numFmtId="0" fontId="25" fillId="0" borderId="1" xfId="3" applyFont="1" applyBorder="1" applyAlignment="1" applyProtection="1">
      <alignment horizontal="center" vertical="center" wrapText="1"/>
    </xf>
    <xf numFmtId="0" fontId="25" fillId="2" borderId="1" xfId="9" applyFont="1" applyFill="1" applyBorder="1" applyAlignment="1" applyProtection="1">
      <alignment horizontal="center" vertical="center" wrapText="1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49" fontId="90" fillId="0" borderId="18" xfId="0" applyNumberFormat="1" applyFont="1" applyBorder="1" applyAlignment="1">
      <alignment horizontal="left"/>
    </xf>
    <xf numFmtId="49" fontId="90" fillId="0" borderId="25" xfId="0" applyNumberFormat="1" applyFont="1" applyBorder="1" applyAlignment="1">
      <alignment horizontal="left"/>
    </xf>
    <xf numFmtId="49" fontId="90" fillId="0" borderId="13" xfId="0" applyNumberFormat="1" applyFont="1" applyBorder="1" applyAlignment="1">
      <alignment horizontal="left"/>
    </xf>
    <xf numFmtId="0" fontId="89" fillId="0" borderId="19" xfId="0" applyFont="1" applyBorder="1" applyAlignment="1">
      <alignment horizontal="center" vertical="center" wrapText="1"/>
    </xf>
    <xf numFmtId="0" fontId="89" fillId="0" borderId="7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49" fontId="28" fillId="13" borderId="18" xfId="0" applyNumberFormat="1" applyFont="1" applyFill="1" applyBorder="1" applyAlignment="1">
      <alignment horizontal="left" vertical="center"/>
    </xf>
    <xf numFmtId="49" fontId="28" fillId="13" borderId="25" xfId="0" applyNumberFormat="1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49" fontId="35" fillId="5" borderId="18" xfId="0" applyNumberFormat="1" applyFont="1" applyFill="1" applyBorder="1" applyAlignment="1">
      <alignment horizontal="center" vertical="center"/>
    </xf>
    <xf numFmtId="49" fontId="35" fillId="5" borderId="25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35" fillId="5" borderId="18" xfId="0" applyNumberFormat="1" applyFont="1" applyFill="1" applyBorder="1" applyAlignment="1">
      <alignment horizontal="center" vertical="center" wrapText="1"/>
    </xf>
    <xf numFmtId="49" fontId="35" fillId="5" borderId="25" xfId="0" applyNumberFormat="1" applyFont="1" applyFill="1" applyBorder="1" applyAlignment="1">
      <alignment horizontal="center" vertical="center" wrapText="1"/>
    </xf>
    <xf numFmtId="0" fontId="76" fillId="9" borderId="18" xfId="0" applyFont="1" applyFill="1" applyBorder="1" applyAlignment="1">
      <alignment horizontal="left" vertical="center"/>
    </xf>
    <xf numFmtId="0" fontId="76" fillId="9" borderId="25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</cellXfs>
  <cellStyles count="18">
    <cellStyle name="ContentsHyperlink" xfId="1"/>
    <cellStyle name="Hyperlink" xfId="2" builtinId="8"/>
    <cellStyle name="Normal" xfId="0" builtinId="0"/>
    <cellStyle name="Normal 16" xfId="17"/>
    <cellStyle name="Normal 2" xfId="3"/>
    <cellStyle name="Normal 2 2" xfId="4"/>
    <cellStyle name="Normal 3" xfId="5"/>
    <cellStyle name="Normal 3 2" xfId="6"/>
    <cellStyle name="Normal 4" xfId="7"/>
    <cellStyle name="Normal 4 2" xfId="15"/>
    <cellStyle name="Normal 4 3" xfId="14"/>
    <cellStyle name="Normal 42" xfId="16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tabSelected="1" workbookViewId="0">
      <selection activeCell="J7" sqref="J7"/>
    </sheetView>
  </sheetViews>
  <sheetFormatPr defaultColWidth="9.140625" defaultRowHeight="12.75"/>
  <cols>
    <col min="1" max="1" width="5" style="10" customWidth="1"/>
    <col min="2" max="2" width="12.28515625" style="10" customWidth="1"/>
    <col min="3" max="16384" width="9.140625" style="10"/>
  </cols>
  <sheetData>
    <row r="2" spans="1:9" ht="14.25">
      <c r="C2" s="934" t="s">
        <v>15</v>
      </c>
      <c r="D2" s="934"/>
      <c r="E2" s="934"/>
      <c r="F2" s="934"/>
      <c r="G2" s="934"/>
      <c r="H2" s="934"/>
      <c r="I2" s="934"/>
    </row>
    <row r="3" spans="1:9" ht="15.75">
      <c r="C3" s="935" t="s">
        <v>16</v>
      </c>
      <c r="D3" s="935"/>
      <c r="E3" s="935"/>
      <c r="F3" s="935"/>
      <c r="G3" s="935"/>
      <c r="H3" s="935"/>
      <c r="I3" s="935"/>
    </row>
    <row r="6" spans="1:9" ht="18.75">
      <c r="B6" s="936" t="s">
        <v>17</v>
      </c>
      <c r="C6" s="936"/>
      <c r="D6" s="936"/>
      <c r="E6" s="936"/>
      <c r="F6" s="936"/>
      <c r="G6" s="936"/>
      <c r="H6" s="936"/>
      <c r="I6" s="936"/>
    </row>
    <row r="7" spans="1:9" ht="18.75">
      <c r="B7" s="936" t="s">
        <v>18</v>
      </c>
      <c r="C7" s="936"/>
      <c r="D7" s="936"/>
      <c r="E7" s="936"/>
      <c r="F7" s="936"/>
      <c r="G7" s="936"/>
      <c r="H7" s="936"/>
      <c r="I7" s="936"/>
    </row>
    <row r="8" spans="1:9" ht="18.75">
      <c r="B8" s="936" t="s">
        <v>1807</v>
      </c>
      <c r="C8" s="936"/>
      <c r="D8" s="936"/>
      <c r="E8" s="936"/>
      <c r="F8" s="936"/>
      <c r="G8" s="936"/>
      <c r="H8" s="936"/>
      <c r="I8" s="936"/>
    </row>
    <row r="9" spans="1:9" ht="18.75">
      <c r="B9" s="936" t="s">
        <v>1853</v>
      </c>
      <c r="C9" s="936"/>
      <c r="D9" s="936"/>
      <c r="E9" s="936"/>
      <c r="F9" s="936"/>
      <c r="G9" s="936"/>
      <c r="H9" s="936"/>
      <c r="I9" s="936"/>
    </row>
    <row r="10" spans="1:9" s="361" customFormat="1" ht="18.75">
      <c r="B10" s="415"/>
      <c r="C10" s="415"/>
      <c r="D10" s="415"/>
      <c r="E10" s="415"/>
      <c r="F10" s="415"/>
      <c r="G10" s="415"/>
      <c r="H10" s="415"/>
      <c r="I10" s="415"/>
    </row>
    <row r="11" spans="1:9" s="361" customFormat="1" ht="18.75" customHeight="1">
      <c r="A11" s="933" t="s">
        <v>4833</v>
      </c>
      <c r="B11" s="933"/>
      <c r="C11" s="933"/>
      <c r="D11" s="933"/>
      <c r="E11" s="933"/>
      <c r="F11" s="933"/>
      <c r="G11" s="933"/>
      <c r="H11" s="933"/>
      <c r="I11" s="933"/>
    </row>
    <row r="12" spans="1:9" s="361" customFormat="1" ht="18.75">
      <c r="B12" s="415"/>
      <c r="C12" s="415"/>
      <c r="D12" s="415"/>
      <c r="E12" s="415"/>
      <c r="F12" s="415"/>
      <c r="G12" s="415"/>
      <c r="H12" s="415"/>
      <c r="I12" s="415"/>
    </row>
    <row r="13" spans="1:9" ht="15">
      <c r="A13" s="342"/>
      <c r="B13" s="342"/>
      <c r="C13" s="342" t="s">
        <v>63</v>
      </c>
      <c r="D13" s="342"/>
      <c r="E13" s="11"/>
      <c r="F13" s="11"/>
      <c r="G13" s="11"/>
      <c r="H13" s="11"/>
      <c r="I13" s="11"/>
    </row>
    <row r="14" spans="1:9" ht="15">
      <c r="A14" s="339" t="s">
        <v>1780</v>
      </c>
      <c r="B14" s="339" t="s">
        <v>1781</v>
      </c>
      <c r="C14" s="339"/>
      <c r="D14" s="339"/>
      <c r="E14" s="340"/>
      <c r="F14" s="340"/>
      <c r="G14" s="340"/>
      <c r="H14" s="340"/>
      <c r="I14" s="340"/>
    </row>
    <row r="15" spans="1:9" ht="15">
      <c r="A15" s="342" t="s">
        <v>1760</v>
      </c>
      <c r="B15" s="343" t="s">
        <v>274</v>
      </c>
      <c r="C15" s="343"/>
      <c r="D15" s="343"/>
      <c r="E15" s="261"/>
      <c r="F15" s="261"/>
      <c r="G15" s="261"/>
      <c r="H15" s="261"/>
      <c r="I15" s="261"/>
    </row>
    <row r="16" spans="1:9" ht="15">
      <c r="A16" s="342" t="s">
        <v>1761</v>
      </c>
      <c r="B16" s="343" t="s">
        <v>275</v>
      </c>
      <c r="C16" s="343"/>
      <c r="D16" s="343"/>
      <c r="E16" s="261"/>
      <c r="F16" s="261"/>
      <c r="G16" s="261"/>
      <c r="H16" s="261"/>
      <c r="I16" s="261"/>
    </row>
    <row r="17" spans="1:9" ht="15">
      <c r="A17" s="342" t="s">
        <v>1762</v>
      </c>
      <c r="B17" s="343" t="s">
        <v>276</v>
      </c>
      <c r="C17" s="343"/>
      <c r="D17" s="343"/>
      <c r="E17" s="261"/>
      <c r="F17" s="261"/>
      <c r="G17" s="261"/>
      <c r="H17" s="261"/>
      <c r="I17" s="261"/>
    </row>
    <row r="18" spans="1:9" ht="15">
      <c r="A18" s="342" t="s">
        <v>1763</v>
      </c>
      <c r="B18" s="343" t="s">
        <v>277</v>
      </c>
      <c r="C18" s="343"/>
      <c r="D18" s="343"/>
      <c r="E18" s="261"/>
      <c r="F18" s="261"/>
      <c r="G18" s="261"/>
      <c r="H18" s="261"/>
      <c r="I18" s="261"/>
    </row>
    <row r="19" spans="1:9" ht="15">
      <c r="A19" s="342" t="s">
        <v>1764</v>
      </c>
      <c r="B19" s="343" t="s">
        <v>180</v>
      </c>
      <c r="C19" s="343"/>
      <c r="D19" s="343"/>
      <c r="E19" s="261"/>
      <c r="F19" s="261"/>
      <c r="G19" s="261"/>
      <c r="H19" s="261"/>
      <c r="I19" s="261"/>
    </row>
    <row r="20" spans="1:9" ht="15.75" customHeight="1">
      <c r="A20" s="342" t="s">
        <v>1765</v>
      </c>
      <c r="B20" s="343" t="s">
        <v>187</v>
      </c>
      <c r="C20" s="343"/>
      <c r="D20" s="343"/>
      <c r="E20" s="261"/>
      <c r="F20" s="261"/>
      <c r="G20" s="261"/>
      <c r="H20" s="261"/>
      <c r="I20" s="261"/>
    </row>
    <row r="21" spans="1:9" ht="15.75" customHeight="1">
      <c r="A21" s="342" t="s">
        <v>1766</v>
      </c>
      <c r="B21" s="343" t="s">
        <v>188</v>
      </c>
      <c r="C21" s="343"/>
      <c r="D21" s="343"/>
      <c r="E21" s="261"/>
      <c r="F21" s="261"/>
      <c r="G21" s="261"/>
      <c r="H21" s="261"/>
      <c r="I21" s="261"/>
    </row>
    <row r="22" spans="1:9" ht="15">
      <c r="A22" s="342" t="s">
        <v>87</v>
      </c>
      <c r="B22" s="343" t="s">
        <v>260</v>
      </c>
      <c r="C22" s="343"/>
      <c r="D22" s="343"/>
      <c r="E22" s="261"/>
      <c r="F22" s="261"/>
      <c r="G22" s="261"/>
      <c r="H22" s="261"/>
      <c r="I22" s="261"/>
    </row>
    <row r="23" spans="1:9" ht="15">
      <c r="A23" s="342" t="s">
        <v>1767</v>
      </c>
      <c r="B23" s="343" t="s">
        <v>196</v>
      </c>
      <c r="C23" s="343"/>
      <c r="D23" s="343"/>
      <c r="E23" s="261"/>
      <c r="F23" s="261"/>
      <c r="G23" s="261"/>
      <c r="H23" s="261"/>
      <c r="I23" s="261"/>
    </row>
    <row r="24" spans="1:9" ht="15">
      <c r="A24" s="342" t="s">
        <v>1768</v>
      </c>
      <c r="B24" s="344" t="s">
        <v>1759</v>
      </c>
      <c r="C24" s="344"/>
      <c r="D24" s="344"/>
      <c r="E24" s="345"/>
      <c r="F24" s="345"/>
      <c r="G24" s="345"/>
      <c r="H24" s="261"/>
      <c r="I24" s="261"/>
    </row>
    <row r="25" spans="1:9" ht="15">
      <c r="A25" s="342" t="s">
        <v>1769</v>
      </c>
      <c r="B25" s="346" t="s">
        <v>198</v>
      </c>
      <c r="C25" s="343"/>
      <c r="D25" s="343"/>
      <c r="E25" s="261"/>
      <c r="F25" s="261"/>
      <c r="G25" s="261"/>
      <c r="H25" s="261"/>
      <c r="I25" s="261"/>
    </row>
    <row r="26" spans="1:9" ht="15">
      <c r="A26" s="342" t="s">
        <v>1770</v>
      </c>
      <c r="B26" s="346" t="s">
        <v>1724</v>
      </c>
      <c r="C26" s="343"/>
      <c r="D26" s="343"/>
      <c r="E26" s="261"/>
      <c r="F26" s="261"/>
      <c r="G26" s="261"/>
      <c r="H26" s="261"/>
      <c r="I26" s="261"/>
    </row>
    <row r="27" spans="1:9" ht="15">
      <c r="A27" s="342" t="s">
        <v>1771</v>
      </c>
      <c r="B27" s="344" t="s">
        <v>1752</v>
      </c>
      <c r="C27" s="344"/>
      <c r="D27" s="344"/>
      <c r="E27" s="345"/>
      <c r="F27" s="345"/>
      <c r="G27" s="345"/>
      <c r="H27" s="261"/>
      <c r="I27" s="261"/>
    </row>
    <row r="28" spans="1:9" ht="15">
      <c r="A28" s="342" t="s">
        <v>1772</v>
      </c>
      <c r="B28" s="344" t="s">
        <v>1753</v>
      </c>
      <c r="C28" s="344"/>
      <c r="D28" s="344"/>
      <c r="E28" s="345"/>
      <c r="F28" s="345"/>
      <c r="G28" s="345"/>
      <c r="H28" s="261"/>
      <c r="I28" s="261"/>
    </row>
    <row r="29" spans="1:9" ht="15">
      <c r="A29" s="342" t="s">
        <v>1773</v>
      </c>
      <c r="B29" s="344" t="s">
        <v>1757</v>
      </c>
      <c r="C29" s="344"/>
      <c r="D29" s="344"/>
      <c r="E29" s="345"/>
      <c r="F29" s="345"/>
      <c r="G29" s="345"/>
      <c r="H29" s="261"/>
      <c r="I29" s="261"/>
    </row>
    <row r="30" spans="1:9" s="361" customFormat="1" ht="15">
      <c r="A30" s="408" t="s">
        <v>1844</v>
      </c>
      <c r="B30" s="409" t="s">
        <v>131</v>
      </c>
      <c r="C30" s="409"/>
      <c r="D30" s="409"/>
      <c r="E30" s="410"/>
      <c r="F30" s="410"/>
      <c r="G30" s="410"/>
      <c r="H30" s="400"/>
      <c r="I30" s="400"/>
    </row>
    <row r="31" spans="1:9" ht="15">
      <c r="A31" s="342" t="s">
        <v>1774</v>
      </c>
      <c r="B31" s="411" t="s">
        <v>253</v>
      </c>
      <c r="C31" s="411"/>
      <c r="D31" s="411"/>
      <c r="E31" s="412"/>
      <c r="F31" s="412"/>
      <c r="G31" s="412"/>
      <c r="H31" s="261"/>
      <c r="I31" s="261"/>
    </row>
    <row r="32" spans="1:9" ht="15">
      <c r="A32" s="342" t="s">
        <v>1775</v>
      </c>
      <c r="B32" s="411" t="s">
        <v>1758</v>
      </c>
      <c r="C32" s="411"/>
      <c r="D32" s="411"/>
      <c r="E32" s="412"/>
      <c r="F32" s="412"/>
      <c r="G32" s="412"/>
      <c r="H32" s="261"/>
      <c r="I32" s="261"/>
    </row>
    <row r="33" spans="1:9" ht="15">
      <c r="A33" s="342" t="s">
        <v>1776</v>
      </c>
      <c r="B33" s="343" t="s">
        <v>255</v>
      </c>
      <c r="C33" s="343"/>
      <c r="D33" s="343"/>
      <c r="E33" s="261"/>
      <c r="F33" s="261"/>
      <c r="G33" s="261"/>
      <c r="H33" s="261"/>
      <c r="I33" s="261"/>
    </row>
    <row r="34" spans="1:9" ht="15">
      <c r="A34" s="342" t="s">
        <v>1777</v>
      </c>
      <c r="B34" s="343" t="s">
        <v>257</v>
      </c>
      <c r="C34" s="343"/>
      <c r="D34" s="343"/>
      <c r="E34" s="261"/>
      <c r="F34" s="261"/>
      <c r="G34" s="261"/>
      <c r="H34" s="261"/>
      <c r="I34" s="261"/>
    </row>
    <row r="35" spans="1:9" ht="15">
      <c r="A35" s="342" t="s">
        <v>1778</v>
      </c>
      <c r="B35" s="343" t="s">
        <v>258</v>
      </c>
      <c r="C35" s="343"/>
      <c r="D35" s="343"/>
      <c r="E35" s="261"/>
      <c r="F35" s="261"/>
      <c r="G35" s="261"/>
      <c r="H35" s="261"/>
      <c r="I35" s="261"/>
    </row>
    <row r="36" spans="1:9" ht="15">
      <c r="A36" s="342" t="s">
        <v>1779</v>
      </c>
      <c r="B36" s="343" t="s">
        <v>259</v>
      </c>
      <c r="C36" s="343"/>
      <c r="D36" s="343"/>
      <c r="E36" s="261"/>
      <c r="F36" s="261"/>
      <c r="G36" s="261"/>
      <c r="H36" s="261"/>
      <c r="I36" s="261"/>
    </row>
    <row r="37" spans="1:9" ht="142.5" customHeight="1">
      <c r="B37" s="341"/>
      <c r="C37" s="338"/>
      <c r="D37" s="338"/>
      <c r="E37" s="338"/>
      <c r="F37" s="338"/>
      <c r="G37" s="338"/>
      <c r="H37" s="338"/>
      <c r="I37" s="338"/>
    </row>
  </sheetData>
  <mergeCells count="7">
    <mergeCell ref="A11:I11"/>
    <mergeCell ref="C2:I2"/>
    <mergeCell ref="C3:I3"/>
    <mergeCell ref="B9:I9"/>
    <mergeCell ref="B6:I6"/>
    <mergeCell ref="B7:I7"/>
    <mergeCell ref="B8:I8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SheetLayoutView="100" workbookViewId="0">
      <selection activeCell="D10" sqref="D10"/>
    </sheetView>
  </sheetViews>
  <sheetFormatPr defaultColWidth="9.140625" defaultRowHeight="12.75"/>
  <cols>
    <col min="1" max="1" width="22.28515625" style="10" customWidth="1"/>
    <col min="2" max="2" width="7.5703125" style="10" customWidth="1"/>
    <col min="3" max="4" width="11.42578125" style="10" customWidth="1"/>
    <col min="5" max="5" width="12.5703125" style="10" customWidth="1"/>
    <col min="6" max="7" width="10.7109375" style="10" customWidth="1"/>
    <col min="8" max="8" width="13" style="10" customWidth="1"/>
    <col min="9" max="16384" width="9.140625" style="10"/>
  </cols>
  <sheetData>
    <row r="1" spans="1:8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88"/>
      <c r="H1" s="190"/>
    </row>
    <row r="2" spans="1:8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88"/>
      <c r="H2" s="190"/>
    </row>
    <row r="3" spans="1:8">
      <c r="A3" s="192"/>
      <c r="B3" s="193"/>
      <c r="C3" s="184"/>
      <c r="D3" s="188"/>
      <c r="E3" s="188"/>
      <c r="F3" s="188"/>
      <c r="G3" s="188"/>
      <c r="H3" s="190"/>
    </row>
    <row r="4" spans="1:8" ht="14.25">
      <c r="A4" s="192"/>
      <c r="B4" s="193" t="s">
        <v>1790</v>
      </c>
      <c r="C4" s="185" t="s">
        <v>196</v>
      </c>
      <c r="D4" s="189"/>
      <c r="E4" s="189"/>
      <c r="F4" s="189"/>
      <c r="G4" s="189"/>
      <c r="H4" s="191"/>
    </row>
    <row r="6" spans="1:8" ht="27.75" customHeight="1">
      <c r="A6" s="974" t="s">
        <v>193</v>
      </c>
      <c r="B6" s="975"/>
      <c r="C6" s="974" t="s">
        <v>194</v>
      </c>
      <c r="D6" s="976"/>
      <c r="E6" s="975"/>
      <c r="F6" s="974" t="s">
        <v>195</v>
      </c>
      <c r="G6" s="976"/>
      <c r="H6" s="975"/>
    </row>
    <row r="7" spans="1:8" s="2" customFormat="1" ht="34.5" customHeight="1">
      <c r="A7" s="129" t="s">
        <v>191</v>
      </c>
      <c r="B7" s="197" t="s">
        <v>192</v>
      </c>
      <c r="C7" s="347" t="s">
        <v>1808</v>
      </c>
      <c r="D7" s="349" t="s">
        <v>1809</v>
      </c>
      <c r="E7" s="349" t="s">
        <v>1804</v>
      </c>
      <c r="F7" s="355" t="s">
        <v>1808</v>
      </c>
      <c r="G7" s="349" t="s">
        <v>1809</v>
      </c>
      <c r="H7" s="349" t="s">
        <v>1804</v>
      </c>
    </row>
    <row r="8" spans="1:8" s="2" customFormat="1" ht="15" customHeight="1">
      <c r="A8" s="198" t="s">
        <v>2</v>
      </c>
      <c r="B8" s="129">
        <f>+B9+B10+B11+B12</f>
        <v>16</v>
      </c>
      <c r="C8" s="351">
        <f>+C9+C10+C11+C12</f>
        <v>774</v>
      </c>
      <c r="D8" s="351">
        <v>176</v>
      </c>
      <c r="E8" s="462">
        <f>D8/C8</f>
        <v>0.22739018087855298</v>
      </c>
      <c r="F8" s="351">
        <f>+F9+F10+F11+F12</f>
        <v>4077</v>
      </c>
      <c r="G8" s="351">
        <v>1001</v>
      </c>
      <c r="H8" s="462">
        <f>G8/F8</f>
        <v>0.24552366936472897</v>
      </c>
    </row>
    <row r="9" spans="1:8" s="2" customFormat="1">
      <c r="A9" s="273" t="s">
        <v>95</v>
      </c>
      <c r="B9" s="129"/>
      <c r="C9" s="129"/>
      <c r="D9" s="129"/>
      <c r="E9" s="462"/>
      <c r="F9" s="129"/>
      <c r="G9" s="129"/>
      <c r="H9" s="462"/>
    </row>
    <row r="10" spans="1:8" s="2" customFormat="1">
      <c r="A10" s="273" t="s">
        <v>96</v>
      </c>
      <c r="B10" s="129"/>
      <c r="C10" s="129"/>
      <c r="D10" s="129"/>
      <c r="E10" s="462"/>
      <c r="F10" s="129"/>
      <c r="G10" s="129"/>
      <c r="H10" s="462"/>
    </row>
    <row r="11" spans="1:8" s="2" customFormat="1">
      <c r="A11" s="199" t="s">
        <v>97</v>
      </c>
      <c r="B11" s="129">
        <v>16</v>
      </c>
      <c r="C11" s="129">
        <v>774</v>
      </c>
      <c r="D11" s="129">
        <v>176</v>
      </c>
      <c r="E11" s="462">
        <f t="shared" ref="E11" si="0">D11/C11</f>
        <v>0.22739018087855298</v>
      </c>
      <c r="F11" s="129">
        <v>4077</v>
      </c>
      <c r="G11" s="129">
        <v>1001</v>
      </c>
      <c r="H11" s="462">
        <f t="shared" ref="H11" si="1">G11/F11</f>
        <v>0.24552366936472897</v>
      </c>
    </row>
    <row r="12" spans="1:8" s="2" customFormat="1">
      <c r="A12" s="274" t="s">
        <v>98</v>
      </c>
      <c r="B12" s="129"/>
      <c r="C12" s="129"/>
      <c r="D12" s="129"/>
      <c r="E12" s="200"/>
      <c r="F12" s="129"/>
      <c r="G12" s="129"/>
      <c r="H12" s="200"/>
    </row>
  </sheetData>
  <mergeCells count="3">
    <mergeCell ref="A6:B6"/>
    <mergeCell ref="C6:E6"/>
    <mergeCell ref="F6:H6"/>
  </mergeCells>
  <phoneticPr fontId="12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35"/>
  <sheetViews>
    <sheetView view="pageBreakPreview" topLeftCell="A13" zoomScaleSheetLayoutView="100" workbookViewId="0">
      <selection activeCell="K68" sqref="K68"/>
    </sheetView>
  </sheetViews>
  <sheetFormatPr defaultColWidth="9.140625" defaultRowHeight="12.75"/>
  <cols>
    <col min="1" max="1" width="9.42578125" style="97" customWidth="1"/>
    <col min="2" max="2" width="23.28515625" style="97" customWidth="1"/>
    <col min="3" max="11" width="8.7109375" style="97" customWidth="1"/>
    <col min="12" max="16384" width="9.140625" style="97"/>
  </cols>
  <sheetData>
    <row r="1" spans="1:11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88"/>
      <c r="H1" s="188"/>
      <c r="I1" s="190"/>
      <c r="J1" s="260"/>
    </row>
    <row r="2" spans="1:11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88"/>
      <c r="H2" s="188"/>
      <c r="I2" s="190"/>
      <c r="J2" s="260"/>
    </row>
    <row r="3" spans="1:11">
      <c r="A3" s="192"/>
      <c r="B3" s="193"/>
      <c r="C3" s="184"/>
      <c r="D3" s="188"/>
      <c r="E3" s="188"/>
      <c r="F3" s="188"/>
      <c r="G3" s="188"/>
      <c r="H3" s="188"/>
      <c r="I3" s="190"/>
      <c r="J3" s="260"/>
    </row>
    <row r="4" spans="1:11" ht="14.25">
      <c r="A4" s="192"/>
      <c r="B4" s="193" t="s">
        <v>1791</v>
      </c>
      <c r="C4" s="185" t="s">
        <v>1759</v>
      </c>
      <c r="D4" s="189"/>
      <c r="E4" s="189"/>
      <c r="F4" s="189"/>
      <c r="G4" s="189"/>
      <c r="H4" s="189"/>
      <c r="I4" s="191"/>
      <c r="J4" s="261"/>
    </row>
    <row r="5" spans="1:11" ht="14.25">
      <c r="A5" s="192"/>
      <c r="B5" s="193" t="s">
        <v>197</v>
      </c>
      <c r="C5" s="185"/>
      <c r="D5" s="189"/>
      <c r="E5" s="189"/>
      <c r="F5" s="189"/>
      <c r="G5" s="189"/>
      <c r="H5" s="189"/>
      <c r="I5" s="191"/>
      <c r="J5" s="261"/>
    </row>
    <row r="7" spans="1:11" ht="21.75" customHeight="1">
      <c r="A7" s="970" t="s">
        <v>51</v>
      </c>
      <c r="B7" s="970" t="s">
        <v>202</v>
      </c>
      <c r="C7" s="978" t="s">
        <v>1751</v>
      </c>
      <c r="D7" s="978"/>
      <c r="E7" s="979"/>
      <c r="F7" s="978" t="s">
        <v>1750</v>
      </c>
      <c r="G7" s="978"/>
      <c r="H7" s="979"/>
      <c r="I7" s="963" t="s">
        <v>86</v>
      </c>
      <c r="J7" s="963"/>
      <c r="K7" s="963"/>
    </row>
    <row r="8" spans="1:11" ht="32.25" customHeight="1" thickBot="1">
      <c r="A8" s="971"/>
      <c r="B8" s="971"/>
      <c r="C8" s="235" t="s">
        <v>1808</v>
      </c>
      <c r="D8" s="235" t="s">
        <v>1809</v>
      </c>
      <c r="E8" s="350" t="s">
        <v>1804</v>
      </c>
      <c r="F8" s="235" t="s">
        <v>1808</v>
      </c>
      <c r="G8" s="235" t="s">
        <v>1809</v>
      </c>
      <c r="H8" s="350" t="s">
        <v>1804</v>
      </c>
      <c r="I8" s="235" t="s">
        <v>1808</v>
      </c>
      <c r="J8" s="235" t="s">
        <v>1809</v>
      </c>
      <c r="K8" s="350" t="s">
        <v>1804</v>
      </c>
    </row>
    <row r="9" spans="1:11" ht="11.1" customHeight="1" thickTop="1">
      <c r="A9" s="463"/>
      <c r="B9" s="463" t="s">
        <v>1909</v>
      </c>
      <c r="C9" s="464">
        <v>20546</v>
      </c>
      <c r="D9" s="497">
        <v>5024</v>
      </c>
      <c r="E9" s="500">
        <f>D9/C9</f>
        <v>0.24452448165092963</v>
      </c>
      <c r="F9" s="498">
        <v>5007</v>
      </c>
      <c r="G9" s="497">
        <v>1270</v>
      </c>
      <c r="H9" s="500">
        <f>G9/F9</f>
        <v>0.2536448971439984</v>
      </c>
      <c r="I9" s="499">
        <f>C9+F9</f>
        <v>25553</v>
      </c>
      <c r="J9" s="499">
        <f>D9+G9</f>
        <v>6294</v>
      </c>
      <c r="K9" s="500">
        <f>J9/I9</f>
        <v>0.24631158768050718</v>
      </c>
    </row>
    <row r="10" spans="1:11" s="362" customFormat="1" ht="11.1" customHeight="1">
      <c r="A10" s="465" t="s">
        <v>139</v>
      </c>
      <c r="B10" s="466" t="s">
        <v>1910</v>
      </c>
      <c r="C10" s="467">
        <v>11271</v>
      </c>
      <c r="D10" s="134">
        <v>3304</v>
      </c>
      <c r="E10" s="500">
        <f t="shared" ref="E10:E73" si="0">D10/C10</f>
        <v>0.29314169106556648</v>
      </c>
      <c r="F10" s="467">
        <v>248</v>
      </c>
      <c r="G10" s="134">
        <v>5</v>
      </c>
      <c r="H10" s="500">
        <f t="shared" ref="H10:H73" si="1">G10/F10</f>
        <v>2.0161290322580645E-2</v>
      </c>
      <c r="I10" s="486">
        <f t="shared" ref="I10:J73" si="2">C10+F10</f>
        <v>11519</v>
      </c>
      <c r="J10" s="486">
        <f t="shared" ref="J10:J72" si="3">D10+G10</f>
        <v>3309</v>
      </c>
      <c r="K10" s="500">
        <f t="shared" ref="K10:K73" si="4">J10/I10</f>
        <v>0.28726451948953902</v>
      </c>
    </row>
    <row r="11" spans="1:11" s="362" customFormat="1" ht="11.1" customHeight="1">
      <c r="A11" s="465" t="s">
        <v>140</v>
      </c>
      <c r="B11" s="466" t="s">
        <v>1911</v>
      </c>
      <c r="C11" s="467">
        <v>2142</v>
      </c>
      <c r="D11" s="134">
        <v>163</v>
      </c>
      <c r="E11" s="500">
        <f t="shared" si="0"/>
        <v>7.6097105508870208E-2</v>
      </c>
      <c r="F11" s="467">
        <v>97</v>
      </c>
      <c r="G11" s="134"/>
      <c r="H11" s="500">
        <f t="shared" si="1"/>
        <v>0</v>
      </c>
      <c r="I11" s="486">
        <f t="shared" si="2"/>
        <v>2239</v>
      </c>
      <c r="J11" s="486">
        <f t="shared" si="3"/>
        <v>163</v>
      </c>
      <c r="K11" s="500">
        <f t="shared" si="4"/>
        <v>7.2800357302367127E-2</v>
      </c>
    </row>
    <row r="12" spans="1:11" s="362" customFormat="1" ht="11.1" customHeight="1">
      <c r="A12" s="465" t="s">
        <v>1912</v>
      </c>
      <c r="B12" s="466" t="s">
        <v>1913</v>
      </c>
      <c r="C12" s="467">
        <v>87</v>
      </c>
      <c r="D12" s="134">
        <v>6</v>
      </c>
      <c r="E12" s="500">
        <f t="shared" si="0"/>
        <v>6.8965517241379309E-2</v>
      </c>
      <c r="F12" s="467">
        <v>181</v>
      </c>
      <c r="G12" s="134">
        <v>72</v>
      </c>
      <c r="H12" s="500">
        <f t="shared" si="1"/>
        <v>0.39779005524861877</v>
      </c>
      <c r="I12" s="486">
        <f t="shared" si="2"/>
        <v>268</v>
      </c>
      <c r="J12" s="486">
        <f t="shared" si="3"/>
        <v>78</v>
      </c>
      <c r="K12" s="500">
        <f t="shared" si="4"/>
        <v>0.29104477611940299</v>
      </c>
    </row>
    <row r="13" spans="1:11" s="362" customFormat="1" ht="11.1" customHeight="1">
      <c r="A13" s="468" t="s">
        <v>1914</v>
      </c>
      <c r="B13" s="469" t="s">
        <v>1915</v>
      </c>
      <c r="C13" s="467">
        <v>7046</v>
      </c>
      <c r="D13" s="134">
        <v>1551</v>
      </c>
      <c r="E13" s="500">
        <f t="shared" si="0"/>
        <v>0.22012489355662787</v>
      </c>
      <c r="F13" s="467">
        <v>4481</v>
      </c>
      <c r="G13" s="134">
        <v>1193</v>
      </c>
      <c r="H13" s="500">
        <f t="shared" si="1"/>
        <v>0.26623521535371569</v>
      </c>
      <c r="I13" s="486">
        <f t="shared" si="2"/>
        <v>11527</v>
      </c>
      <c r="J13" s="486">
        <f t="shared" si="3"/>
        <v>2744</v>
      </c>
      <c r="K13" s="500">
        <f t="shared" si="4"/>
        <v>0.23804979613082328</v>
      </c>
    </row>
    <row r="14" spans="1:11" s="362" customFormat="1" ht="11.1" customHeight="1">
      <c r="A14" s="470"/>
      <c r="B14" s="463" t="s">
        <v>1916</v>
      </c>
      <c r="C14" s="464">
        <v>2343</v>
      </c>
      <c r="D14" s="497">
        <v>467</v>
      </c>
      <c r="E14" s="500">
        <f t="shared" si="0"/>
        <v>0.19931711481007255</v>
      </c>
      <c r="F14" s="498">
        <v>816</v>
      </c>
      <c r="G14" s="497">
        <v>224</v>
      </c>
      <c r="H14" s="500">
        <f t="shared" si="1"/>
        <v>0.27450980392156865</v>
      </c>
      <c r="I14" s="499">
        <f t="shared" si="2"/>
        <v>3159</v>
      </c>
      <c r="J14" s="499">
        <f t="shared" si="3"/>
        <v>691</v>
      </c>
      <c r="K14" s="500">
        <f t="shared" si="4"/>
        <v>0.21874010762899651</v>
      </c>
    </row>
    <row r="15" spans="1:11" s="362" customFormat="1" ht="11.1" customHeight="1">
      <c r="A15" s="465" t="s">
        <v>139</v>
      </c>
      <c r="B15" s="466" t="s">
        <v>1910</v>
      </c>
      <c r="C15" s="471">
        <v>867</v>
      </c>
      <c r="D15" s="134">
        <v>257</v>
      </c>
      <c r="E15" s="500">
        <f t="shared" si="0"/>
        <v>0.2964244521337947</v>
      </c>
      <c r="F15" s="471">
        <v>20</v>
      </c>
      <c r="G15" s="134">
        <v>4</v>
      </c>
      <c r="H15" s="500">
        <f t="shared" si="1"/>
        <v>0.2</v>
      </c>
      <c r="I15" s="486">
        <f t="shared" si="2"/>
        <v>887</v>
      </c>
      <c r="J15" s="486">
        <f t="shared" si="3"/>
        <v>261</v>
      </c>
      <c r="K15" s="500">
        <f t="shared" si="4"/>
        <v>0.29425028184892899</v>
      </c>
    </row>
    <row r="16" spans="1:11" s="362" customFormat="1" ht="11.1" customHeight="1">
      <c r="A16" s="465" t="s">
        <v>140</v>
      </c>
      <c r="B16" s="466" t="s">
        <v>1911</v>
      </c>
      <c r="C16" s="472">
        <v>1129</v>
      </c>
      <c r="D16" s="134">
        <v>107</v>
      </c>
      <c r="E16" s="500">
        <f t="shared" si="0"/>
        <v>9.4774136403897258E-2</v>
      </c>
      <c r="F16" s="467">
        <v>75</v>
      </c>
      <c r="G16" s="134">
        <v>4</v>
      </c>
      <c r="H16" s="500">
        <f t="shared" si="1"/>
        <v>5.3333333333333337E-2</v>
      </c>
      <c r="I16" s="486">
        <f t="shared" si="2"/>
        <v>1204</v>
      </c>
      <c r="J16" s="486">
        <f t="shared" si="3"/>
        <v>111</v>
      </c>
      <c r="K16" s="500">
        <f t="shared" si="4"/>
        <v>9.2192691029900325E-2</v>
      </c>
    </row>
    <row r="17" spans="1:11" s="362" customFormat="1" ht="11.1" customHeight="1">
      <c r="A17" s="469" t="s">
        <v>1914</v>
      </c>
      <c r="B17" s="469" t="s">
        <v>1915</v>
      </c>
      <c r="C17" s="472">
        <v>347</v>
      </c>
      <c r="D17" s="134">
        <v>103</v>
      </c>
      <c r="E17" s="500">
        <f t="shared" si="0"/>
        <v>0.29682997118155618</v>
      </c>
      <c r="F17" s="467">
        <v>721</v>
      </c>
      <c r="G17" s="134">
        <v>216</v>
      </c>
      <c r="H17" s="500">
        <f t="shared" si="1"/>
        <v>0.29958391123439665</v>
      </c>
      <c r="I17" s="486">
        <f t="shared" si="2"/>
        <v>1068</v>
      </c>
      <c r="J17" s="486">
        <f t="shared" si="3"/>
        <v>319</v>
      </c>
      <c r="K17" s="500">
        <f t="shared" si="4"/>
        <v>0.29868913857677903</v>
      </c>
    </row>
    <row r="18" spans="1:11" s="362" customFormat="1" ht="11.1" customHeight="1">
      <c r="A18" s="470"/>
      <c r="B18" s="463" t="s">
        <v>1917</v>
      </c>
      <c r="C18" s="464">
        <v>8751</v>
      </c>
      <c r="D18" s="497">
        <v>1651</v>
      </c>
      <c r="E18" s="500">
        <f t="shared" si="0"/>
        <v>0.18866415266826647</v>
      </c>
      <c r="F18" s="498">
        <v>77</v>
      </c>
      <c r="G18" s="497">
        <v>37</v>
      </c>
      <c r="H18" s="500">
        <f t="shared" si="1"/>
        <v>0.48051948051948051</v>
      </c>
      <c r="I18" s="499">
        <f t="shared" si="2"/>
        <v>8828</v>
      </c>
      <c r="J18" s="499">
        <f t="shared" si="3"/>
        <v>1688</v>
      </c>
      <c r="K18" s="500">
        <f t="shared" si="4"/>
        <v>0.19120978704123245</v>
      </c>
    </row>
    <row r="19" spans="1:11" s="362" customFormat="1" ht="11.1" customHeight="1">
      <c r="A19" s="465" t="s">
        <v>139</v>
      </c>
      <c r="B19" s="466" t="s">
        <v>1910</v>
      </c>
      <c r="C19" s="467">
        <v>6144</v>
      </c>
      <c r="D19" s="134">
        <v>1166</v>
      </c>
      <c r="E19" s="500">
        <f t="shared" si="0"/>
        <v>0.18977864583333334</v>
      </c>
      <c r="F19" s="467">
        <v>66</v>
      </c>
      <c r="G19" s="134">
        <v>36</v>
      </c>
      <c r="H19" s="500">
        <f t="shared" si="1"/>
        <v>0.54545454545454541</v>
      </c>
      <c r="I19" s="486">
        <f t="shared" si="2"/>
        <v>6210</v>
      </c>
      <c r="J19" s="486">
        <f t="shared" si="3"/>
        <v>1202</v>
      </c>
      <c r="K19" s="500">
        <f t="shared" si="4"/>
        <v>0.19355877616747183</v>
      </c>
    </row>
    <row r="20" spans="1:11" s="362" customFormat="1" ht="11.1" customHeight="1">
      <c r="A20" s="465" t="s">
        <v>140</v>
      </c>
      <c r="B20" s="466" t="s">
        <v>1911</v>
      </c>
      <c r="C20" s="467">
        <v>2377</v>
      </c>
      <c r="D20" s="134">
        <v>467</v>
      </c>
      <c r="E20" s="500">
        <f t="shared" si="0"/>
        <v>0.19646613378207825</v>
      </c>
      <c r="F20" s="467">
        <v>3</v>
      </c>
      <c r="G20" s="134"/>
      <c r="H20" s="500">
        <f t="shared" si="1"/>
        <v>0</v>
      </c>
      <c r="I20" s="486">
        <f t="shared" si="2"/>
        <v>2380</v>
      </c>
      <c r="J20" s="486">
        <f t="shared" si="3"/>
        <v>467</v>
      </c>
      <c r="K20" s="500">
        <f t="shared" si="4"/>
        <v>0.19621848739495798</v>
      </c>
    </row>
    <row r="21" spans="1:11" s="362" customFormat="1" ht="11.1" customHeight="1">
      <c r="A21" s="465" t="s">
        <v>1912</v>
      </c>
      <c r="B21" s="466" t="s">
        <v>1913</v>
      </c>
      <c r="C21" s="467">
        <v>225</v>
      </c>
      <c r="D21" s="134">
        <v>18</v>
      </c>
      <c r="E21" s="500">
        <f t="shared" si="0"/>
        <v>0.08</v>
      </c>
      <c r="F21" s="467">
        <v>4</v>
      </c>
      <c r="G21" s="134">
        <v>1</v>
      </c>
      <c r="H21" s="500">
        <f t="shared" si="1"/>
        <v>0.25</v>
      </c>
      <c r="I21" s="486">
        <f t="shared" si="2"/>
        <v>229</v>
      </c>
      <c r="J21" s="486">
        <f t="shared" si="3"/>
        <v>19</v>
      </c>
      <c r="K21" s="500">
        <f t="shared" si="4"/>
        <v>8.296943231441048E-2</v>
      </c>
    </row>
    <row r="22" spans="1:11" s="362" customFormat="1" ht="11.1" customHeight="1">
      <c r="A22" s="465" t="s">
        <v>1914</v>
      </c>
      <c r="B22" s="469" t="s">
        <v>1915</v>
      </c>
      <c r="C22" s="467">
        <v>5</v>
      </c>
      <c r="D22" s="134"/>
      <c r="E22" s="500">
        <f t="shared" si="0"/>
        <v>0</v>
      </c>
      <c r="F22" s="467">
        <v>4</v>
      </c>
      <c r="G22" s="134"/>
      <c r="H22" s="500">
        <f t="shared" si="1"/>
        <v>0</v>
      </c>
      <c r="I22" s="486">
        <f t="shared" si="2"/>
        <v>9</v>
      </c>
      <c r="J22" s="486">
        <f t="shared" si="3"/>
        <v>0</v>
      </c>
      <c r="K22" s="500">
        <f t="shared" si="4"/>
        <v>0</v>
      </c>
    </row>
    <row r="23" spans="1:11" s="362" customFormat="1" ht="11.1" customHeight="1">
      <c r="A23" s="470"/>
      <c r="B23" s="463" t="s">
        <v>1918</v>
      </c>
      <c r="C23" s="473">
        <v>6926</v>
      </c>
      <c r="D23" s="497">
        <v>1735</v>
      </c>
      <c r="E23" s="500">
        <f t="shared" si="0"/>
        <v>0.25050534218885362</v>
      </c>
      <c r="F23" s="501">
        <v>1</v>
      </c>
      <c r="G23" s="497">
        <v>1</v>
      </c>
      <c r="H23" s="500">
        <f t="shared" si="1"/>
        <v>1</v>
      </c>
      <c r="I23" s="499">
        <f t="shared" si="2"/>
        <v>6927</v>
      </c>
      <c r="J23" s="499">
        <f t="shared" si="3"/>
        <v>1736</v>
      </c>
      <c r="K23" s="500">
        <f t="shared" si="4"/>
        <v>0.25061354121553342</v>
      </c>
    </row>
    <row r="24" spans="1:11" s="362" customFormat="1" ht="11.1" customHeight="1">
      <c r="A24" s="465" t="s">
        <v>139</v>
      </c>
      <c r="B24" s="466" t="s">
        <v>1910</v>
      </c>
      <c r="C24" s="454">
        <v>3771</v>
      </c>
      <c r="D24" s="134">
        <v>998</v>
      </c>
      <c r="E24" s="500">
        <f t="shared" si="0"/>
        <v>0.26465128613099975</v>
      </c>
      <c r="F24" s="454">
        <v>1</v>
      </c>
      <c r="G24" s="134">
        <v>1</v>
      </c>
      <c r="H24" s="500">
        <f t="shared" si="1"/>
        <v>1</v>
      </c>
      <c r="I24" s="486">
        <f t="shared" si="2"/>
        <v>3772</v>
      </c>
      <c r="J24" s="486">
        <f t="shared" si="3"/>
        <v>999</v>
      </c>
      <c r="K24" s="500">
        <f t="shared" si="4"/>
        <v>0.26484623541887592</v>
      </c>
    </row>
    <row r="25" spans="1:11" s="362" customFormat="1" ht="11.1" customHeight="1">
      <c r="A25" s="465" t="s">
        <v>140</v>
      </c>
      <c r="B25" s="466" t="s">
        <v>1911</v>
      </c>
      <c r="C25" s="454">
        <v>3153</v>
      </c>
      <c r="D25" s="134">
        <v>736</v>
      </c>
      <c r="E25" s="500">
        <f t="shared" si="0"/>
        <v>0.23342848081192516</v>
      </c>
      <c r="F25" s="454"/>
      <c r="G25" s="134"/>
      <c r="H25" s="500"/>
      <c r="I25" s="486">
        <f t="shared" si="2"/>
        <v>3153</v>
      </c>
      <c r="J25" s="486">
        <f t="shared" si="3"/>
        <v>736</v>
      </c>
      <c r="K25" s="500">
        <f t="shared" si="4"/>
        <v>0.23342848081192516</v>
      </c>
    </row>
    <row r="26" spans="1:11" s="362" customFormat="1" ht="11.1" customHeight="1">
      <c r="A26" s="465" t="s">
        <v>1912</v>
      </c>
      <c r="B26" s="466" t="s">
        <v>1913</v>
      </c>
      <c r="C26" s="454">
        <v>2</v>
      </c>
      <c r="D26" s="134">
        <v>1</v>
      </c>
      <c r="E26" s="500">
        <f t="shared" si="0"/>
        <v>0.5</v>
      </c>
      <c r="F26" s="454"/>
      <c r="G26" s="134"/>
      <c r="H26" s="500"/>
      <c r="I26" s="486">
        <f t="shared" si="2"/>
        <v>2</v>
      </c>
      <c r="J26" s="486">
        <f t="shared" si="3"/>
        <v>1</v>
      </c>
      <c r="K26" s="500">
        <f t="shared" si="4"/>
        <v>0.5</v>
      </c>
    </row>
    <row r="27" spans="1:11" s="362" customFormat="1" ht="11.1" customHeight="1">
      <c r="A27" s="470"/>
      <c r="B27" s="463" t="s">
        <v>1919</v>
      </c>
      <c r="C27" s="473">
        <v>2784</v>
      </c>
      <c r="D27" s="497">
        <v>598</v>
      </c>
      <c r="E27" s="500">
        <f t="shared" si="0"/>
        <v>0.21479885057471265</v>
      </c>
      <c r="F27" s="501">
        <v>103</v>
      </c>
      <c r="G27" s="497">
        <v>33</v>
      </c>
      <c r="H27" s="500">
        <f t="shared" si="1"/>
        <v>0.32038834951456313</v>
      </c>
      <c r="I27" s="499">
        <f t="shared" si="2"/>
        <v>2887</v>
      </c>
      <c r="J27" s="499">
        <f t="shared" si="3"/>
        <v>631</v>
      </c>
      <c r="K27" s="500">
        <f t="shared" si="4"/>
        <v>0.21856598545202632</v>
      </c>
    </row>
    <row r="28" spans="1:11" s="362" customFormat="1" ht="11.1" customHeight="1">
      <c r="A28" s="465" t="s">
        <v>139</v>
      </c>
      <c r="B28" s="466" t="s">
        <v>1910</v>
      </c>
      <c r="C28" s="454">
        <v>1555</v>
      </c>
      <c r="D28" s="134">
        <v>332</v>
      </c>
      <c r="E28" s="500">
        <f t="shared" si="0"/>
        <v>0.2135048231511254</v>
      </c>
      <c r="F28" s="454">
        <v>82</v>
      </c>
      <c r="G28" s="134">
        <v>30</v>
      </c>
      <c r="H28" s="500">
        <f t="shared" si="1"/>
        <v>0.36585365853658536</v>
      </c>
      <c r="I28" s="486">
        <f t="shared" si="2"/>
        <v>1637</v>
      </c>
      <c r="J28" s="486">
        <f t="shared" si="3"/>
        <v>362</v>
      </c>
      <c r="K28" s="500">
        <f t="shared" si="4"/>
        <v>0.22113622480146611</v>
      </c>
    </row>
    <row r="29" spans="1:11" s="362" customFormat="1" ht="11.1" customHeight="1">
      <c r="A29" s="465" t="s">
        <v>140</v>
      </c>
      <c r="B29" s="466" t="s">
        <v>1911</v>
      </c>
      <c r="C29" s="454">
        <v>1176</v>
      </c>
      <c r="D29" s="134">
        <v>258</v>
      </c>
      <c r="E29" s="500">
        <f t="shared" si="0"/>
        <v>0.21938775510204081</v>
      </c>
      <c r="F29" s="454">
        <v>18</v>
      </c>
      <c r="G29" s="134">
        <v>3</v>
      </c>
      <c r="H29" s="500">
        <f t="shared" si="1"/>
        <v>0.16666666666666666</v>
      </c>
      <c r="I29" s="486">
        <f t="shared" si="2"/>
        <v>1194</v>
      </c>
      <c r="J29" s="486">
        <f t="shared" si="3"/>
        <v>261</v>
      </c>
      <c r="K29" s="500">
        <f t="shared" si="4"/>
        <v>0.21859296482412061</v>
      </c>
    </row>
    <row r="30" spans="1:11" s="362" customFormat="1" ht="11.1" customHeight="1">
      <c r="A30" s="465" t="s">
        <v>1912</v>
      </c>
      <c r="B30" s="466" t="s">
        <v>1913</v>
      </c>
      <c r="C30" s="454">
        <v>53</v>
      </c>
      <c r="D30" s="134">
        <v>8</v>
      </c>
      <c r="E30" s="500">
        <f t="shared" si="0"/>
        <v>0.15094339622641509</v>
      </c>
      <c r="F30" s="454">
        <v>3</v>
      </c>
      <c r="G30" s="134"/>
      <c r="H30" s="500">
        <f t="shared" si="1"/>
        <v>0</v>
      </c>
      <c r="I30" s="486">
        <f t="shared" si="2"/>
        <v>56</v>
      </c>
      <c r="J30" s="486">
        <f t="shared" si="3"/>
        <v>8</v>
      </c>
      <c r="K30" s="500">
        <f t="shared" si="4"/>
        <v>0.14285714285714285</v>
      </c>
    </row>
    <row r="31" spans="1:11" s="362" customFormat="1" ht="11.1" customHeight="1">
      <c r="A31" s="465" t="s">
        <v>1914</v>
      </c>
      <c r="B31" s="469" t="s">
        <v>1915</v>
      </c>
      <c r="C31" s="454"/>
      <c r="D31" s="134"/>
      <c r="E31" s="500"/>
      <c r="F31" s="454"/>
      <c r="G31" s="134"/>
      <c r="H31" s="500"/>
      <c r="I31" s="486">
        <f t="shared" si="2"/>
        <v>0</v>
      </c>
      <c r="J31" s="486">
        <f t="shared" si="3"/>
        <v>0</v>
      </c>
      <c r="K31" s="500"/>
    </row>
    <row r="32" spans="1:11" s="362" customFormat="1" ht="11.1" customHeight="1">
      <c r="A32" s="470"/>
      <c r="B32" s="463" t="s">
        <v>1920</v>
      </c>
      <c r="C32" s="473">
        <v>5973</v>
      </c>
      <c r="D32" s="497">
        <v>1126</v>
      </c>
      <c r="E32" s="500">
        <f t="shared" si="0"/>
        <v>0.1885149840950946</v>
      </c>
      <c r="F32" s="501">
        <v>10735</v>
      </c>
      <c r="G32" s="497">
        <v>1637</v>
      </c>
      <c r="H32" s="500">
        <f t="shared" si="1"/>
        <v>0.15249184909175595</v>
      </c>
      <c r="I32" s="499">
        <f t="shared" si="2"/>
        <v>16708</v>
      </c>
      <c r="J32" s="499">
        <f t="shared" si="3"/>
        <v>2763</v>
      </c>
      <c r="K32" s="500">
        <f t="shared" si="4"/>
        <v>0.16536988269092651</v>
      </c>
    </row>
    <row r="33" spans="1:11" s="362" customFormat="1" ht="11.1" customHeight="1">
      <c r="A33" s="465" t="s">
        <v>139</v>
      </c>
      <c r="B33" s="466" t="s">
        <v>1910</v>
      </c>
      <c r="C33" s="454">
        <v>2787</v>
      </c>
      <c r="D33" s="134">
        <v>486</v>
      </c>
      <c r="E33" s="500">
        <f t="shared" si="0"/>
        <v>0.1743810548977395</v>
      </c>
      <c r="F33" s="454">
        <v>1</v>
      </c>
      <c r="G33" s="134"/>
      <c r="H33" s="500">
        <f t="shared" si="1"/>
        <v>0</v>
      </c>
      <c r="I33" s="486">
        <f t="shared" si="2"/>
        <v>2788</v>
      </c>
      <c r="J33" s="486">
        <f t="shared" si="3"/>
        <v>486</v>
      </c>
      <c r="K33" s="500">
        <f t="shared" si="4"/>
        <v>0.17431850789096126</v>
      </c>
    </row>
    <row r="34" spans="1:11" s="362" customFormat="1" ht="11.1" customHeight="1">
      <c r="A34" s="465" t="s">
        <v>140</v>
      </c>
      <c r="B34" s="466" t="s">
        <v>1911</v>
      </c>
      <c r="C34" s="454">
        <v>1464</v>
      </c>
      <c r="D34" s="134">
        <v>309</v>
      </c>
      <c r="E34" s="500">
        <f t="shared" si="0"/>
        <v>0.21106557377049182</v>
      </c>
      <c r="F34" s="454"/>
      <c r="G34" s="134"/>
      <c r="H34" s="500"/>
      <c r="I34" s="486">
        <f t="shared" si="2"/>
        <v>1464</v>
      </c>
      <c r="J34" s="486">
        <f t="shared" si="3"/>
        <v>309</v>
      </c>
      <c r="K34" s="500">
        <f t="shared" si="4"/>
        <v>0.21106557377049182</v>
      </c>
    </row>
    <row r="35" spans="1:11" s="362" customFormat="1" ht="11.1" customHeight="1">
      <c r="A35" s="474" t="s">
        <v>1921</v>
      </c>
      <c r="B35" s="475" t="s">
        <v>1922</v>
      </c>
      <c r="C35" s="454">
        <v>1614</v>
      </c>
      <c r="D35" s="134">
        <v>330</v>
      </c>
      <c r="E35" s="500">
        <f t="shared" si="0"/>
        <v>0.20446096654275092</v>
      </c>
      <c r="F35" s="454">
        <v>2061</v>
      </c>
      <c r="G35" s="134">
        <v>323</v>
      </c>
      <c r="H35" s="500">
        <f t="shared" si="1"/>
        <v>0.15672003881610869</v>
      </c>
      <c r="I35" s="486">
        <f t="shared" si="2"/>
        <v>3675</v>
      </c>
      <c r="J35" s="486">
        <f t="shared" si="3"/>
        <v>653</v>
      </c>
      <c r="K35" s="500">
        <f t="shared" si="4"/>
        <v>0.17768707482993198</v>
      </c>
    </row>
    <row r="36" spans="1:11" s="362" customFormat="1" ht="11.1" customHeight="1">
      <c r="A36" s="465" t="s">
        <v>1914</v>
      </c>
      <c r="B36" s="469" t="s">
        <v>1915</v>
      </c>
      <c r="C36" s="454">
        <v>107</v>
      </c>
      <c r="D36" s="134">
        <v>1</v>
      </c>
      <c r="E36" s="500">
        <f t="shared" si="0"/>
        <v>9.3457943925233638E-3</v>
      </c>
      <c r="F36" s="454">
        <v>4266</v>
      </c>
      <c r="G36" s="134">
        <v>167</v>
      </c>
      <c r="H36" s="500">
        <f t="shared" si="1"/>
        <v>3.9146741678387248E-2</v>
      </c>
      <c r="I36" s="486">
        <f t="shared" si="2"/>
        <v>4373</v>
      </c>
      <c r="J36" s="486">
        <f t="shared" si="3"/>
        <v>168</v>
      </c>
      <c r="K36" s="500">
        <f t="shared" si="4"/>
        <v>3.8417562314200779E-2</v>
      </c>
    </row>
    <row r="37" spans="1:11" s="362" customFormat="1" ht="11.1" customHeight="1">
      <c r="A37" s="468" t="s">
        <v>1923</v>
      </c>
      <c r="B37" s="476" t="s">
        <v>1924</v>
      </c>
      <c r="C37" s="454"/>
      <c r="D37" s="134"/>
      <c r="E37" s="500"/>
      <c r="F37" s="454"/>
      <c r="G37" s="134"/>
      <c r="H37" s="500"/>
      <c r="I37" s="486">
        <f t="shared" si="2"/>
        <v>0</v>
      </c>
      <c r="J37" s="486">
        <f t="shared" si="3"/>
        <v>0</v>
      </c>
      <c r="K37" s="500"/>
    </row>
    <row r="38" spans="1:11" s="362" customFormat="1" ht="11.1" customHeight="1">
      <c r="A38" s="468" t="s">
        <v>1925</v>
      </c>
      <c r="B38" s="476" t="s">
        <v>1924</v>
      </c>
      <c r="C38" s="454">
        <v>1</v>
      </c>
      <c r="D38" s="134"/>
      <c r="E38" s="500">
        <f t="shared" si="0"/>
        <v>0</v>
      </c>
      <c r="F38" s="454">
        <v>4407</v>
      </c>
      <c r="G38" s="134">
        <v>1147</v>
      </c>
      <c r="H38" s="500">
        <f t="shared" si="1"/>
        <v>0.26026775584297707</v>
      </c>
      <c r="I38" s="486">
        <f t="shared" si="2"/>
        <v>4408</v>
      </c>
      <c r="J38" s="486">
        <f t="shared" si="3"/>
        <v>1147</v>
      </c>
      <c r="K38" s="500">
        <f t="shared" si="4"/>
        <v>0.26020871143375679</v>
      </c>
    </row>
    <row r="39" spans="1:11" s="362" customFormat="1" ht="11.1" customHeight="1">
      <c r="A39" s="470"/>
      <c r="B39" s="463" t="s">
        <v>1900</v>
      </c>
      <c r="C39" s="473">
        <v>8500</v>
      </c>
      <c r="D39" s="497">
        <v>1698</v>
      </c>
      <c r="E39" s="500">
        <f t="shared" si="0"/>
        <v>0.19976470588235293</v>
      </c>
      <c r="F39" s="501">
        <v>296</v>
      </c>
      <c r="G39" s="497">
        <v>63</v>
      </c>
      <c r="H39" s="500">
        <f t="shared" si="1"/>
        <v>0.21283783783783783</v>
      </c>
      <c r="I39" s="499">
        <f t="shared" si="2"/>
        <v>8796</v>
      </c>
      <c r="J39" s="499">
        <f t="shared" si="3"/>
        <v>1761</v>
      </c>
      <c r="K39" s="500">
        <f t="shared" si="4"/>
        <v>0.20020463847203274</v>
      </c>
    </row>
    <row r="40" spans="1:11" s="362" customFormat="1" ht="11.1" customHeight="1">
      <c r="A40" s="465" t="s">
        <v>139</v>
      </c>
      <c r="B40" s="466" t="s">
        <v>1910</v>
      </c>
      <c r="C40" s="454">
        <v>4443</v>
      </c>
      <c r="D40" s="134">
        <v>879</v>
      </c>
      <c r="E40" s="500">
        <f t="shared" si="0"/>
        <v>0.19783929777177583</v>
      </c>
      <c r="F40" s="454">
        <v>42</v>
      </c>
      <c r="G40" s="134"/>
      <c r="H40" s="500">
        <f t="shared" si="1"/>
        <v>0</v>
      </c>
      <c r="I40" s="486">
        <f t="shared" si="2"/>
        <v>4485</v>
      </c>
      <c r="J40" s="486">
        <f t="shared" si="3"/>
        <v>879</v>
      </c>
      <c r="K40" s="500">
        <f t="shared" si="4"/>
        <v>0.19598662207357859</v>
      </c>
    </row>
    <row r="41" spans="1:11" s="362" customFormat="1" ht="11.1" customHeight="1">
      <c r="A41" s="465" t="s">
        <v>140</v>
      </c>
      <c r="B41" s="466" t="s">
        <v>1911</v>
      </c>
      <c r="C41" s="454">
        <v>3616</v>
      </c>
      <c r="D41" s="134">
        <v>818</v>
      </c>
      <c r="E41" s="500">
        <f t="shared" si="0"/>
        <v>0.22621681415929204</v>
      </c>
      <c r="F41" s="454">
        <v>15</v>
      </c>
      <c r="G41" s="134"/>
      <c r="H41" s="500">
        <f t="shared" si="1"/>
        <v>0</v>
      </c>
      <c r="I41" s="486">
        <f t="shared" si="2"/>
        <v>3631</v>
      </c>
      <c r="J41" s="486">
        <f t="shared" si="3"/>
        <v>818</v>
      </c>
      <c r="K41" s="500">
        <f t="shared" si="4"/>
        <v>0.22528229137978517</v>
      </c>
    </row>
    <row r="42" spans="1:11" s="362" customFormat="1" ht="11.1" customHeight="1">
      <c r="A42" s="465" t="s">
        <v>1914</v>
      </c>
      <c r="B42" s="469" t="s">
        <v>1915</v>
      </c>
      <c r="C42" s="454">
        <v>441</v>
      </c>
      <c r="D42" s="134">
        <v>1</v>
      </c>
      <c r="E42" s="500">
        <f t="shared" si="0"/>
        <v>2.2675736961451248E-3</v>
      </c>
      <c r="F42" s="454">
        <v>239</v>
      </c>
      <c r="G42" s="134">
        <v>63</v>
      </c>
      <c r="H42" s="500">
        <f t="shared" si="1"/>
        <v>0.26359832635983266</v>
      </c>
      <c r="I42" s="486">
        <f t="shared" si="2"/>
        <v>680</v>
      </c>
      <c r="J42" s="486">
        <f t="shared" si="3"/>
        <v>64</v>
      </c>
      <c r="K42" s="500">
        <f t="shared" si="4"/>
        <v>9.4117647058823528E-2</v>
      </c>
    </row>
    <row r="43" spans="1:11" s="362" customFormat="1" ht="11.1" customHeight="1">
      <c r="A43" s="470"/>
      <c r="B43" s="463" t="s">
        <v>1926</v>
      </c>
      <c r="C43" s="473">
        <v>8183</v>
      </c>
      <c r="D43" s="497">
        <v>1801</v>
      </c>
      <c r="E43" s="500">
        <f t="shared" si="0"/>
        <v>0.22009043138213369</v>
      </c>
      <c r="F43" s="501">
        <v>3</v>
      </c>
      <c r="G43" s="497"/>
      <c r="H43" s="500">
        <f t="shared" si="1"/>
        <v>0</v>
      </c>
      <c r="I43" s="499">
        <f t="shared" si="2"/>
        <v>8186</v>
      </c>
      <c r="J43" s="499">
        <f t="shared" si="3"/>
        <v>1801</v>
      </c>
      <c r="K43" s="500">
        <f t="shared" si="4"/>
        <v>0.2200097727827999</v>
      </c>
    </row>
    <row r="44" spans="1:11" s="362" customFormat="1" ht="11.1" customHeight="1">
      <c r="A44" s="465" t="s">
        <v>139</v>
      </c>
      <c r="B44" s="466" t="s">
        <v>1910</v>
      </c>
      <c r="C44" s="454">
        <v>3871</v>
      </c>
      <c r="D44" s="134">
        <v>868</v>
      </c>
      <c r="E44" s="500">
        <f t="shared" si="0"/>
        <v>0.22423146473779385</v>
      </c>
      <c r="F44" s="454"/>
      <c r="G44" s="134"/>
      <c r="H44" s="500"/>
      <c r="I44" s="486">
        <f t="shared" si="2"/>
        <v>3871</v>
      </c>
      <c r="J44" s="486">
        <f t="shared" si="3"/>
        <v>868</v>
      </c>
      <c r="K44" s="500">
        <f t="shared" si="4"/>
        <v>0.22423146473779385</v>
      </c>
    </row>
    <row r="45" spans="1:11" s="362" customFormat="1" ht="11.1" customHeight="1">
      <c r="A45" s="465" t="s">
        <v>140</v>
      </c>
      <c r="B45" s="466" t="s">
        <v>1911</v>
      </c>
      <c r="C45" s="454">
        <v>407</v>
      </c>
      <c r="D45" s="134">
        <v>61</v>
      </c>
      <c r="E45" s="500">
        <f t="shared" si="0"/>
        <v>0.14987714987714987</v>
      </c>
      <c r="F45" s="454"/>
      <c r="G45" s="134"/>
      <c r="H45" s="500"/>
      <c r="I45" s="486">
        <f t="shared" si="2"/>
        <v>407</v>
      </c>
      <c r="J45" s="486">
        <f t="shared" si="3"/>
        <v>61</v>
      </c>
      <c r="K45" s="500">
        <f t="shared" si="4"/>
        <v>0.14987714987714987</v>
      </c>
    </row>
    <row r="46" spans="1:11" s="362" customFormat="1" ht="11.1" customHeight="1">
      <c r="A46" s="477" t="s">
        <v>1927</v>
      </c>
      <c r="B46" s="466" t="s">
        <v>1928</v>
      </c>
      <c r="C46" s="454">
        <v>3905</v>
      </c>
      <c r="D46" s="134">
        <v>872</v>
      </c>
      <c r="E46" s="500">
        <f t="shared" si="0"/>
        <v>0.223303457106274</v>
      </c>
      <c r="F46" s="454">
        <v>3</v>
      </c>
      <c r="G46" s="134"/>
      <c r="H46" s="500">
        <f t="shared" si="1"/>
        <v>0</v>
      </c>
      <c r="I46" s="486">
        <f t="shared" si="2"/>
        <v>3908</v>
      </c>
      <c r="J46" s="486">
        <f t="shared" si="3"/>
        <v>872</v>
      </c>
      <c r="K46" s="500">
        <f t="shared" si="4"/>
        <v>0.22313203684749233</v>
      </c>
    </row>
    <row r="47" spans="1:11" s="362" customFormat="1" ht="11.1" customHeight="1">
      <c r="A47" s="470"/>
      <c r="B47" s="463" t="s">
        <v>1899</v>
      </c>
      <c r="C47" s="473">
        <v>6342</v>
      </c>
      <c r="D47" s="497">
        <v>1707</v>
      </c>
      <c r="E47" s="500">
        <f t="shared" si="0"/>
        <v>0.26915799432355725</v>
      </c>
      <c r="F47" s="501">
        <v>139</v>
      </c>
      <c r="G47" s="497">
        <v>15</v>
      </c>
      <c r="H47" s="500">
        <f t="shared" si="1"/>
        <v>0.1079136690647482</v>
      </c>
      <c r="I47" s="499">
        <f t="shared" si="2"/>
        <v>6481</v>
      </c>
      <c r="J47" s="499">
        <f t="shared" si="3"/>
        <v>1722</v>
      </c>
      <c r="K47" s="500">
        <f t="shared" si="4"/>
        <v>0.26569973769480021</v>
      </c>
    </row>
    <row r="48" spans="1:11" s="362" customFormat="1" ht="11.1" customHeight="1">
      <c r="A48" s="465" t="s">
        <v>139</v>
      </c>
      <c r="B48" s="466" t="s">
        <v>1910</v>
      </c>
      <c r="C48" s="454">
        <v>2602</v>
      </c>
      <c r="D48" s="134">
        <v>970</v>
      </c>
      <c r="E48" s="500">
        <f t="shared" si="0"/>
        <v>0.37279016141429672</v>
      </c>
      <c r="F48" s="454">
        <v>4</v>
      </c>
      <c r="G48" s="134"/>
      <c r="H48" s="500">
        <f t="shared" si="1"/>
        <v>0</v>
      </c>
      <c r="I48" s="486">
        <f t="shared" si="2"/>
        <v>2606</v>
      </c>
      <c r="J48" s="486">
        <f t="shared" si="3"/>
        <v>970</v>
      </c>
      <c r="K48" s="500">
        <f t="shared" si="4"/>
        <v>0.37221795855717577</v>
      </c>
    </row>
    <row r="49" spans="1:11" s="362" customFormat="1" ht="11.1" customHeight="1">
      <c r="A49" s="465" t="s">
        <v>140</v>
      </c>
      <c r="B49" s="466" t="s">
        <v>1911</v>
      </c>
      <c r="C49" s="454">
        <v>911</v>
      </c>
      <c r="D49" s="134">
        <v>38</v>
      </c>
      <c r="E49" s="500">
        <f t="shared" si="0"/>
        <v>4.1712403951701428E-2</v>
      </c>
      <c r="F49" s="454"/>
      <c r="G49" s="134"/>
      <c r="H49" s="500"/>
      <c r="I49" s="486">
        <f t="shared" si="2"/>
        <v>911</v>
      </c>
      <c r="J49" s="486">
        <f t="shared" si="3"/>
        <v>38</v>
      </c>
      <c r="K49" s="500">
        <f t="shared" si="4"/>
        <v>4.1712403951701428E-2</v>
      </c>
    </row>
    <row r="50" spans="1:11" s="362" customFormat="1" ht="11.1" customHeight="1">
      <c r="A50" s="465" t="s">
        <v>1914</v>
      </c>
      <c r="B50" s="469" t="s">
        <v>1915</v>
      </c>
      <c r="C50" s="454">
        <v>2829</v>
      </c>
      <c r="D50" s="134">
        <v>699</v>
      </c>
      <c r="E50" s="500">
        <f t="shared" si="0"/>
        <v>0.24708377518557795</v>
      </c>
      <c r="F50" s="454">
        <v>135</v>
      </c>
      <c r="G50" s="134">
        <v>15</v>
      </c>
      <c r="H50" s="500">
        <f t="shared" si="1"/>
        <v>0.1111111111111111</v>
      </c>
      <c r="I50" s="486">
        <f t="shared" si="2"/>
        <v>2964</v>
      </c>
      <c r="J50" s="486">
        <f t="shared" si="3"/>
        <v>714</v>
      </c>
      <c r="K50" s="500">
        <f t="shared" si="4"/>
        <v>0.24089068825910931</v>
      </c>
    </row>
    <row r="51" spans="1:11" s="362" customFormat="1" ht="11.1" customHeight="1">
      <c r="A51" s="470"/>
      <c r="B51" s="463" t="s">
        <v>1929</v>
      </c>
      <c r="C51" s="473">
        <v>2587</v>
      </c>
      <c r="D51" s="497">
        <v>668</v>
      </c>
      <c r="E51" s="500">
        <f t="shared" si="0"/>
        <v>0.25821414766138384</v>
      </c>
      <c r="F51" s="501">
        <v>354</v>
      </c>
      <c r="G51" s="497">
        <v>131</v>
      </c>
      <c r="H51" s="500">
        <f t="shared" si="1"/>
        <v>0.37005649717514122</v>
      </c>
      <c r="I51" s="499">
        <f t="shared" si="2"/>
        <v>2941</v>
      </c>
      <c r="J51" s="499">
        <f t="shared" si="3"/>
        <v>799</v>
      </c>
      <c r="K51" s="500">
        <f t="shared" si="4"/>
        <v>0.27167630057803466</v>
      </c>
    </row>
    <row r="52" spans="1:11" s="362" customFormat="1" ht="11.1" customHeight="1">
      <c r="A52" s="465" t="s">
        <v>139</v>
      </c>
      <c r="B52" s="466" t="s">
        <v>1910</v>
      </c>
      <c r="C52" s="454">
        <v>2288</v>
      </c>
      <c r="D52" s="134">
        <v>592</v>
      </c>
      <c r="E52" s="500">
        <f t="shared" si="0"/>
        <v>0.25874125874125875</v>
      </c>
      <c r="F52" s="454">
        <v>118</v>
      </c>
      <c r="G52" s="134">
        <v>48</v>
      </c>
      <c r="H52" s="500">
        <f t="shared" si="1"/>
        <v>0.40677966101694918</v>
      </c>
      <c r="I52" s="486">
        <f t="shared" si="2"/>
        <v>2406</v>
      </c>
      <c r="J52" s="486">
        <f t="shared" si="3"/>
        <v>640</v>
      </c>
      <c r="K52" s="500">
        <f t="shared" si="4"/>
        <v>0.2660016625103907</v>
      </c>
    </row>
    <row r="53" spans="1:11" s="362" customFormat="1" ht="11.1" customHeight="1">
      <c r="A53" s="465" t="s">
        <v>140</v>
      </c>
      <c r="B53" s="466" t="s">
        <v>1911</v>
      </c>
      <c r="C53" s="478">
        <v>297</v>
      </c>
      <c r="D53" s="134">
        <v>76</v>
      </c>
      <c r="E53" s="500">
        <f t="shared" si="0"/>
        <v>0.25589225589225589</v>
      </c>
      <c r="F53" s="454">
        <v>179</v>
      </c>
      <c r="G53" s="134">
        <v>1</v>
      </c>
      <c r="H53" s="500">
        <f t="shared" si="1"/>
        <v>5.5865921787709499E-3</v>
      </c>
      <c r="I53" s="486">
        <f t="shared" si="2"/>
        <v>476</v>
      </c>
      <c r="J53" s="486">
        <f t="shared" si="3"/>
        <v>77</v>
      </c>
      <c r="K53" s="500">
        <f t="shared" si="4"/>
        <v>0.16176470588235295</v>
      </c>
    </row>
    <row r="54" spans="1:11" s="362" customFormat="1" ht="11.1" customHeight="1">
      <c r="A54" s="465" t="s">
        <v>1930</v>
      </c>
      <c r="B54" s="466" t="s">
        <v>1931</v>
      </c>
      <c r="C54" s="479">
        <v>2</v>
      </c>
      <c r="D54" s="134"/>
      <c r="E54" s="500">
        <f t="shared" si="0"/>
        <v>0</v>
      </c>
      <c r="F54" s="454">
        <v>57</v>
      </c>
      <c r="G54" s="134">
        <v>82</v>
      </c>
      <c r="H54" s="500">
        <f t="shared" si="1"/>
        <v>1.4385964912280702</v>
      </c>
      <c r="I54" s="486">
        <f t="shared" si="2"/>
        <v>59</v>
      </c>
      <c r="J54" s="486">
        <f t="shared" si="3"/>
        <v>82</v>
      </c>
      <c r="K54" s="500">
        <f t="shared" si="4"/>
        <v>1.3898305084745763</v>
      </c>
    </row>
    <row r="55" spans="1:11" s="362" customFormat="1" ht="11.1" customHeight="1">
      <c r="A55" s="470"/>
      <c r="B55" s="463" t="s">
        <v>1932</v>
      </c>
      <c r="C55" s="473">
        <v>1454</v>
      </c>
      <c r="D55" s="497">
        <v>333</v>
      </c>
      <c r="E55" s="500">
        <f t="shared" si="0"/>
        <v>0.22902338376891335</v>
      </c>
      <c r="F55" s="501">
        <v>88</v>
      </c>
      <c r="G55" s="497">
        <v>34</v>
      </c>
      <c r="H55" s="500">
        <f t="shared" si="1"/>
        <v>0.38636363636363635</v>
      </c>
      <c r="I55" s="499">
        <f t="shared" si="2"/>
        <v>1542</v>
      </c>
      <c r="J55" s="499">
        <f t="shared" si="3"/>
        <v>367</v>
      </c>
      <c r="K55" s="500">
        <f t="shared" si="4"/>
        <v>0.23800259403372243</v>
      </c>
    </row>
    <row r="56" spans="1:11" s="362" customFormat="1" ht="11.1" customHeight="1">
      <c r="A56" s="465" t="s">
        <v>139</v>
      </c>
      <c r="B56" s="466" t="s">
        <v>1910</v>
      </c>
      <c r="C56" s="454">
        <v>1394</v>
      </c>
      <c r="D56" s="134">
        <v>248</v>
      </c>
      <c r="E56" s="500">
        <f t="shared" si="0"/>
        <v>0.17790530846484937</v>
      </c>
      <c r="F56" s="454"/>
      <c r="G56" s="134"/>
      <c r="H56" s="500"/>
      <c r="I56" s="486">
        <f t="shared" si="2"/>
        <v>1394</v>
      </c>
      <c r="J56" s="486">
        <f t="shared" si="3"/>
        <v>248</v>
      </c>
      <c r="K56" s="500">
        <f t="shared" si="4"/>
        <v>0.17790530846484937</v>
      </c>
    </row>
    <row r="57" spans="1:11" s="362" customFormat="1" ht="11.1" customHeight="1">
      <c r="A57" s="465" t="s">
        <v>140</v>
      </c>
      <c r="B57" s="466" t="s">
        <v>1933</v>
      </c>
      <c r="C57" s="454">
        <v>25</v>
      </c>
      <c r="D57" s="134">
        <v>2</v>
      </c>
      <c r="E57" s="500">
        <f t="shared" si="0"/>
        <v>0.08</v>
      </c>
      <c r="F57" s="454"/>
      <c r="G57" s="134"/>
      <c r="H57" s="500"/>
      <c r="I57" s="486">
        <f t="shared" si="2"/>
        <v>25</v>
      </c>
      <c r="J57" s="486">
        <f t="shared" si="3"/>
        <v>2</v>
      </c>
      <c r="K57" s="500">
        <f t="shared" si="4"/>
        <v>0.08</v>
      </c>
    </row>
    <row r="58" spans="1:11" s="362" customFormat="1" ht="11.1" customHeight="1">
      <c r="A58" s="465" t="s">
        <v>1934</v>
      </c>
      <c r="B58" s="466" t="s">
        <v>1935</v>
      </c>
      <c r="C58" s="454">
        <v>27</v>
      </c>
      <c r="D58" s="134">
        <v>6</v>
      </c>
      <c r="E58" s="500">
        <f t="shared" si="0"/>
        <v>0.22222222222222221</v>
      </c>
      <c r="F58" s="454"/>
      <c r="G58" s="134"/>
      <c r="H58" s="500"/>
      <c r="I58" s="486">
        <f t="shared" si="2"/>
        <v>27</v>
      </c>
      <c r="J58" s="486">
        <f t="shared" si="3"/>
        <v>6</v>
      </c>
      <c r="K58" s="500">
        <f t="shared" si="4"/>
        <v>0.22222222222222221</v>
      </c>
    </row>
    <row r="59" spans="1:11" s="362" customFormat="1" ht="11.1" customHeight="1">
      <c r="A59" s="495" t="s">
        <v>1946</v>
      </c>
      <c r="B59" s="494" t="s">
        <v>1947</v>
      </c>
      <c r="C59" s="454"/>
      <c r="D59" s="134">
        <v>71</v>
      </c>
      <c r="E59" s="500"/>
      <c r="F59" s="454"/>
      <c r="G59" s="134"/>
      <c r="H59" s="500"/>
      <c r="I59" s="486"/>
      <c r="J59" s="486">
        <f t="shared" si="3"/>
        <v>71</v>
      </c>
      <c r="K59" s="500"/>
    </row>
    <row r="60" spans="1:11" s="362" customFormat="1" ht="11.1" customHeight="1">
      <c r="A60" s="465" t="s">
        <v>1914</v>
      </c>
      <c r="B60" s="469" t="s">
        <v>1915</v>
      </c>
      <c r="C60" s="454">
        <v>8</v>
      </c>
      <c r="D60" s="134">
        <v>6</v>
      </c>
      <c r="E60" s="500">
        <f t="shared" si="0"/>
        <v>0.75</v>
      </c>
      <c r="F60" s="454">
        <v>88</v>
      </c>
      <c r="G60" s="134">
        <v>34</v>
      </c>
      <c r="H60" s="500">
        <f t="shared" si="1"/>
        <v>0.38636363636363635</v>
      </c>
      <c r="I60" s="486">
        <f t="shared" si="2"/>
        <v>96</v>
      </c>
      <c r="J60" s="486">
        <f t="shared" si="3"/>
        <v>40</v>
      </c>
      <c r="K60" s="500">
        <f t="shared" si="4"/>
        <v>0.41666666666666669</v>
      </c>
    </row>
    <row r="61" spans="1:11" s="362" customFormat="1" ht="11.1" customHeight="1">
      <c r="A61" s="470"/>
      <c r="B61" s="463" t="s">
        <v>1936</v>
      </c>
      <c r="C61" s="473">
        <v>1985</v>
      </c>
      <c r="D61" s="497">
        <v>390</v>
      </c>
      <c r="E61" s="500">
        <f t="shared" si="0"/>
        <v>0.19647355163727959</v>
      </c>
      <c r="F61" s="501">
        <v>84</v>
      </c>
      <c r="G61" s="497">
        <v>28</v>
      </c>
      <c r="H61" s="500">
        <f t="shared" si="1"/>
        <v>0.33333333333333331</v>
      </c>
      <c r="I61" s="499">
        <f t="shared" si="2"/>
        <v>2069</v>
      </c>
      <c r="J61" s="499">
        <f t="shared" si="3"/>
        <v>418</v>
      </c>
      <c r="K61" s="500">
        <f t="shared" si="4"/>
        <v>0.20202996616723054</v>
      </c>
    </row>
    <row r="62" spans="1:11" s="362" customFormat="1" ht="11.1" customHeight="1">
      <c r="A62" s="465" t="s">
        <v>139</v>
      </c>
      <c r="B62" s="466" t="s">
        <v>1937</v>
      </c>
      <c r="C62" s="454">
        <v>1871</v>
      </c>
      <c r="D62" s="134">
        <v>200</v>
      </c>
      <c r="E62" s="500">
        <f t="shared" si="0"/>
        <v>0.10689470871191876</v>
      </c>
      <c r="F62" s="454"/>
      <c r="G62" s="134"/>
      <c r="H62" s="500"/>
      <c r="I62" s="486">
        <f t="shared" si="2"/>
        <v>1871</v>
      </c>
      <c r="J62" s="486">
        <f t="shared" si="3"/>
        <v>200</v>
      </c>
      <c r="K62" s="500">
        <f t="shared" si="4"/>
        <v>0.10689470871191876</v>
      </c>
    </row>
    <row r="63" spans="1:11" s="362" customFormat="1" ht="11.1" customHeight="1">
      <c r="A63" s="465" t="s">
        <v>140</v>
      </c>
      <c r="B63" s="466" t="s">
        <v>1933</v>
      </c>
      <c r="C63" s="454">
        <v>47</v>
      </c>
      <c r="D63" s="134">
        <v>2</v>
      </c>
      <c r="E63" s="500">
        <f t="shared" si="0"/>
        <v>4.2553191489361701E-2</v>
      </c>
      <c r="F63" s="454"/>
      <c r="G63" s="134"/>
      <c r="H63" s="500"/>
      <c r="I63" s="486">
        <f t="shared" si="2"/>
        <v>47</v>
      </c>
      <c r="J63" s="486">
        <f t="shared" si="3"/>
        <v>2</v>
      </c>
      <c r="K63" s="500">
        <f t="shared" si="4"/>
        <v>4.2553191489361701E-2</v>
      </c>
    </row>
    <row r="64" spans="1:11" s="362" customFormat="1" ht="11.1" customHeight="1">
      <c r="A64" s="465" t="s">
        <v>1938</v>
      </c>
      <c r="B64" s="466" t="s">
        <v>1935</v>
      </c>
      <c r="C64" s="454">
        <v>63</v>
      </c>
      <c r="D64" s="134">
        <v>23</v>
      </c>
      <c r="E64" s="500">
        <f t="shared" si="0"/>
        <v>0.36507936507936506</v>
      </c>
      <c r="F64" s="454">
        <v>84</v>
      </c>
      <c r="G64" s="134"/>
      <c r="H64" s="500">
        <f t="shared" si="1"/>
        <v>0</v>
      </c>
      <c r="I64" s="486">
        <f t="shared" si="2"/>
        <v>147</v>
      </c>
      <c r="J64" s="486">
        <f t="shared" si="3"/>
        <v>23</v>
      </c>
      <c r="K64" s="500">
        <f t="shared" si="4"/>
        <v>0.15646258503401361</v>
      </c>
    </row>
    <row r="65" spans="1:11" s="362" customFormat="1" ht="11.1" customHeight="1">
      <c r="A65" s="465" t="s">
        <v>1939</v>
      </c>
      <c r="B65" s="466" t="s">
        <v>1940</v>
      </c>
      <c r="C65" s="454"/>
      <c r="D65" s="134"/>
      <c r="E65" s="500"/>
      <c r="F65" s="454"/>
      <c r="G65" s="134"/>
      <c r="H65" s="500"/>
      <c r="I65" s="486">
        <f t="shared" si="2"/>
        <v>0</v>
      </c>
      <c r="J65" s="486">
        <f t="shared" si="3"/>
        <v>0</v>
      </c>
      <c r="K65" s="500"/>
    </row>
    <row r="66" spans="1:11" s="362" customFormat="1" ht="11.1" customHeight="1">
      <c r="A66" s="495" t="s">
        <v>1946</v>
      </c>
      <c r="B66" s="494" t="s">
        <v>1947</v>
      </c>
      <c r="C66" s="454"/>
      <c r="D66" s="134">
        <v>159</v>
      </c>
      <c r="E66" s="500"/>
      <c r="F66" s="454"/>
      <c r="G66" s="134"/>
      <c r="H66" s="500"/>
      <c r="I66" s="486"/>
      <c r="J66" s="486">
        <f t="shared" si="3"/>
        <v>159</v>
      </c>
      <c r="K66" s="500"/>
    </row>
    <row r="67" spans="1:11" s="362" customFormat="1" ht="11.1" customHeight="1">
      <c r="A67" s="465" t="s">
        <v>1914</v>
      </c>
      <c r="B67" s="469" t="s">
        <v>1915</v>
      </c>
      <c r="C67" s="454">
        <v>4</v>
      </c>
      <c r="D67" s="134">
        <v>6</v>
      </c>
      <c r="E67" s="500">
        <f t="shared" si="0"/>
        <v>1.5</v>
      </c>
      <c r="F67" s="454"/>
      <c r="G67" s="134">
        <v>28</v>
      </c>
      <c r="H67" s="500"/>
      <c r="I67" s="486">
        <f t="shared" si="2"/>
        <v>4</v>
      </c>
      <c r="J67" s="486">
        <f t="shared" si="3"/>
        <v>34</v>
      </c>
      <c r="K67" s="500">
        <f t="shared" si="4"/>
        <v>8.5</v>
      </c>
    </row>
    <row r="68" spans="1:11" s="362" customFormat="1" ht="11.1" customHeight="1">
      <c r="A68" s="470"/>
      <c r="B68" s="463" t="s">
        <v>1941</v>
      </c>
      <c r="C68" s="473">
        <v>2829</v>
      </c>
      <c r="D68" s="497">
        <v>606</v>
      </c>
      <c r="E68" s="500">
        <f t="shared" si="0"/>
        <v>0.2142099681866384</v>
      </c>
      <c r="F68" s="501"/>
      <c r="G68" s="497"/>
      <c r="H68" s="500"/>
      <c r="I68" s="499">
        <f t="shared" si="2"/>
        <v>2829</v>
      </c>
      <c r="J68" s="499">
        <f t="shared" si="3"/>
        <v>606</v>
      </c>
      <c r="K68" s="500">
        <f t="shared" si="4"/>
        <v>0.2142099681866384</v>
      </c>
    </row>
    <row r="69" spans="1:11" s="362" customFormat="1" ht="11.1" customHeight="1">
      <c r="A69" s="465" t="s">
        <v>139</v>
      </c>
      <c r="B69" s="466" t="s">
        <v>1937</v>
      </c>
      <c r="C69" s="454">
        <v>1815</v>
      </c>
      <c r="D69" s="134">
        <v>391</v>
      </c>
      <c r="E69" s="500">
        <f t="shared" si="0"/>
        <v>0.21542699724517905</v>
      </c>
      <c r="F69" s="454"/>
      <c r="G69" s="134"/>
      <c r="H69" s="500"/>
      <c r="I69" s="486">
        <f t="shared" si="2"/>
        <v>1815</v>
      </c>
      <c r="J69" s="486">
        <f t="shared" si="3"/>
        <v>391</v>
      </c>
      <c r="K69" s="500">
        <f t="shared" si="4"/>
        <v>0.21542699724517905</v>
      </c>
    </row>
    <row r="70" spans="1:11" ht="11.1" customHeight="1">
      <c r="A70" s="480" t="s">
        <v>140</v>
      </c>
      <c r="B70" s="466" t="s">
        <v>1933</v>
      </c>
      <c r="C70" s="454">
        <v>1006</v>
      </c>
      <c r="D70" s="134">
        <v>215</v>
      </c>
      <c r="E70" s="500">
        <f t="shared" si="0"/>
        <v>0.21371769383697814</v>
      </c>
      <c r="F70" s="454"/>
      <c r="G70" s="134"/>
      <c r="H70" s="500"/>
      <c r="I70" s="486">
        <f t="shared" si="2"/>
        <v>1006</v>
      </c>
      <c r="J70" s="486">
        <f t="shared" si="3"/>
        <v>215</v>
      </c>
      <c r="K70" s="500">
        <f t="shared" si="4"/>
        <v>0.21371769383697814</v>
      </c>
    </row>
    <row r="71" spans="1:11" ht="11.1" customHeight="1">
      <c r="A71" s="480" t="s">
        <v>1942</v>
      </c>
      <c r="B71" s="481" t="s">
        <v>1943</v>
      </c>
      <c r="C71" s="454">
        <v>4</v>
      </c>
      <c r="D71" s="134"/>
      <c r="E71" s="500">
        <f t="shared" si="0"/>
        <v>0</v>
      </c>
      <c r="F71" s="454"/>
      <c r="G71" s="134"/>
      <c r="H71" s="500"/>
      <c r="I71" s="486">
        <f t="shared" si="2"/>
        <v>4</v>
      </c>
      <c r="J71" s="486">
        <f t="shared" si="3"/>
        <v>0</v>
      </c>
      <c r="K71" s="500">
        <f t="shared" si="4"/>
        <v>0</v>
      </c>
    </row>
    <row r="72" spans="1:11" s="362" customFormat="1" ht="11.1" customHeight="1">
      <c r="A72" s="480" t="s">
        <v>1944</v>
      </c>
      <c r="B72" s="481" t="s">
        <v>1945</v>
      </c>
      <c r="C72" s="454">
        <v>4</v>
      </c>
      <c r="D72" s="134"/>
      <c r="E72" s="500">
        <f t="shared" si="0"/>
        <v>0</v>
      </c>
      <c r="F72" s="454"/>
      <c r="G72" s="134"/>
      <c r="H72" s="500"/>
      <c r="I72" s="486">
        <f t="shared" si="2"/>
        <v>4</v>
      </c>
      <c r="J72" s="486">
        <f t="shared" si="3"/>
        <v>0</v>
      </c>
      <c r="K72" s="500">
        <f t="shared" si="4"/>
        <v>0</v>
      </c>
    </row>
    <row r="73" spans="1:11" s="362" customFormat="1" ht="11.1" customHeight="1">
      <c r="A73" s="482" t="s">
        <v>86</v>
      </c>
      <c r="B73" s="483"/>
      <c r="C73" s="484">
        <f t="shared" ref="C73:D73" si="5">C9+C14+C18+C23+C27+C32+C39+C43+C47+C51+C55+C61+C68</f>
        <v>79203</v>
      </c>
      <c r="D73" s="484">
        <f t="shared" si="5"/>
        <v>17804</v>
      </c>
      <c r="E73" s="500">
        <f t="shared" si="0"/>
        <v>0.22478946504551595</v>
      </c>
      <c r="F73" s="484">
        <f t="shared" ref="F73:G73" si="6">F9+F14+F18+F23+F27+F32+F39+F43+F47+F51+F55+F61+F68</f>
        <v>17703</v>
      </c>
      <c r="G73" s="484">
        <f t="shared" si="6"/>
        <v>3473</v>
      </c>
      <c r="H73" s="500">
        <f t="shared" si="1"/>
        <v>0.19618143817432074</v>
      </c>
      <c r="I73" s="485">
        <f t="shared" si="2"/>
        <v>96906</v>
      </c>
      <c r="J73" s="485">
        <f t="shared" si="2"/>
        <v>21277</v>
      </c>
      <c r="K73" s="500">
        <f t="shared" si="4"/>
        <v>0.21956328813489362</v>
      </c>
    </row>
    <row r="74" spans="1:11" s="130" customFormat="1" ht="11.1" customHeight="1">
      <c r="A74" s="122" t="s">
        <v>86</v>
      </c>
      <c r="B74" s="116"/>
      <c r="C74" s="134"/>
      <c r="D74" s="134"/>
      <c r="E74" s="134"/>
      <c r="F74" s="134"/>
      <c r="G74" s="134"/>
      <c r="H74" s="134"/>
      <c r="I74" s="135"/>
      <c r="J74" s="134"/>
      <c r="K74" s="134"/>
    </row>
    <row r="75" spans="1:11" s="130" customFormat="1" ht="12.75" customHeight="1">
      <c r="A75" s="122" t="s">
        <v>200</v>
      </c>
      <c r="B75" s="138"/>
      <c r="C75" s="138"/>
      <c r="D75" s="138"/>
      <c r="E75" s="138"/>
      <c r="F75" s="138"/>
      <c r="G75" s="138"/>
      <c r="H75" s="138"/>
      <c r="I75" s="138"/>
      <c r="J75" s="138"/>
      <c r="K75" s="337"/>
    </row>
    <row r="76" spans="1:11" s="130" customFormat="1" ht="13.5" customHeight="1">
      <c r="A76" s="487" t="s">
        <v>139</v>
      </c>
      <c r="B76" s="488" t="s">
        <v>142</v>
      </c>
      <c r="C76" s="489"/>
      <c r="D76" s="489"/>
      <c r="E76" s="489"/>
      <c r="F76" s="490"/>
      <c r="G76" s="490"/>
      <c r="H76" s="490"/>
      <c r="I76" s="489"/>
      <c r="J76" s="490"/>
      <c r="K76" s="490"/>
    </row>
    <row r="77" spans="1:11" s="130" customFormat="1" ht="22.5">
      <c r="A77" s="487" t="s">
        <v>140</v>
      </c>
      <c r="B77" s="488" t="s">
        <v>141</v>
      </c>
      <c r="C77" s="489"/>
      <c r="D77" s="489"/>
      <c r="E77" s="489"/>
      <c r="F77" s="490"/>
      <c r="G77" s="490"/>
      <c r="H77" s="490"/>
      <c r="I77" s="489"/>
      <c r="J77" s="490"/>
      <c r="K77" s="490"/>
    </row>
    <row r="78" spans="1:11" s="130" customFormat="1" ht="11.1" customHeight="1">
      <c r="A78" s="491" t="s">
        <v>86</v>
      </c>
      <c r="B78" s="492"/>
      <c r="C78" s="490"/>
      <c r="D78" s="490"/>
      <c r="E78" s="490"/>
      <c r="F78" s="490"/>
      <c r="G78" s="490"/>
      <c r="H78" s="490"/>
      <c r="I78" s="489"/>
      <c r="J78" s="490"/>
      <c r="K78" s="490"/>
    </row>
    <row r="79" spans="1:11">
      <c r="A79" s="491" t="s">
        <v>201</v>
      </c>
      <c r="B79" s="492"/>
      <c r="C79" s="490"/>
      <c r="D79" s="490"/>
      <c r="E79" s="490"/>
      <c r="F79" s="490"/>
      <c r="G79" s="490"/>
      <c r="H79" s="490"/>
      <c r="I79" s="489"/>
      <c r="J79" s="490"/>
      <c r="K79" s="490"/>
    </row>
    <row r="80" spans="1:11" s="132" customFormat="1" ht="12.75" customHeight="1">
      <c r="A80" s="977" t="s">
        <v>150</v>
      </c>
      <c r="B80" s="977"/>
      <c r="C80" s="977"/>
      <c r="D80" s="977"/>
      <c r="E80" s="977"/>
      <c r="F80" s="977"/>
      <c r="G80" s="977"/>
      <c r="H80" s="977"/>
      <c r="I80" s="977"/>
      <c r="J80" s="977"/>
      <c r="K80" s="977"/>
    </row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</sheetData>
  <mergeCells count="6">
    <mergeCell ref="A80:K80"/>
    <mergeCell ref="A7:A8"/>
    <mergeCell ref="B7:B8"/>
    <mergeCell ref="C7:E7"/>
    <mergeCell ref="F7:H7"/>
    <mergeCell ref="I7:K7"/>
  </mergeCells>
  <pageMargins left="0" right="0" top="0" bottom="0" header="0.51181102362204722" footer="0.51181102362204722"/>
  <pageSetup paperSize="9" scale="78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W44"/>
  <sheetViews>
    <sheetView topLeftCell="F7" zoomScaleSheetLayoutView="100" workbookViewId="0">
      <selection activeCell="U15" sqref="U15"/>
    </sheetView>
  </sheetViews>
  <sheetFormatPr defaultRowHeight="12.75"/>
  <cols>
    <col min="1" max="1" width="7.140625" style="1" customWidth="1"/>
    <col min="2" max="2" width="28.28515625" style="1" customWidth="1"/>
    <col min="3" max="3" width="11.42578125" style="1" customWidth="1"/>
    <col min="4" max="4" width="9.7109375" style="1" customWidth="1"/>
    <col min="5" max="5" width="9.140625" style="1" customWidth="1"/>
    <col min="6" max="6" width="10.7109375" style="1" customWidth="1"/>
    <col min="7" max="7" width="9.28515625" style="1" customWidth="1"/>
    <col min="8" max="8" width="8.140625" style="1" customWidth="1"/>
    <col min="9" max="9" width="10.7109375" style="1" customWidth="1"/>
    <col min="10" max="10" width="9.28515625" style="1" customWidth="1"/>
    <col min="11" max="11" width="8.5703125" style="1" customWidth="1"/>
    <col min="12" max="12" width="10.7109375" style="1" customWidth="1"/>
    <col min="13" max="13" width="9.28515625" style="1" customWidth="1"/>
    <col min="14" max="14" width="10.140625" style="1" customWidth="1"/>
    <col min="15" max="15" width="10.7109375" style="1" customWidth="1"/>
    <col min="16" max="16" width="9.28515625" style="1" customWidth="1"/>
    <col min="17" max="17" width="8.85546875" style="1" customWidth="1"/>
    <col min="18" max="18" width="10.7109375" style="1" customWidth="1"/>
    <col min="19" max="19" width="9.28515625" style="1" customWidth="1"/>
    <col min="20" max="20" width="8.42578125" style="1" customWidth="1"/>
    <col min="21" max="21" width="10.7109375" style="1" customWidth="1"/>
    <col min="22" max="23" width="9.28515625" style="1" customWidth="1"/>
    <col min="263" max="263" width="7.140625" customWidth="1"/>
    <col min="264" max="264" width="7" customWidth="1"/>
    <col min="265" max="265" width="26.5703125" customWidth="1"/>
    <col min="266" max="266" width="9.7109375" customWidth="1"/>
    <col min="267" max="267" width="14.85546875" customWidth="1"/>
    <col min="268" max="268" width="10.7109375" customWidth="1"/>
    <col min="269" max="269" width="9.5703125" customWidth="1"/>
    <col min="270" max="270" width="10.5703125" customWidth="1"/>
    <col min="271" max="272" width="9.85546875" customWidth="1"/>
    <col min="273" max="273" width="10.140625" customWidth="1"/>
    <col min="274" max="274" width="9.42578125" customWidth="1"/>
    <col min="275" max="275" width="10.28515625" customWidth="1"/>
    <col min="276" max="278" width="9.85546875" customWidth="1"/>
    <col min="279" max="279" width="9.28515625" customWidth="1"/>
    <col min="519" max="519" width="7.140625" customWidth="1"/>
    <col min="520" max="520" width="7" customWidth="1"/>
    <col min="521" max="521" width="26.5703125" customWidth="1"/>
    <col min="522" max="522" width="9.7109375" customWidth="1"/>
    <col min="523" max="523" width="14.85546875" customWidth="1"/>
    <col min="524" max="524" width="10.7109375" customWidth="1"/>
    <col min="525" max="525" width="9.5703125" customWidth="1"/>
    <col min="526" max="526" width="10.5703125" customWidth="1"/>
    <col min="527" max="528" width="9.85546875" customWidth="1"/>
    <col min="529" max="529" width="10.140625" customWidth="1"/>
    <col min="530" max="530" width="9.42578125" customWidth="1"/>
    <col min="531" max="531" width="10.28515625" customWidth="1"/>
    <col min="532" max="534" width="9.85546875" customWidth="1"/>
    <col min="535" max="535" width="9.28515625" customWidth="1"/>
    <col min="775" max="775" width="7.140625" customWidth="1"/>
    <col min="776" max="776" width="7" customWidth="1"/>
    <col min="777" max="777" width="26.5703125" customWidth="1"/>
    <col min="778" max="778" width="9.7109375" customWidth="1"/>
    <col min="779" max="779" width="14.85546875" customWidth="1"/>
    <col min="780" max="780" width="10.7109375" customWidth="1"/>
    <col min="781" max="781" width="9.5703125" customWidth="1"/>
    <col min="782" max="782" width="10.5703125" customWidth="1"/>
    <col min="783" max="784" width="9.85546875" customWidth="1"/>
    <col min="785" max="785" width="10.140625" customWidth="1"/>
    <col min="786" max="786" width="9.42578125" customWidth="1"/>
    <col min="787" max="787" width="10.28515625" customWidth="1"/>
    <col min="788" max="790" width="9.85546875" customWidth="1"/>
    <col min="791" max="791" width="9.28515625" customWidth="1"/>
    <col min="1031" max="1031" width="7.140625" customWidth="1"/>
    <col min="1032" max="1032" width="7" customWidth="1"/>
    <col min="1033" max="1033" width="26.5703125" customWidth="1"/>
    <col min="1034" max="1034" width="9.7109375" customWidth="1"/>
    <col min="1035" max="1035" width="14.85546875" customWidth="1"/>
    <col min="1036" max="1036" width="10.7109375" customWidth="1"/>
    <col min="1037" max="1037" width="9.5703125" customWidth="1"/>
    <col min="1038" max="1038" width="10.5703125" customWidth="1"/>
    <col min="1039" max="1040" width="9.85546875" customWidth="1"/>
    <col min="1041" max="1041" width="10.140625" customWidth="1"/>
    <col min="1042" max="1042" width="9.42578125" customWidth="1"/>
    <col min="1043" max="1043" width="10.28515625" customWidth="1"/>
    <col min="1044" max="1046" width="9.85546875" customWidth="1"/>
    <col min="1047" max="1047" width="9.28515625" customWidth="1"/>
    <col min="1287" max="1287" width="7.140625" customWidth="1"/>
    <col min="1288" max="1288" width="7" customWidth="1"/>
    <col min="1289" max="1289" width="26.5703125" customWidth="1"/>
    <col min="1290" max="1290" width="9.7109375" customWidth="1"/>
    <col min="1291" max="1291" width="14.85546875" customWidth="1"/>
    <col min="1292" max="1292" width="10.7109375" customWidth="1"/>
    <col min="1293" max="1293" width="9.5703125" customWidth="1"/>
    <col min="1294" max="1294" width="10.5703125" customWidth="1"/>
    <col min="1295" max="1296" width="9.85546875" customWidth="1"/>
    <col min="1297" max="1297" width="10.140625" customWidth="1"/>
    <col min="1298" max="1298" width="9.42578125" customWidth="1"/>
    <col min="1299" max="1299" width="10.28515625" customWidth="1"/>
    <col min="1300" max="1302" width="9.85546875" customWidth="1"/>
    <col min="1303" max="1303" width="9.28515625" customWidth="1"/>
    <col min="1543" max="1543" width="7.140625" customWidth="1"/>
    <col min="1544" max="1544" width="7" customWidth="1"/>
    <col min="1545" max="1545" width="26.5703125" customWidth="1"/>
    <col min="1546" max="1546" width="9.7109375" customWidth="1"/>
    <col min="1547" max="1547" width="14.85546875" customWidth="1"/>
    <col min="1548" max="1548" width="10.7109375" customWidth="1"/>
    <col min="1549" max="1549" width="9.5703125" customWidth="1"/>
    <col min="1550" max="1550" width="10.5703125" customWidth="1"/>
    <col min="1551" max="1552" width="9.85546875" customWidth="1"/>
    <col min="1553" max="1553" width="10.140625" customWidth="1"/>
    <col min="1554" max="1554" width="9.42578125" customWidth="1"/>
    <col min="1555" max="1555" width="10.28515625" customWidth="1"/>
    <col min="1556" max="1558" width="9.85546875" customWidth="1"/>
    <col min="1559" max="1559" width="9.28515625" customWidth="1"/>
    <col min="1799" max="1799" width="7.140625" customWidth="1"/>
    <col min="1800" max="1800" width="7" customWidth="1"/>
    <col min="1801" max="1801" width="26.5703125" customWidth="1"/>
    <col min="1802" max="1802" width="9.7109375" customWidth="1"/>
    <col min="1803" max="1803" width="14.85546875" customWidth="1"/>
    <col min="1804" max="1804" width="10.7109375" customWidth="1"/>
    <col min="1805" max="1805" width="9.5703125" customWidth="1"/>
    <col min="1806" max="1806" width="10.5703125" customWidth="1"/>
    <col min="1807" max="1808" width="9.85546875" customWidth="1"/>
    <col min="1809" max="1809" width="10.140625" customWidth="1"/>
    <col min="1810" max="1810" width="9.42578125" customWidth="1"/>
    <col min="1811" max="1811" width="10.28515625" customWidth="1"/>
    <col min="1812" max="1814" width="9.85546875" customWidth="1"/>
    <col min="1815" max="1815" width="9.28515625" customWidth="1"/>
    <col min="2055" max="2055" width="7.140625" customWidth="1"/>
    <col min="2056" max="2056" width="7" customWidth="1"/>
    <col min="2057" max="2057" width="26.5703125" customWidth="1"/>
    <col min="2058" max="2058" width="9.7109375" customWidth="1"/>
    <col min="2059" max="2059" width="14.85546875" customWidth="1"/>
    <col min="2060" max="2060" width="10.7109375" customWidth="1"/>
    <col min="2061" max="2061" width="9.5703125" customWidth="1"/>
    <col min="2062" max="2062" width="10.5703125" customWidth="1"/>
    <col min="2063" max="2064" width="9.85546875" customWidth="1"/>
    <col min="2065" max="2065" width="10.140625" customWidth="1"/>
    <col min="2066" max="2066" width="9.42578125" customWidth="1"/>
    <col min="2067" max="2067" width="10.28515625" customWidth="1"/>
    <col min="2068" max="2070" width="9.85546875" customWidth="1"/>
    <col min="2071" max="2071" width="9.28515625" customWidth="1"/>
    <col min="2311" max="2311" width="7.140625" customWidth="1"/>
    <col min="2312" max="2312" width="7" customWidth="1"/>
    <col min="2313" max="2313" width="26.5703125" customWidth="1"/>
    <col min="2314" max="2314" width="9.7109375" customWidth="1"/>
    <col min="2315" max="2315" width="14.85546875" customWidth="1"/>
    <col min="2316" max="2316" width="10.7109375" customWidth="1"/>
    <col min="2317" max="2317" width="9.5703125" customWidth="1"/>
    <col min="2318" max="2318" width="10.5703125" customWidth="1"/>
    <col min="2319" max="2320" width="9.85546875" customWidth="1"/>
    <col min="2321" max="2321" width="10.140625" customWidth="1"/>
    <col min="2322" max="2322" width="9.42578125" customWidth="1"/>
    <col min="2323" max="2323" width="10.28515625" customWidth="1"/>
    <col min="2324" max="2326" width="9.85546875" customWidth="1"/>
    <col min="2327" max="2327" width="9.28515625" customWidth="1"/>
    <col min="2567" max="2567" width="7.140625" customWidth="1"/>
    <col min="2568" max="2568" width="7" customWidth="1"/>
    <col min="2569" max="2569" width="26.5703125" customWidth="1"/>
    <col min="2570" max="2570" width="9.7109375" customWidth="1"/>
    <col min="2571" max="2571" width="14.85546875" customWidth="1"/>
    <col min="2572" max="2572" width="10.7109375" customWidth="1"/>
    <col min="2573" max="2573" width="9.5703125" customWidth="1"/>
    <col min="2574" max="2574" width="10.5703125" customWidth="1"/>
    <col min="2575" max="2576" width="9.85546875" customWidth="1"/>
    <col min="2577" max="2577" width="10.140625" customWidth="1"/>
    <col min="2578" max="2578" width="9.42578125" customWidth="1"/>
    <col min="2579" max="2579" width="10.28515625" customWidth="1"/>
    <col min="2580" max="2582" width="9.85546875" customWidth="1"/>
    <col min="2583" max="2583" width="9.28515625" customWidth="1"/>
    <col min="2823" max="2823" width="7.140625" customWidth="1"/>
    <col min="2824" max="2824" width="7" customWidth="1"/>
    <col min="2825" max="2825" width="26.5703125" customWidth="1"/>
    <col min="2826" max="2826" width="9.7109375" customWidth="1"/>
    <col min="2827" max="2827" width="14.85546875" customWidth="1"/>
    <col min="2828" max="2828" width="10.7109375" customWidth="1"/>
    <col min="2829" max="2829" width="9.5703125" customWidth="1"/>
    <col min="2830" max="2830" width="10.5703125" customWidth="1"/>
    <col min="2831" max="2832" width="9.85546875" customWidth="1"/>
    <col min="2833" max="2833" width="10.140625" customWidth="1"/>
    <col min="2834" max="2834" width="9.42578125" customWidth="1"/>
    <col min="2835" max="2835" width="10.28515625" customWidth="1"/>
    <col min="2836" max="2838" width="9.85546875" customWidth="1"/>
    <col min="2839" max="2839" width="9.28515625" customWidth="1"/>
    <col min="3079" max="3079" width="7.140625" customWidth="1"/>
    <col min="3080" max="3080" width="7" customWidth="1"/>
    <col min="3081" max="3081" width="26.5703125" customWidth="1"/>
    <col min="3082" max="3082" width="9.7109375" customWidth="1"/>
    <col min="3083" max="3083" width="14.85546875" customWidth="1"/>
    <col min="3084" max="3084" width="10.7109375" customWidth="1"/>
    <col min="3085" max="3085" width="9.5703125" customWidth="1"/>
    <col min="3086" max="3086" width="10.5703125" customWidth="1"/>
    <col min="3087" max="3088" width="9.85546875" customWidth="1"/>
    <col min="3089" max="3089" width="10.140625" customWidth="1"/>
    <col min="3090" max="3090" width="9.42578125" customWidth="1"/>
    <col min="3091" max="3091" width="10.28515625" customWidth="1"/>
    <col min="3092" max="3094" width="9.85546875" customWidth="1"/>
    <col min="3095" max="3095" width="9.28515625" customWidth="1"/>
    <col min="3335" max="3335" width="7.140625" customWidth="1"/>
    <col min="3336" max="3336" width="7" customWidth="1"/>
    <col min="3337" max="3337" width="26.5703125" customWidth="1"/>
    <col min="3338" max="3338" width="9.7109375" customWidth="1"/>
    <col min="3339" max="3339" width="14.85546875" customWidth="1"/>
    <col min="3340" max="3340" width="10.7109375" customWidth="1"/>
    <col min="3341" max="3341" width="9.5703125" customWidth="1"/>
    <col min="3342" max="3342" width="10.5703125" customWidth="1"/>
    <col min="3343" max="3344" width="9.85546875" customWidth="1"/>
    <col min="3345" max="3345" width="10.140625" customWidth="1"/>
    <col min="3346" max="3346" width="9.42578125" customWidth="1"/>
    <col min="3347" max="3347" width="10.28515625" customWidth="1"/>
    <col min="3348" max="3350" width="9.85546875" customWidth="1"/>
    <col min="3351" max="3351" width="9.28515625" customWidth="1"/>
    <col min="3591" max="3591" width="7.140625" customWidth="1"/>
    <col min="3592" max="3592" width="7" customWidth="1"/>
    <col min="3593" max="3593" width="26.5703125" customWidth="1"/>
    <col min="3594" max="3594" width="9.7109375" customWidth="1"/>
    <col min="3595" max="3595" width="14.85546875" customWidth="1"/>
    <col min="3596" max="3596" width="10.7109375" customWidth="1"/>
    <col min="3597" max="3597" width="9.5703125" customWidth="1"/>
    <col min="3598" max="3598" width="10.5703125" customWidth="1"/>
    <col min="3599" max="3600" width="9.85546875" customWidth="1"/>
    <col min="3601" max="3601" width="10.140625" customWidth="1"/>
    <col min="3602" max="3602" width="9.42578125" customWidth="1"/>
    <col min="3603" max="3603" width="10.28515625" customWidth="1"/>
    <col min="3604" max="3606" width="9.85546875" customWidth="1"/>
    <col min="3607" max="3607" width="9.28515625" customWidth="1"/>
    <col min="3847" max="3847" width="7.140625" customWidth="1"/>
    <col min="3848" max="3848" width="7" customWidth="1"/>
    <col min="3849" max="3849" width="26.5703125" customWidth="1"/>
    <col min="3850" max="3850" width="9.7109375" customWidth="1"/>
    <col min="3851" max="3851" width="14.85546875" customWidth="1"/>
    <col min="3852" max="3852" width="10.7109375" customWidth="1"/>
    <col min="3853" max="3853" width="9.5703125" customWidth="1"/>
    <col min="3854" max="3854" width="10.5703125" customWidth="1"/>
    <col min="3855" max="3856" width="9.85546875" customWidth="1"/>
    <col min="3857" max="3857" width="10.140625" customWidth="1"/>
    <col min="3858" max="3858" width="9.42578125" customWidth="1"/>
    <col min="3859" max="3859" width="10.28515625" customWidth="1"/>
    <col min="3860" max="3862" width="9.85546875" customWidth="1"/>
    <col min="3863" max="3863" width="9.28515625" customWidth="1"/>
    <col min="4103" max="4103" width="7.140625" customWidth="1"/>
    <col min="4104" max="4104" width="7" customWidth="1"/>
    <col min="4105" max="4105" width="26.5703125" customWidth="1"/>
    <col min="4106" max="4106" width="9.7109375" customWidth="1"/>
    <col min="4107" max="4107" width="14.85546875" customWidth="1"/>
    <col min="4108" max="4108" width="10.7109375" customWidth="1"/>
    <col min="4109" max="4109" width="9.5703125" customWidth="1"/>
    <col min="4110" max="4110" width="10.5703125" customWidth="1"/>
    <col min="4111" max="4112" width="9.85546875" customWidth="1"/>
    <col min="4113" max="4113" width="10.140625" customWidth="1"/>
    <col min="4114" max="4114" width="9.42578125" customWidth="1"/>
    <col min="4115" max="4115" width="10.28515625" customWidth="1"/>
    <col min="4116" max="4118" width="9.85546875" customWidth="1"/>
    <col min="4119" max="4119" width="9.28515625" customWidth="1"/>
    <col min="4359" max="4359" width="7.140625" customWidth="1"/>
    <col min="4360" max="4360" width="7" customWidth="1"/>
    <col min="4361" max="4361" width="26.5703125" customWidth="1"/>
    <col min="4362" max="4362" width="9.7109375" customWidth="1"/>
    <col min="4363" max="4363" width="14.85546875" customWidth="1"/>
    <col min="4364" max="4364" width="10.7109375" customWidth="1"/>
    <col min="4365" max="4365" width="9.5703125" customWidth="1"/>
    <col min="4366" max="4366" width="10.5703125" customWidth="1"/>
    <col min="4367" max="4368" width="9.85546875" customWidth="1"/>
    <col min="4369" max="4369" width="10.140625" customWidth="1"/>
    <col min="4370" max="4370" width="9.42578125" customWidth="1"/>
    <col min="4371" max="4371" width="10.28515625" customWidth="1"/>
    <col min="4372" max="4374" width="9.85546875" customWidth="1"/>
    <col min="4375" max="4375" width="9.28515625" customWidth="1"/>
    <col min="4615" max="4615" width="7.140625" customWidth="1"/>
    <col min="4616" max="4616" width="7" customWidth="1"/>
    <col min="4617" max="4617" width="26.5703125" customWidth="1"/>
    <col min="4618" max="4618" width="9.7109375" customWidth="1"/>
    <col min="4619" max="4619" width="14.85546875" customWidth="1"/>
    <col min="4620" max="4620" width="10.7109375" customWidth="1"/>
    <col min="4621" max="4621" width="9.5703125" customWidth="1"/>
    <col min="4622" max="4622" width="10.5703125" customWidth="1"/>
    <col min="4623" max="4624" width="9.85546875" customWidth="1"/>
    <col min="4625" max="4625" width="10.140625" customWidth="1"/>
    <col min="4626" max="4626" width="9.42578125" customWidth="1"/>
    <col min="4627" max="4627" width="10.28515625" customWidth="1"/>
    <col min="4628" max="4630" width="9.85546875" customWidth="1"/>
    <col min="4631" max="4631" width="9.28515625" customWidth="1"/>
    <col min="4871" max="4871" width="7.140625" customWidth="1"/>
    <col min="4872" max="4872" width="7" customWidth="1"/>
    <col min="4873" max="4873" width="26.5703125" customWidth="1"/>
    <col min="4874" max="4874" width="9.7109375" customWidth="1"/>
    <col min="4875" max="4875" width="14.85546875" customWidth="1"/>
    <col min="4876" max="4876" width="10.7109375" customWidth="1"/>
    <col min="4877" max="4877" width="9.5703125" customWidth="1"/>
    <col min="4878" max="4878" width="10.5703125" customWidth="1"/>
    <col min="4879" max="4880" width="9.85546875" customWidth="1"/>
    <col min="4881" max="4881" width="10.140625" customWidth="1"/>
    <col min="4882" max="4882" width="9.42578125" customWidth="1"/>
    <col min="4883" max="4883" width="10.28515625" customWidth="1"/>
    <col min="4884" max="4886" width="9.85546875" customWidth="1"/>
    <col min="4887" max="4887" width="9.28515625" customWidth="1"/>
    <col min="5127" max="5127" width="7.140625" customWidth="1"/>
    <col min="5128" max="5128" width="7" customWidth="1"/>
    <col min="5129" max="5129" width="26.5703125" customWidth="1"/>
    <col min="5130" max="5130" width="9.7109375" customWidth="1"/>
    <col min="5131" max="5131" width="14.85546875" customWidth="1"/>
    <col min="5132" max="5132" width="10.7109375" customWidth="1"/>
    <col min="5133" max="5133" width="9.5703125" customWidth="1"/>
    <col min="5134" max="5134" width="10.5703125" customWidth="1"/>
    <col min="5135" max="5136" width="9.85546875" customWidth="1"/>
    <col min="5137" max="5137" width="10.140625" customWidth="1"/>
    <col min="5138" max="5138" width="9.42578125" customWidth="1"/>
    <col min="5139" max="5139" width="10.28515625" customWidth="1"/>
    <col min="5140" max="5142" width="9.85546875" customWidth="1"/>
    <col min="5143" max="5143" width="9.28515625" customWidth="1"/>
    <col min="5383" max="5383" width="7.140625" customWidth="1"/>
    <col min="5384" max="5384" width="7" customWidth="1"/>
    <col min="5385" max="5385" width="26.5703125" customWidth="1"/>
    <col min="5386" max="5386" width="9.7109375" customWidth="1"/>
    <col min="5387" max="5387" width="14.85546875" customWidth="1"/>
    <col min="5388" max="5388" width="10.7109375" customWidth="1"/>
    <col min="5389" max="5389" width="9.5703125" customWidth="1"/>
    <col min="5390" max="5390" width="10.5703125" customWidth="1"/>
    <col min="5391" max="5392" width="9.85546875" customWidth="1"/>
    <col min="5393" max="5393" width="10.140625" customWidth="1"/>
    <col min="5394" max="5394" width="9.42578125" customWidth="1"/>
    <col min="5395" max="5395" width="10.28515625" customWidth="1"/>
    <col min="5396" max="5398" width="9.85546875" customWidth="1"/>
    <col min="5399" max="5399" width="9.28515625" customWidth="1"/>
    <col min="5639" max="5639" width="7.140625" customWidth="1"/>
    <col min="5640" max="5640" width="7" customWidth="1"/>
    <col min="5641" max="5641" width="26.5703125" customWidth="1"/>
    <col min="5642" max="5642" width="9.7109375" customWidth="1"/>
    <col min="5643" max="5643" width="14.85546875" customWidth="1"/>
    <col min="5644" max="5644" width="10.7109375" customWidth="1"/>
    <col min="5645" max="5645" width="9.5703125" customWidth="1"/>
    <col min="5646" max="5646" width="10.5703125" customWidth="1"/>
    <col min="5647" max="5648" width="9.85546875" customWidth="1"/>
    <col min="5649" max="5649" width="10.140625" customWidth="1"/>
    <col min="5650" max="5650" width="9.42578125" customWidth="1"/>
    <col min="5651" max="5651" width="10.28515625" customWidth="1"/>
    <col min="5652" max="5654" width="9.85546875" customWidth="1"/>
    <col min="5655" max="5655" width="9.28515625" customWidth="1"/>
    <col min="5895" max="5895" width="7.140625" customWidth="1"/>
    <col min="5896" max="5896" width="7" customWidth="1"/>
    <col min="5897" max="5897" width="26.5703125" customWidth="1"/>
    <col min="5898" max="5898" width="9.7109375" customWidth="1"/>
    <col min="5899" max="5899" width="14.85546875" customWidth="1"/>
    <col min="5900" max="5900" width="10.7109375" customWidth="1"/>
    <col min="5901" max="5901" width="9.5703125" customWidth="1"/>
    <col min="5902" max="5902" width="10.5703125" customWidth="1"/>
    <col min="5903" max="5904" width="9.85546875" customWidth="1"/>
    <col min="5905" max="5905" width="10.140625" customWidth="1"/>
    <col min="5906" max="5906" width="9.42578125" customWidth="1"/>
    <col min="5907" max="5907" width="10.28515625" customWidth="1"/>
    <col min="5908" max="5910" width="9.85546875" customWidth="1"/>
    <col min="5911" max="5911" width="9.28515625" customWidth="1"/>
    <col min="6151" max="6151" width="7.140625" customWidth="1"/>
    <col min="6152" max="6152" width="7" customWidth="1"/>
    <col min="6153" max="6153" width="26.5703125" customWidth="1"/>
    <col min="6154" max="6154" width="9.7109375" customWidth="1"/>
    <col min="6155" max="6155" width="14.85546875" customWidth="1"/>
    <col min="6156" max="6156" width="10.7109375" customWidth="1"/>
    <col min="6157" max="6157" width="9.5703125" customWidth="1"/>
    <col min="6158" max="6158" width="10.5703125" customWidth="1"/>
    <col min="6159" max="6160" width="9.85546875" customWidth="1"/>
    <col min="6161" max="6161" width="10.140625" customWidth="1"/>
    <col min="6162" max="6162" width="9.42578125" customWidth="1"/>
    <col min="6163" max="6163" width="10.28515625" customWidth="1"/>
    <col min="6164" max="6166" width="9.85546875" customWidth="1"/>
    <col min="6167" max="6167" width="9.28515625" customWidth="1"/>
    <col min="6407" max="6407" width="7.140625" customWidth="1"/>
    <col min="6408" max="6408" width="7" customWidth="1"/>
    <col min="6409" max="6409" width="26.5703125" customWidth="1"/>
    <col min="6410" max="6410" width="9.7109375" customWidth="1"/>
    <col min="6411" max="6411" width="14.85546875" customWidth="1"/>
    <col min="6412" max="6412" width="10.7109375" customWidth="1"/>
    <col min="6413" max="6413" width="9.5703125" customWidth="1"/>
    <col min="6414" max="6414" width="10.5703125" customWidth="1"/>
    <col min="6415" max="6416" width="9.85546875" customWidth="1"/>
    <col min="6417" max="6417" width="10.140625" customWidth="1"/>
    <col min="6418" max="6418" width="9.42578125" customWidth="1"/>
    <col min="6419" max="6419" width="10.28515625" customWidth="1"/>
    <col min="6420" max="6422" width="9.85546875" customWidth="1"/>
    <col min="6423" max="6423" width="9.28515625" customWidth="1"/>
    <col min="6663" max="6663" width="7.140625" customWidth="1"/>
    <col min="6664" max="6664" width="7" customWidth="1"/>
    <col min="6665" max="6665" width="26.5703125" customWidth="1"/>
    <col min="6666" max="6666" width="9.7109375" customWidth="1"/>
    <col min="6667" max="6667" width="14.85546875" customWidth="1"/>
    <col min="6668" max="6668" width="10.7109375" customWidth="1"/>
    <col min="6669" max="6669" width="9.5703125" customWidth="1"/>
    <col min="6670" max="6670" width="10.5703125" customWidth="1"/>
    <col min="6671" max="6672" width="9.85546875" customWidth="1"/>
    <col min="6673" max="6673" width="10.140625" customWidth="1"/>
    <col min="6674" max="6674" width="9.42578125" customWidth="1"/>
    <col min="6675" max="6675" width="10.28515625" customWidth="1"/>
    <col min="6676" max="6678" width="9.85546875" customWidth="1"/>
    <col min="6679" max="6679" width="9.28515625" customWidth="1"/>
    <col min="6919" max="6919" width="7.140625" customWidth="1"/>
    <col min="6920" max="6920" width="7" customWidth="1"/>
    <col min="6921" max="6921" width="26.5703125" customWidth="1"/>
    <col min="6922" max="6922" width="9.7109375" customWidth="1"/>
    <col min="6923" max="6923" width="14.85546875" customWidth="1"/>
    <col min="6924" max="6924" width="10.7109375" customWidth="1"/>
    <col min="6925" max="6925" width="9.5703125" customWidth="1"/>
    <col min="6926" max="6926" width="10.5703125" customWidth="1"/>
    <col min="6927" max="6928" width="9.85546875" customWidth="1"/>
    <col min="6929" max="6929" width="10.140625" customWidth="1"/>
    <col min="6930" max="6930" width="9.42578125" customWidth="1"/>
    <col min="6931" max="6931" width="10.28515625" customWidth="1"/>
    <col min="6932" max="6934" width="9.85546875" customWidth="1"/>
    <col min="6935" max="6935" width="9.28515625" customWidth="1"/>
    <col min="7175" max="7175" width="7.140625" customWidth="1"/>
    <col min="7176" max="7176" width="7" customWidth="1"/>
    <col min="7177" max="7177" width="26.5703125" customWidth="1"/>
    <col min="7178" max="7178" width="9.7109375" customWidth="1"/>
    <col min="7179" max="7179" width="14.85546875" customWidth="1"/>
    <col min="7180" max="7180" width="10.7109375" customWidth="1"/>
    <col min="7181" max="7181" width="9.5703125" customWidth="1"/>
    <col min="7182" max="7182" width="10.5703125" customWidth="1"/>
    <col min="7183" max="7184" width="9.85546875" customWidth="1"/>
    <col min="7185" max="7185" width="10.140625" customWidth="1"/>
    <col min="7186" max="7186" width="9.42578125" customWidth="1"/>
    <col min="7187" max="7187" width="10.28515625" customWidth="1"/>
    <col min="7188" max="7190" width="9.85546875" customWidth="1"/>
    <col min="7191" max="7191" width="9.28515625" customWidth="1"/>
    <col min="7431" max="7431" width="7.140625" customWidth="1"/>
    <col min="7432" max="7432" width="7" customWidth="1"/>
    <col min="7433" max="7433" width="26.5703125" customWidth="1"/>
    <col min="7434" max="7434" width="9.7109375" customWidth="1"/>
    <col min="7435" max="7435" width="14.85546875" customWidth="1"/>
    <col min="7436" max="7436" width="10.7109375" customWidth="1"/>
    <col min="7437" max="7437" width="9.5703125" customWidth="1"/>
    <col min="7438" max="7438" width="10.5703125" customWidth="1"/>
    <col min="7439" max="7440" width="9.85546875" customWidth="1"/>
    <col min="7441" max="7441" width="10.140625" customWidth="1"/>
    <col min="7442" max="7442" width="9.42578125" customWidth="1"/>
    <col min="7443" max="7443" width="10.28515625" customWidth="1"/>
    <col min="7444" max="7446" width="9.85546875" customWidth="1"/>
    <col min="7447" max="7447" width="9.28515625" customWidth="1"/>
    <col min="7687" max="7687" width="7.140625" customWidth="1"/>
    <col min="7688" max="7688" width="7" customWidth="1"/>
    <col min="7689" max="7689" width="26.5703125" customWidth="1"/>
    <col min="7690" max="7690" width="9.7109375" customWidth="1"/>
    <col min="7691" max="7691" width="14.85546875" customWidth="1"/>
    <col min="7692" max="7692" width="10.7109375" customWidth="1"/>
    <col min="7693" max="7693" width="9.5703125" customWidth="1"/>
    <col min="7694" max="7694" width="10.5703125" customWidth="1"/>
    <col min="7695" max="7696" width="9.85546875" customWidth="1"/>
    <col min="7697" max="7697" width="10.140625" customWidth="1"/>
    <col min="7698" max="7698" width="9.42578125" customWidth="1"/>
    <col min="7699" max="7699" width="10.28515625" customWidth="1"/>
    <col min="7700" max="7702" width="9.85546875" customWidth="1"/>
    <col min="7703" max="7703" width="9.28515625" customWidth="1"/>
    <col min="7943" max="7943" width="7.140625" customWidth="1"/>
    <col min="7944" max="7944" width="7" customWidth="1"/>
    <col min="7945" max="7945" width="26.5703125" customWidth="1"/>
    <col min="7946" max="7946" width="9.7109375" customWidth="1"/>
    <col min="7947" max="7947" width="14.85546875" customWidth="1"/>
    <col min="7948" max="7948" width="10.7109375" customWidth="1"/>
    <col min="7949" max="7949" width="9.5703125" customWidth="1"/>
    <col min="7950" max="7950" width="10.5703125" customWidth="1"/>
    <col min="7951" max="7952" width="9.85546875" customWidth="1"/>
    <col min="7953" max="7953" width="10.140625" customWidth="1"/>
    <col min="7954" max="7954" width="9.42578125" customWidth="1"/>
    <col min="7955" max="7955" width="10.28515625" customWidth="1"/>
    <col min="7956" max="7958" width="9.85546875" customWidth="1"/>
    <col min="7959" max="7959" width="9.28515625" customWidth="1"/>
    <col min="8199" max="8199" width="7.140625" customWidth="1"/>
    <col min="8200" max="8200" width="7" customWidth="1"/>
    <col min="8201" max="8201" width="26.5703125" customWidth="1"/>
    <col min="8202" max="8202" width="9.7109375" customWidth="1"/>
    <col min="8203" max="8203" width="14.85546875" customWidth="1"/>
    <col min="8204" max="8204" width="10.7109375" customWidth="1"/>
    <col min="8205" max="8205" width="9.5703125" customWidth="1"/>
    <col min="8206" max="8206" width="10.5703125" customWidth="1"/>
    <col min="8207" max="8208" width="9.85546875" customWidth="1"/>
    <col min="8209" max="8209" width="10.140625" customWidth="1"/>
    <col min="8210" max="8210" width="9.42578125" customWidth="1"/>
    <col min="8211" max="8211" width="10.28515625" customWidth="1"/>
    <col min="8212" max="8214" width="9.85546875" customWidth="1"/>
    <col min="8215" max="8215" width="9.28515625" customWidth="1"/>
    <col min="8455" max="8455" width="7.140625" customWidth="1"/>
    <col min="8456" max="8456" width="7" customWidth="1"/>
    <col min="8457" max="8457" width="26.5703125" customWidth="1"/>
    <col min="8458" max="8458" width="9.7109375" customWidth="1"/>
    <col min="8459" max="8459" width="14.85546875" customWidth="1"/>
    <col min="8460" max="8460" width="10.7109375" customWidth="1"/>
    <col min="8461" max="8461" width="9.5703125" customWidth="1"/>
    <col min="8462" max="8462" width="10.5703125" customWidth="1"/>
    <col min="8463" max="8464" width="9.85546875" customWidth="1"/>
    <col min="8465" max="8465" width="10.140625" customWidth="1"/>
    <col min="8466" max="8466" width="9.42578125" customWidth="1"/>
    <col min="8467" max="8467" width="10.28515625" customWidth="1"/>
    <col min="8468" max="8470" width="9.85546875" customWidth="1"/>
    <col min="8471" max="8471" width="9.28515625" customWidth="1"/>
    <col min="8711" max="8711" width="7.140625" customWidth="1"/>
    <col min="8712" max="8712" width="7" customWidth="1"/>
    <col min="8713" max="8713" width="26.5703125" customWidth="1"/>
    <col min="8714" max="8714" width="9.7109375" customWidth="1"/>
    <col min="8715" max="8715" width="14.85546875" customWidth="1"/>
    <col min="8716" max="8716" width="10.7109375" customWidth="1"/>
    <col min="8717" max="8717" width="9.5703125" customWidth="1"/>
    <col min="8718" max="8718" width="10.5703125" customWidth="1"/>
    <col min="8719" max="8720" width="9.85546875" customWidth="1"/>
    <col min="8721" max="8721" width="10.140625" customWidth="1"/>
    <col min="8722" max="8722" width="9.42578125" customWidth="1"/>
    <col min="8723" max="8723" width="10.28515625" customWidth="1"/>
    <col min="8724" max="8726" width="9.85546875" customWidth="1"/>
    <col min="8727" max="8727" width="9.28515625" customWidth="1"/>
    <col min="8967" max="8967" width="7.140625" customWidth="1"/>
    <col min="8968" max="8968" width="7" customWidth="1"/>
    <col min="8969" max="8969" width="26.5703125" customWidth="1"/>
    <col min="8970" max="8970" width="9.7109375" customWidth="1"/>
    <col min="8971" max="8971" width="14.85546875" customWidth="1"/>
    <col min="8972" max="8972" width="10.7109375" customWidth="1"/>
    <col min="8973" max="8973" width="9.5703125" customWidth="1"/>
    <col min="8974" max="8974" width="10.5703125" customWidth="1"/>
    <col min="8975" max="8976" width="9.85546875" customWidth="1"/>
    <col min="8977" max="8977" width="10.140625" customWidth="1"/>
    <col min="8978" max="8978" width="9.42578125" customWidth="1"/>
    <col min="8979" max="8979" width="10.28515625" customWidth="1"/>
    <col min="8980" max="8982" width="9.85546875" customWidth="1"/>
    <col min="8983" max="8983" width="9.28515625" customWidth="1"/>
    <col min="9223" max="9223" width="7.140625" customWidth="1"/>
    <col min="9224" max="9224" width="7" customWidth="1"/>
    <col min="9225" max="9225" width="26.5703125" customWidth="1"/>
    <col min="9226" max="9226" width="9.7109375" customWidth="1"/>
    <col min="9227" max="9227" width="14.85546875" customWidth="1"/>
    <col min="9228" max="9228" width="10.7109375" customWidth="1"/>
    <col min="9229" max="9229" width="9.5703125" customWidth="1"/>
    <col min="9230" max="9230" width="10.5703125" customWidth="1"/>
    <col min="9231" max="9232" width="9.85546875" customWidth="1"/>
    <col min="9233" max="9233" width="10.140625" customWidth="1"/>
    <col min="9234" max="9234" width="9.42578125" customWidth="1"/>
    <col min="9235" max="9235" width="10.28515625" customWidth="1"/>
    <col min="9236" max="9238" width="9.85546875" customWidth="1"/>
    <col min="9239" max="9239" width="9.28515625" customWidth="1"/>
    <col min="9479" max="9479" width="7.140625" customWidth="1"/>
    <col min="9480" max="9480" width="7" customWidth="1"/>
    <col min="9481" max="9481" width="26.5703125" customWidth="1"/>
    <col min="9482" max="9482" width="9.7109375" customWidth="1"/>
    <col min="9483" max="9483" width="14.85546875" customWidth="1"/>
    <col min="9484" max="9484" width="10.7109375" customWidth="1"/>
    <col min="9485" max="9485" width="9.5703125" customWidth="1"/>
    <col min="9486" max="9486" width="10.5703125" customWidth="1"/>
    <col min="9487" max="9488" width="9.85546875" customWidth="1"/>
    <col min="9489" max="9489" width="10.140625" customWidth="1"/>
    <col min="9490" max="9490" width="9.42578125" customWidth="1"/>
    <col min="9491" max="9491" width="10.28515625" customWidth="1"/>
    <col min="9492" max="9494" width="9.85546875" customWidth="1"/>
    <col min="9495" max="9495" width="9.28515625" customWidth="1"/>
    <col min="9735" max="9735" width="7.140625" customWidth="1"/>
    <col min="9736" max="9736" width="7" customWidth="1"/>
    <col min="9737" max="9737" width="26.5703125" customWidth="1"/>
    <col min="9738" max="9738" width="9.7109375" customWidth="1"/>
    <col min="9739" max="9739" width="14.85546875" customWidth="1"/>
    <col min="9740" max="9740" width="10.7109375" customWidth="1"/>
    <col min="9741" max="9741" width="9.5703125" customWidth="1"/>
    <col min="9742" max="9742" width="10.5703125" customWidth="1"/>
    <col min="9743" max="9744" width="9.85546875" customWidth="1"/>
    <col min="9745" max="9745" width="10.140625" customWidth="1"/>
    <col min="9746" max="9746" width="9.42578125" customWidth="1"/>
    <col min="9747" max="9747" width="10.28515625" customWidth="1"/>
    <col min="9748" max="9750" width="9.85546875" customWidth="1"/>
    <col min="9751" max="9751" width="9.28515625" customWidth="1"/>
    <col min="9991" max="9991" width="7.140625" customWidth="1"/>
    <col min="9992" max="9992" width="7" customWidth="1"/>
    <col min="9993" max="9993" width="26.5703125" customWidth="1"/>
    <col min="9994" max="9994" width="9.7109375" customWidth="1"/>
    <col min="9995" max="9995" width="14.85546875" customWidth="1"/>
    <col min="9996" max="9996" width="10.7109375" customWidth="1"/>
    <col min="9997" max="9997" width="9.5703125" customWidth="1"/>
    <col min="9998" max="9998" width="10.5703125" customWidth="1"/>
    <col min="9999" max="10000" width="9.85546875" customWidth="1"/>
    <col min="10001" max="10001" width="10.140625" customWidth="1"/>
    <col min="10002" max="10002" width="9.42578125" customWidth="1"/>
    <col min="10003" max="10003" width="10.28515625" customWidth="1"/>
    <col min="10004" max="10006" width="9.85546875" customWidth="1"/>
    <col min="10007" max="10007" width="9.28515625" customWidth="1"/>
    <col min="10247" max="10247" width="7.140625" customWidth="1"/>
    <col min="10248" max="10248" width="7" customWidth="1"/>
    <col min="10249" max="10249" width="26.5703125" customWidth="1"/>
    <col min="10250" max="10250" width="9.7109375" customWidth="1"/>
    <col min="10251" max="10251" width="14.85546875" customWidth="1"/>
    <col min="10252" max="10252" width="10.7109375" customWidth="1"/>
    <col min="10253" max="10253" width="9.5703125" customWidth="1"/>
    <col min="10254" max="10254" width="10.5703125" customWidth="1"/>
    <col min="10255" max="10256" width="9.85546875" customWidth="1"/>
    <col min="10257" max="10257" width="10.140625" customWidth="1"/>
    <col min="10258" max="10258" width="9.42578125" customWidth="1"/>
    <col min="10259" max="10259" width="10.28515625" customWidth="1"/>
    <col min="10260" max="10262" width="9.85546875" customWidth="1"/>
    <col min="10263" max="10263" width="9.28515625" customWidth="1"/>
    <col min="10503" max="10503" width="7.140625" customWidth="1"/>
    <col min="10504" max="10504" width="7" customWidth="1"/>
    <col min="10505" max="10505" width="26.5703125" customWidth="1"/>
    <col min="10506" max="10506" width="9.7109375" customWidth="1"/>
    <col min="10507" max="10507" width="14.85546875" customWidth="1"/>
    <col min="10508" max="10508" width="10.7109375" customWidth="1"/>
    <col min="10509" max="10509" width="9.5703125" customWidth="1"/>
    <col min="10510" max="10510" width="10.5703125" customWidth="1"/>
    <col min="10511" max="10512" width="9.85546875" customWidth="1"/>
    <col min="10513" max="10513" width="10.140625" customWidth="1"/>
    <col min="10514" max="10514" width="9.42578125" customWidth="1"/>
    <col min="10515" max="10515" width="10.28515625" customWidth="1"/>
    <col min="10516" max="10518" width="9.85546875" customWidth="1"/>
    <col min="10519" max="10519" width="9.28515625" customWidth="1"/>
    <col min="10759" max="10759" width="7.140625" customWidth="1"/>
    <col min="10760" max="10760" width="7" customWidth="1"/>
    <col min="10761" max="10761" width="26.5703125" customWidth="1"/>
    <col min="10762" max="10762" width="9.7109375" customWidth="1"/>
    <col min="10763" max="10763" width="14.85546875" customWidth="1"/>
    <col min="10764" max="10764" width="10.7109375" customWidth="1"/>
    <col min="10765" max="10765" width="9.5703125" customWidth="1"/>
    <col min="10766" max="10766" width="10.5703125" customWidth="1"/>
    <col min="10767" max="10768" width="9.85546875" customWidth="1"/>
    <col min="10769" max="10769" width="10.140625" customWidth="1"/>
    <col min="10770" max="10770" width="9.42578125" customWidth="1"/>
    <col min="10771" max="10771" width="10.28515625" customWidth="1"/>
    <col min="10772" max="10774" width="9.85546875" customWidth="1"/>
    <col min="10775" max="10775" width="9.28515625" customWidth="1"/>
    <col min="11015" max="11015" width="7.140625" customWidth="1"/>
    <col min="11016" max="11016" width="7" customWidth="1"/>
    <col min="11017" max="11017" width="26.5703125" customWidth="1"/>
    <col min="11018" max="11018" width="9.7109375" customWidth="1"/>
    <col min="11019" max="11019" width="14.85546875" customWidth="1"/>
    <col min="11020" max="11020" width="10.7109375" customWidth="1"/>
    <col min="11021" max="11021" width="9.5703125" customWidth="1"/>
    <col min="11022" max="11022" width="10.5703125" customWidth="1"/>
    <col min="11023" max="11024" width="9.85546875" customWidth="1"/>
    <col min="11025" max="11025" width="10.140625" customWidth="1"/>
    <col min="11026" max="11026" width="9.42578125" customWidth="1"/>
    <col min="11027" max="11027" width="10.28515625" customWidth="1"/>
    <col min="11028" max="11030" width="9.85546875" customWidth="1"/>
    <col min="11031" max="11031" width="9.28515625" customWidth="1"/>
    <col min="11271" max="11271" width="7.140625" customWidth="1"/>
    <col min="11272" max="11272" width="7" customWidth="1"/>
    <col min="11273" max="11273" width="26.5703125" customWidth="1"/>
    <col min="11274" max="11274" width="9.7109375" customWidth="1"/>
    <col min="11275" max="11275" width="14.85546875" customWidth="1"/>
    <col min="11276" max="11276" width="10.7109375" customWidth="1"/>
    <col min="11277" max="11277" width="9.5703125" customWidth="1"/>
    <col min="11278" max="11278" width="10.5703125" customWidth="1"/>
    <col min="11279" max="11280" width="9.85546875" customWidth="1"/>
    <col min="11281" max="11281" width="10.140625" customWidth="1"/>
    <col min="11282" max="11282" width="9.42578125" customWidth="1"/>
    <col min="11283" max="11283" width="10.28515625" customWidth="1"/>
    <col min="11284" max="11286" width="9.85546875" customWidth="1"/>
    <col min="11287" max="11287" width="9.28515625" customWidth="1"/>
    <col min="11527" max="11527" width="7.140625" customWidth="1"/>
    <col min="11528" max="11528" width="7" customWidth="1"/>
    <col min="11529" max="11529" width="26.5703125" customWidth="1"/>
    <col min="11530" max="11530" width="9.7109375" customWidth="1"/>
    <col min="11531" max="11531" width="14.85546875" customWidth="1"/>
    <col min="11532" max="11532" width="10.7109375" customWidth="1"/>
    <col min="11533" max="11533" width="9.5703125" customWidth="1"/>
    <col min="11534" max="11534" width="10.5703125" customWidth="1"/>
    <col min="11535" max="11536" width="9.85546875" customWidth="1"/>
    <col min="11537" max="11537" width="10.140625" customWidth="1"/>
    <col min="11538" max="11538" width="9.42578125" customWidth="1"/>
    <col min="11539" max="11539" width="10.28515625" customWidth="1"/>
    <col min="11540" max="11542" width="9.85546875" customWidth="1"/>
    <col min="11543" max="11543" width="9.28515625" customWidth="1"/>
    <col min="11783" max="11783" width="7.140625" customWidth="1"/>
    <col min="11784" max="11784" width="7" customWidth="1"/>
    <col min="11785" max="11785" width="26.5703125" customWidth="1"/>
    <col min="11786" max="11786" width="9.7109375" customWidth="1"/>
    <col min="11787" max="11787" width="14.85546875" customWidth="1"/>
    <col min="11788" max="11788" width="10.7109375" customWidth="1"/>
    <col min="11789" max="11789" width="9.5703125" customWidth="1"/>
    <col min="11790" max="11790" width="10.5703125" customWidth="1"/>
    <col min="11791" max="11792" width="9.85546875" customWidth="1"/>
    <col min="11793" max="11793" width="10.140625" customWidth="1"/>
    <col min="11794" max="11794" width="9.42578125" customWidth="1"/>
    <col min="11795" max="11795" width="10.28515625" customWidth="1"/>
    <col min="11796" max="11798" width="9.85546875" customWidth="1"/>
    <col min="11799" max="11799" width="9.28515625" customWidth="1"/>
    <col min="12039" max="12039" width="7.140625" customWidth="1"/>
    <col min="12040" max="12040" width="7" customWidth="1"/>
    <col min="12041" max="12041" width="26.5703125" customWidth="1"/>
    <col min="12042" max="12042" width="9.7109375" customWidth="1"/>
    <col min="12043" max="12043" width="14.85546875" customWidth="1"/>
    <col min="12044" max="12044" width="10.7109375" customWidth="1"/>
    <col min="12045" max="12045" width="9.5703125" customWidth="1"/>
    <col min="12046" max="12046" width="10.5703125" customWidth="1"/>
    <col min="12047" max="12048" width="9.85546875" customWidth="1"/>
    <col min="12049" max="12049" width="10.140625" customWidth="1"/>
    <col min="12050" max="12050" width="9.42578125" customWidth="1"/>
    <col min="12051" max="12051" width="10.28515625" customWidth="1"/>
    <col min="12052" max="12054" width="9.85546875" customWidth="1"/>
    <col min="12055" max="12055" width="9.28515625" customWidth="1"/>
    <col min="12295" max="12295" width="7.140625" customWidth="1"/>
    <col min="12296" max="12296" width="7" customWidth="1"/>
    <col min="12297" max="12297" width="26.5703125" customWidth="1"/>
    <col min="12298" max="12298" width="9.7109375" customWidth="1"/>
    <col min="12299" max="12299" width="14.85546875" customWidth="1"/>
    <col min="12300" max="12300" width="10.7109375" customWidth="1"/>
    <col min="12301" max="12301" width="9.5703125" customWidth="1"/>
    <col min="12302" max="12302" width="10.5703125" customWidth="1"/>
    <col min="12303" max="12304" width="9.85546875" customWidth="1"/>
    <col min="12305" max="12305" width="10.140625" customWidth="1"/>
    <col min="12306" max="12306" width="9.42578125" customWidth="1"/>
    <col min="12307" max="12307" width="10.28515625" customWidth="1"/>
    <col min="12308" max="12310" width="9.85546875" customWidth="1"/>
    <col min="12311" max="12311" width="9.28515625" customWidth="1"/>
    <col min="12551" max="12551" width="7.140625" customWidth="1"/>
    <col min="12552" max="12552" width="7" customWidth="1"/>
    <col min="12553" max="12553" width="26.5703125" customWidth="1"/>
    <col min="12554" max="12554" width="9.7109375" customWidth="1"/>
    <col min="12555" max="12555" width="14.85546875" customWidth="1"/>
    <col min="12556" max="12556" width="10.7109375" customWidth="1"/>
    <col min="12557" max="12557" width="9.5703125" customWidth="1"/>
    <col min="12558" max="12558" width="10.5703125" customWidth="1"/>
    <col min="12559" max="12560" width="9.85546875" customWidth="1"/>
    <col min="12561" max="12561" width="10.140625" customWidth="1"/>
    <col min="12562" max="12562" width="9.42578125" customWidth="1"/>
    <col min="12563" max="12563" width="10.28515625" customWidth="1"/>
    <col min="12564" max="12566" width="9.85546875" customWidth="1"/>
    <col min="12567" max="12567" width="9.28515625" customWidth="1"/>
    <col min="12807" max="12807" width="7.140625" customWidth="1"/>
    <col min="12808" max="12808" width="7" customWidth="1"/>
    <col min="12809" max="12809" width="26.5703125" customWidth="1"/>
    <col min="12810" max="12810" width="9.7109375" customWidth="1"/>
    <col min="12811" max="12811" width="14.85546875" customWidth="1"/>
    <col min="12812" max="12812" width="10.7109375" customWidth="1"/>
    <col min="12813" max="12813" width="9.5703125" customWidth="1"/>
    <col min="12814" max="12814" width="10.5703125" customWidth="1"/>
    <col min="12815" max="12816" width="9.85546875" customWidth="1"/>
    <col min="12817" max="12817" width="10.140625" customWidth="1"/>
    <col min="12818" max="12818" width="9.42578125" customWidth="1"/>
    <col min="12819" max="12819" width="10.28515625" customWidth="1"/>
    <col min="12820" max="12822" width="9.85546875" customWidth="1"/>
    <col min="12823" max="12823" width="9.28515625" customWidth="1"/>
    <col min="13063" max="13063" width="7.140625" customWidth="1"/>
    <col min="13064" max="13064" width="7" customWidth="1"/>
    <col min="13065" max="13065" width="26.5703125" customWidth="1"/>
    <col min="13066" max="13066" width="9.7109375" customWidth="1"/>
    <col min="13067" max="13067" width="14.85546875" customWidth="1"/>
    <col min="13068" max="13068" width="10.7109375" customWidth="1"/>
    <col min="13069" max="13069" width="9.5703125" customWidth="1"/>
    <col min="13070" max="13070" width="10.5703125" customWidth="1"/>
    <col min="13071" max="13072" width="9.85546875" customWidth="1"/>
    <col min="13073" max="13073" width="10.140625" customWidth="1"/>
    <col min="13074" max="13074" width="9.42578125" customWidth="1"/>
    <col min="13075" max="13075" width="10.28515625" customWidth="1"/>
    <col min="13076" max="13078" width="9.85546875" customWidth="1"/>
    <col min="13079" max="13079" width="9.28515625" customWidth="1"/>
    <col min="13319" max="13319" width="7.140625" customWidth="1"/>
    <col min="13320" max="13320" width="7" customWidth="1"/>
    <col min="13321" max="13321" width="26.5703125" customWidth="1"/>
    <col min="13322" max="13322" width="9.7109375" customWidth="1"/>
    <col min="13323" max="13323" width="14.85546875" customWidth="1"/>
    <col min="13324" max="13324" width="10.7109375" customWidth="1"/>
    <col min="13325" max="13325" width="9.5703125" customWidth="1"/>
    <col min="13326" max="13326" width="10.5703125" customWidth="1"/>
    <col min="13327" max="13328" width="9.85546875" customWidth="1"/>
    <col min="13329" max="13329" width="10.140625" customWidth="1"/>
    <col min="13330" max="13330" width="9.42578125" customWidth="1"/>
    <col min="13331" max="13331" width="10.28515625" customWidth="1"/>
    <col min="13332" max="13334" width="9.85546875" customWidth="1"/>
    <col min="13335" max="13335" width="9.28515625" customWidth="1"/>
    <col min="13575" max="13575" width="7.140625" customWidth="1"/>
    <col min="13576" max="13576" width="7" customWidth="1"/>
    <col min="13577" max="13577" width="26.5703125" customWidth="1"/>
    <col min="13578" max="13578" width="9.7109375" customWidth="1"/>
    <col min="13579" max="13579" width="14.85546875" customWidth="1"/>
    <col min="13580" max="13580" width="10.7109375" customWidth="1"/>
    <col min="13581" max="13581" width="9.5703125" customWidth="1"/>
    <col min="13582" max="13582" width="10.5703125" customWidth="1"/>
    <col min="13583" max="13584" width="9.85546875" customWidth="1"/>
    <col min="13585" max="13585" width="10.140625" customWidth="1"/>
    <col min="13586" max="13586" width="9.42578125" customWidth="1"/>
    <col min="13587" max="13587" width="10.28515625" customWidth="1"/>
    <col min="13588" max="13590" width="9.85546875" customWidth="1"/>
    <col min="13591" max="13591" width="9.28515625" customWidth="1"/>
    <col min="13831" max="13831" width="7.140625" customWidth="1"/>
    <col min="13832" max="13832" width="7" customWidth="1"/>
    <col min="13833" max="13833" width="26.5703125" customWidth="1"/>
    <col min="13834" max="13834" width="9.7109375" customWidth="1"/>
    <col min="13835" max="13835" width="14.85546875" customWidth="1"/>
    <col min="13836" max="13836" width="10.7109375" customWidth="1"/>
    <col min="13837" max="13837" width="9.5703125" customWidth="1"/>
    <col min="13838" max="13838" width="10.5703125" customWidth="1"/>
    <col min="13839" max="13840" width="9.85546875" customWidth="1"/>
    <col min="13841" max="13841" width="10.140625" customWidth="1"/>
    <col min="13842" max="13842" width="9.42578125" customWidth="1"/>
    <col min="13843" max="13843" width="10.28515625" customWidth="1"/>
    <col min="13844" max="13846" width="9.85546875" customWidth="1"/>
    <col min="13847" max="13847" width="9.28515625" customWidth="1"/>
    <col min="14087" max="14087" width="7.140625" customWidth="1"/>
    <col min="14088" max="14088" width="7" customWidth="1"/>
    <col min="14089" max="14089" width="26.5703125" customWidth="1"/>
    <col min="14090" max="14090" width="9.7109375" customWidth="1"/>
    <col min="14091" max="14091" width="14.85546875" customWidth="1"/>
    <col min="14092" max="14092" width="10.7109375" customWidth="1"/>
    <col min="14093" max="14093" width="9.5703125" customWidth="1"/>
    <col min="14094" max="14094" width="10.5703125" customWidth="1"/>
    <col min="14095" max="14096" width="9.85546875" customWidth="1"/>
    <col min="14097" max="14097" width="10.140625" customWidth="1"/>
    <col min="14098" max="14098" width="9.42578125" customWidth="1"/>
    <col min="14099" max="14099" width="10.28515625" customWidth="1"/>
    <col min="14100" max="14102" width="9.85546875" customWidth="1"/>
    <col min="14103" max="14103" width="9.28515625" customWidth="1"/>
    <col min="14343" max="14343" width="7.140625" customWidth="1"/>
    <col min="14344" max="14344" width="7" customWidth="1"/>
    <col min="14345" max="14345" width="26.5703125" customWidth="1"/>
    <col min="14346" max="14346" width="9.7109375" customWidth="1"/>
    <col min="14347" max="14347" width="14.85546875" customWidth="1"/>
    <col min="14348" max="14348" width="10.7109375" customWidth="1"/>
    <col min="14349" max="14349" width="9.5703125" customWidth="1"/>
    <col min="14350" max="14350" width="10.5703125" customWidth="1"/>
    <col min="14351" max="14352" width="9.85546875" customWidth="1"/>
    <col min="14353" max="14353" width="10.140625" customWidth="1"/>
    <col min="14354" max="14354" width="9.42578125" customWidth="1"/>
    <col min="14355" max="14355" width="10.28515625" customWidth="1"/>
    <col min="14356" max="14358" width="9.85546875" customWidth="1"/>
    <col min="14359" max="14359" width="9.28515625" customWidth="1"/>
    <col min="14599" max="14599" width="7.140625" customWidth="1"/>
    <col min="14600" max="14600" width="7" customWidth="1"/>
    <col min="14601" max="14601" width="26.5703125" customWidth="1"/>
    <col min="14602" max="14602" width="9.7109375" customWidth="1"/>
    <col min="14603" max="14603" width="14.85546875" customWidth="1"/>
    <col min="14604" max="14604" width="10.7109375" customWidth="1"/>
    <col min="14605" max="14605" width="9.5703125" customWidth="1"/>
    <col min="14606" max="14606" width="10.5703125" customWidth="1"/>
    <col min="14607" max="14608" width="9.85546875" customWidth="1"/>
    <col min="14609" max="14609" width="10.140625" customWidth="1"/>
    <col min="14610" max="14610" width="9.42578125" customWidth="1"/>
    <col min="14611" max="14611" width="10.28515625" customWidth="1"/>
    <col min="14612" max="14614" width="9.85546875" customWidth="1"/>
    <col min="14615" max="14615" width="9.28515625" customWidth="1"/>
    <col min="14855" max="14855" width="7.140625" customWidth="1"/>
    <col min="14856" max="14856" width="7" customWidth="1"/>
    <col min="14857" max="14857" width="26.5703125" customWidth="1"/>
    <col min="14858" max="14858" width="9.7109375" customWidth="1"/>
    <col min="14859" max="14859" width="14.85546875" customWidth="1"/>
    <col min="14860" max="14860" width="10.7109375" customWidth="1"/>
    <col min="14861" max="14861" width="9.5703125" customWidth="1"/>
    <col min="14862" max="14862" width="10.5703125" customWidth="1"/>
    <col min="14863" max="14864" width="9.85546875" customWidth="1"/>
    <col min="14865" max="14865" width="10.140625" customWidth="1"/>
    <col min="14866" max="14866" width="9.42578125" customWidth="1"/>
    <col min="14867" max="14867" width="10.28515625" customWidth="1"/>
    <col min="14868" max="14870" width="9.85546875" customWidth="1"/>
    <col min="14871" max="14871" width="9.28515625" customWidth="1"/>
    <col min="15111" max="15111" width="7.140625" customWidth="1"/>
    <col min="15112" max="15112" width="7" customWidth="1"/>
    <col min="15113" max="15113" width="26.5703125" customWidth="1"/>
    <col min="15114" max="15114" width="9.7109375" customWidth="1"/>
    <col min="15115" max="15115" width="14.85546875" customWidth="1"/>
    <col min="15116" max="15116" width="10.7109375" customWidth="1"/>
    <col min="15117" max="15117" width="9.5703125" customWidth="1"/>
    <col min="15118" max="15118" width="10.5703125" customWidth="1"/>
    <col min="15119" max="15120" width="9.85546875" customWidth="1"/>
    <col min="15121" max="15121" width="10.140625" customWidth="1"/>
    <col min="15122" max="15122" width="9.42578125" customWidth="1"/>
    <col min="15123" max="15123" width="10.28515625" customWidth="1"/>
    <col min="15124" max="15126" width="9.85546875" customWidth="1"/>
    <col min="15127" max="15127" width="9.28515625" customWidth="1"/>
    <col min="15367" max="15367" width="7.140625" customWidth="1"/>
    <col min="15368" max="15368" width="7" customWidth="1"/>
    <col min="15369" max="15369" width="26.5703125" customWidth="1"/>
    <col min="15370" max="15370" width="9.7109375" customWidth="1"/>
    <col min="15371" max="15371" width="14.85546875" customWidth="1"/>
    <col min="15372" max="15372" width="10.7109375" customWidth="1"/>
    <col min="15373" max="15373" width="9.5703125" customWidth="1"/>
    <col min="15374" max="15374" width="10.5703125" customWidth="1"/>
    <col min="15375" max="15376" width="9.85546875" customWidth="1"/>
    <col min="15377" max="15377" width="10.140625" customWidth="1"/>
    <col min="15378" max="15378" width="9.42578125" customWidth="1"/>
    <col min="15379" max="15379" width="10.28515625" customWidth="1"/>
    <col min="15380" max="15382" width="9.85546875" customWidth="1"/>
    <col min="15383" max="15383" width="9.28515625" customWidth="1"/>
    <col min="15623" max="15623" width="7.140625" customWidth="1"/>
    <col min="15624" max="15624" width="7" customWidth="1"/>
    <col min="15625" max="15625" width="26.5703125" customWidth="1"/>
    <col min="15626" max="15626" width="9.7109375" customWidth="1"/>
    <col min="15627" max="15627" width="14.85546875" customWidth="1"/>
    <col min="15628" max="15628" width="10.7109375" customWidth="1"/>
    <col min="15629" max="15629" width="9.5703125" customWidth="1"/>
    <col min="15630" max="15630" width="10.5703125" customWidth="1"/>
    <col min="15631" max="15632" width="9.85546875" customWidth="1"/>
    <col min="15633" max="15633" width="10.140625" customWidth="1"/>
    <col min="15634" max="15634" width="9.42578125" customWidth="1"/>
    <col min="15635" max="15635" width="10.28515625" customWidth="1"/>
    <col min="15636" max="15638" width="9.85546875" customWidth="1"/>
    <col min="15639" max="15639" width="9.28515625" customWidth="1"/>
    <col min="15879" max="15879" width="7.140625" customWidth="1"/>
    <col min="15880" max="15880" width="7" customWidth="1"/>
    <col min="15881" max="15881" width="26.5703125" customWidth="1"/>
    <col min="15882" max="15882" width="9.7109375" customWidth="1"/>
    <col min="15883" max="15883" width="14.85546875" customWidth="1"/>
    <col min="15884" max="15884" width="10.7109375" customWidth="1"/>
    <col min="15885" max="15885" width="9.5703125" customWidth="1"/>
    <col min="15886" max="15886" width="10.5703125" customWidth="1"/>
    <col min="15887" max="15888" width="9.85546875" customWidth="1"/>
    <col min="15889" max="15889" width="10.140625" customWidth="1"/>
    <col min="15890" max="15890" width="9.42578125" customWidth="1"/>
    <col min="15891" max="15891" width="10.28515625" customWidth="1"/>
    <col min="15892" max="15894" width="9.85546875" customWidth="1"/>
    <col min="15895" max="15895" width="9.28515625" customWidth="1"/>
    <col min="16135" max="16135" width="7.140625" customWidth="1"/>
    <col min="16136" max="16136" width="7" customWidth="1"/>
    <col min="16137" max="16137" width="26.5703125" customWidth="1"/>
    <col min="16138" max="16138" width="9.7109375" customWidth="1"/>
    <col min="16139" max="16139" width="14.85546875" customWidth="1"/>
    <col min="16140" max="16140" width="10.7109375" customWidth="1"/>
    <col min="16141" max="16141" width="9.5703125" customWidth="1"/>
    <col min="16142" max="16142" width="10.5703125" customWidth="1"/>
    <col min="16143" max="16144" width="9.85546875" customWidth="1"/>
    <col min="16145" max="16145" width="10.140625" customWidth="1"/>
    <col min="16146" max="16146" width="9.42578125" customWidth="1"/>
    <col min="16147" max="16147" width="10.28515625" customWidth="1"/>
    <col min="16148" max="16150" width="9.85546875" customWidth="1"/>
    <col min="16151" max="16151" width="9.28515625" customWidth="1"/>
  </cols>
  <sheetData>
    <row r="1" spans="1:23">
      <c r="A1" s="277"/>
      <c r="B1" s="278" t="s">
        <v>155</v>
      </c>
      <c r="C1" s="279" t="str">
        <f>Kadar.ode.!C1</f>
        <v>ОПШТА БОЛНИЦА СЕНТА</v>
      </c>
      <c r="D1" s="280"/>
      <c r="E1" s="280"/>
      <c r="F1" s="280"/>
      <c r="G1" s="281"/>
    </row>
    <row r="2" spans="1:23">
      <c r="A2" s="277"/>
      <c r="B2" s="278" t="s">
        <v>156</v>
      </c>
      <c r="C2" s="279" t="str">
        <f>Kadar.ode.!C2</f>
        <v>08923507</v>
      </c>
      <c r="D2" s="280"/>
      <c r="E2" s="280"/>
      <c r="F2" s="280"/>
      <c r="G2" s="281"/>
    </row>
    <row r="3" spans="1:23">
      <c r="A3" s="277"/>
      <c r="B3" s="278" t="s">
        <v>157</v>
      </c>
      <c r="C3" s="279" t="str">
        <f>Kadar.ode.!C3</f>
        <v>31.03.2020.године</v>
      </c>
      <c r="D3" s="280"/>
      <c r="E3" s="280"/>
      <c r="F3" s="280"/>
      <c r="G3" s="281"/>
    </row>
    <row r="4" spans="1:23" ht="14.25">
      <c r="A4" s="277"/>
      <c r="B4" s="278" t="s">
        <v>1792</v>
      </c>
      <c r="C4" s="282" t="s">
        <v>198</v>
      </c>
      <c r="D4" s="283"/>
      <c r="E4" s="283"/>
      <c r="F4" s="283"/>
      <c r="G4" s="284"/>
    </row>
    <row r="5" spans="1:23" ht="14.25">
      <c r="A5" s="277"/>
      <c r="B5" s="278" t="s">
        <v>197</v>
      </c>
      <c r="C5" s="282"/>
      <c r="D5" s="283"/>
      <c r="E5" s="283"/>
      <c r="F5" s="283"/>
      <c r="G5" s="284"/>
    </row>
    <row r="8" spans="1:23">
      <c r="T8" s="2"/>
      <c r="U8" s="2"/>
      <c r="W8" s="310"/>
    </row>
    <row r="9" spans="1:23" ht="23.25" customHeight="1">
      <c r="A9" s="982" t="s">
        <v>6</v>
      </c>
      <c r="B9" s="980" t="s">
        <v>52</v>
      </c>
      <c r="C9" s="980" t="s">
        <v>154</v>
      </c>
      <c r="D9" s="980" t="s">
        <v>1730</v>
      </c>
      <c r="E9" s="980" t="s">
        <v>1731</v>
      </c>
      <c r="F9" s="980"/>
      <c r="G9" s="980"/>
      <c r="H9" s="980" t="s">
        <v>1732</v>
      </c>
      <c r="I9" s="980"/>
      <c r="J9" s="980"/>
      <c r="K9" s="980" t="s">
        <v>1733</v>
      </c>
      <c r="L9" s="980"/>
      <c r="M9" s="980"/>
      <c r="N9" s="980" t="s">
        <v>1734</v>
      </c>
      <c r="O9" s="980"/>
      <c r="P9" s="980"/>
      <c r="Q9" s="980" t="s">
        <v>1735</v>
      </c>
      <c r="R9" s="980"/>
      <c r="S9" s="980"/>
      <c r="T9" s="980" t="s">
        <v>1736</v>
      </c>
      <c r="U9" s="980"/>
      <c r="V9" s="980"/>
      <c r="W9"/>
    </row>
    <row r="10" spans="1:23" ht="36">
      <c r="A10" s="982"/>
      <c r="B10" s="980"/>
      <c r="C10" s="980"/>
      <c r="D10" s="980"/>
      <c r="E10" s="347" t="s">
        <v>1808</v>
      </c>
      <c r="F10" s="349" t="s">
        <v>1809</v>
      </c>
      <c r="G10" s="349" t="s">
        <v>1804</v>
      </c>
      <c r="H10" s="347" t="s">
        <v>1808</v>
      </c>
      <c r="I10" s="355" t="s">
        <v>1809</v>
      </c>
      <c r="J10" s="349" t="s">
        <v>1804</v>
      </c>
      <c r="K10" s="347" t="s">
        <v>1808</v>
      </c>
      <c r="L10" s="355" t="s">
        <v>1809</v>
      </c>
      <c r="M10" s="349" t="s">
        <v>1804</v>
      </c>
      <c r="N10" s="347" t="s">
        <v>1808</v>
      </c>
      <c r="O10" s="355" t="s">
        <v>1809</v>
      </c>
      <c r="P10" s="349" t="s">
        <v>1804</v>
      </c>
      <c r="Q10" s="347" t="s">
        <v>1808</v>
      </c>
      <c r="R10" s="355" t="s">
        <v>1809</v>
      </c>
      <c r="S10" s="349" t="s">
        <v>1804</v>
      </c>
      <c r="T10" s="347" t="s">
        <v>1808</v>
      </c>
      <c r="U10" s="355" t="s">
        <v>1809</v>
      </c>
      <c r="V10" s="349" t="s">
        <v>1804</v>
      </c>
      <c r="W10"/>
    </row>
    <row r="11" spans="1:23">
      <c r="A11" s="666">
        <v>1</v>
      </c>
      <c r="B11" s="314" t="s">
        <v>1727</v>
      </c>
      <c r="C11" s="666">
        <v>43</v>
      </c>
      <c r="D11" s="315">
        <v>1</v>
      </c>
      <c r="E11" s="315">
        <v>112</v>
      </c>
      <c r="F11" s="352">
        <v>29</v>
      </c>
      <c r="G11" s="855">
        <f>F11/E11</f>
        <v>0.25892857142857145</v>
      </c>
      <c r="H11" s="315">
        <v>112</v>
      </c>
      <c r="I11" s="315">
        <v>29</v>
      </c>
      <c r="J11" s="856">
        <f>I11/H11</f>
        <v>0.25892857142857145</v>
      </c>
      <c r="K11" s="316">
        <v>990</v>
      </c>
      <c r="L11" s="316">
        <v>272</v>
      </c>
      <c r="M11" s="857">
        <f>L11/K11</f>
        <v>0.27474747474747474</v>
      </c>
      <c r="N11" s="316">
        <v>990</v>
      </c>
      <c r="O11" s="316">
        <v>272</v>
      </c>
      <c r="P11" s="857">
        <f>O11/N11</f>
        <v>0.27474747474747474</v>
      </c>
      <c r="Q11" s="316">
        <f>E11+K11</f>
        <v>1102</v>
      </c>
      <c r="R11" s="316">
        <v>301</v>
      </c>
      <c r="S11" s="857">
        <f>R11/Q11</f>
        <v>0.27313974591651541</v>
      </c>
      <c r="T11" s="316">
        <f>H11+N11</f>
        <v>1102</v>
      </c>
      <c r="U11" s="316">
        <v>301</v>
      </c>
      <c r="V11" s="857">
        <f>U11/T11</f>
        <v>0.27313974591651541</v>
      </c>
      <c r="W11"/>
    </row>
    <row r="12" spans="1:23">
      <c r="A12" s="666">
        <v>2</v>
      </c>
      <c r="B12" s="314" t="s">
        <v>1728</v>
      </c>
      <c r="C12" s="666">
        <v>8</v>
      </c>
      <c r="D12" s="315">
        <v>1</v>
      </c>
      <c r="E12" s="315">
        <v>106</v>
      </c>
      <c r="F12" s="315">
        <v>13</v>
      </c>
      <c r="G12" s="855">
        <f t="shared" ref="G12:G21" si="0">F12/E12</f>
        <v>0.12264150943396226</v>
      </c>
      <c r="H12" s="315">
        <v>106</v>
      </c>
      <c r="I12" s="315">
        <v>13</v>
      </c>
      <c r="J12" s="856">
        <f t="shared" ref="J12:J21" si="1">I12/H12</f>
        <v>0.12264150943396226</v>
      </c>
      <c r="K12" s="316">
        <v>75</v>
      </c>
      <c r="L12" s="316">
        <v>18</v>
      </c>
      <c r="M12" s="857">
        <f t="shared" ref="M12:M21" si="2">L12/K12</f>
        <v>0.24</v>
      </c>
      <c r="N12" s="316">
        <v>75</v>
      </c>
      <c r="O12" s="316">
        <v>18</v>
      </c>
      <c r="P12" s="857">
        <f t="shared" ref="P12:P21" si="3">O12/N12</f>
        <v>0.24</v>
      </c>
      <c r="Q12" s="316">
        <f t="shared" ref="Q12:Q15" si="4">E12+K12</f>
        <v>181</v>
      </c>
      <c r="R12" s="316">
        <v>31</v>
      </c>
      <c r="S12" s="857">
        <f t="shared" ref="S12:S21" si="5">R12/Q12</f>
        <v>0.17127071823204421</v>
      </c>
      <c r="T12" s="316">
        <f t="shared" ref="T12:T15" si="6">H12+N12</f>
        <v>181</v>
      </c>
      <c r="U12" s="316">
        <v>31</v>
      </c>
      <c r="V12" s="857">
        <f t="shared" ref="V12:V21" si="7">U12/T12</f>
        <v>0.17127071823204421</v>
      </c>
      <c r="W12"/>
    </row>
    <row r="13" spans="1:23">
      <c r="A13" s="318">
        <v>3</v>
      </c>
      <c r="B13" s="314" t="s">
        <v>1729</v>
      </c>
      <c r="C13" s="666">
        <v>12</v>
      </c>
      <c r="D13" s="315">
        <v>1</v>
      </c>
      <c r="E13" s="315">
        <v>27</v>
      </c>
      <c r="F13" s="315">
        <v>6</v>
      </c>
      <c r="G13" s="855">
        <f t="shared" si="0"/>
        <v>0.22222222222222221</v>
      </c>
      <c r="H13" s="315">
        <v>27</v>
      </c>
      <c r="I13" s="315">
        <v>6</v>
      </c>
      <c r="J13" s="856">
        <f t="shared" si="1"/>
        <v>0.22222222222222221</v>
      </c>
      <c r="K13" s="316">
        <v>133</v>
      </c>
      <c r="L13" s="316">
        <v>26</v>
      </c>
      <c r="M13" s="857">
        <f t="shared" si="2"/>
        <v>0.19548872180451127</v>
      </c>
      <c r="N13" s="316">
        <v>133</v>
      </c>
      <c r="O13" s="316">
        <v>26</v>
      </c>
      <c r="P13" s="857">
        <f t="shared" si="3"/>
        <v>0.19548872180451127</v>
      </c>
      <c r="Q13" s="316">
        <f t="shared" si="4"/>
        <v>160</v>
      </c>
      <c r="R13" s="316">
        <v>32</v>
      </c>
      <c r="S13" s="857">
        <f t="shared" si="5"/>
        <v>0.2</v>
      </c>
      <c r="T13" s="316">
        <f t="shared" si="6"/>
        <v>160</v>
      </c>
      <c r="U13" s="316">
        <v>32</v>
      </c>
      <c r="V13" s="857">
        <f t="shared" si="7"/>
        <v>0.2</v>
      </c>
      <c r="W13"/>
    </row>
    <row r="14" spans="1:23">
      <c r="A14" s="666">
        <v>4</v>
      </c>
      <c r="B14" s="314" t="s">
        <v>3583</v>
      </c>
      <c r="C14" s="666">
        <v>30</v>
      </c>
      <c r="D14" s="315">
        <v>1</v>
      </c>
      <c r="E14" s="315"/>
      <c r="F14" s="315"/>
      <c r="G14" s="855"/>
      <c r="H14" s="315"/>
      <c r="I14" s="315"/>
      <c r="J14" s="856"/>
      <c r="K14" s="316">
        <v>602</v>
      </c>
      <c r="L14" s="316">
        <v>141</v>
      </c>
      <c r="M14" s="857">
        <f t="shared" si="2"/>
        <v>0.23421926910299004</v>
      </c>
      <c r="N14" s="316">
        <v>602</v>
      </c>
      <c r="O14" s="316">
        <v>141</v>
      </c>
      <c r="P14" s="857">
        <f t="shared" si="3"/>
        <v>0.23421926910299004</v>
      </c>
      <c r="Q14" s="316">
        <f t="shared" si="4"/>
        <v>602</v>
      </c>
      <c r="R14" s="316">
        <v>141</v>
      </c>
      <c r="S14" s="857">
        <f t="shared" si="5"/>
        <v>0.23421926910299004</v>
      </c>
      <c r="T14" s="316">
        <f t="shared" si="6"/>
        <v>602</v>
      </c>
      <c r="U14" s="316">
        <v>141</v>
      </c>
      <c r="V14" s="857">
        <f t="shared" si="7"/>
        <v>0.23421926910299004</v>
      </c>
      <c r="W14"/>
    </row>
    <row r="15" spans="1:23">
      <c r="A15" s="666">
        <v>5</v>
      </c>
      <c r="B15" s="314" t="s">
        <v>1900</v>
      </c>
      <c r="C15" s="666">
        <v>7</v>
      </c>
      <c r="D15" s="315">
        <v>1</v>
      </c>
      <c r="E15" s="315"/>
      <c r="F15" s="315"/>
      <c r="G15" s="855"/>
      <c r="H15" s="315"/>
      <c r="I15" s="315"/>
      <c r="J15" s="856"/>
      <c r="K15" s="316">
        <v>83</v>
      </c>
      <c r="L15" s="316">
        <v>21</v>
      </c>
      <c r="M15" s="857">
        <f t="shared" si="2"/>
        <v>0.25301204819277107</v>
      </c>
      <c r="N15" s="316">
        <v>83</v>
      </c>
      <c r="O15" s="316">
        <v>21</v>
      </c>
      <c r="P15" s="857">
        <f t="shared" si="3"/>
        <v>0.25301204819277107</v>
      </c>
      <c r="Q15" s="316">
        <f t="shared" si="4"/>
        <v>83</v>
      </c>
      <c r="R15" s="316">
        <v>21</v>
      </c>
      <c r="S15" s="857">
        <f t="shared" si="5"/>
        <v>0.25301204819277107</v>
      </c>
      <c r="T15" s="316">
        <f t="shared" si="6"/>
        <v>83</v>
      </c>
      <c r="U15" s="316">
        <v>21</v>
      </c>
      <c r="V15" s="857">
        <f t="shared" si="7"/>
        <v>0.25301204819277107</v>
      </c>
      <c r="W15"/>
    </row>
    <row r="16" spans="1:23">
      <c r="A16" s="666">
        <v>6</v>
      </c>
      <c r="B16" s="314"/>
      <c r="C16" s="666"/>
      <c r="D16" s="315"/>
      <c r="E16" s="315"/>
      <c r="F16" s="315"/>
      <c r="G16" s="855"/>
      <c r="H16" s="315"/>
      <c r="I16" s="315"/>
      <c r="J16" s="856"/>
      <c r="K16" s="316"/>
      <c r="L16" s="316"/>
      <c r="M16" s="857"/>
      <c r="N16" s="316"/>
      <c r="O16" s="316"/>
      <c r="P16" s="857"/>
      <c r="Q16" s="316"/>
      <c r="R16" s="316"/>
      <c r="S16" s="857"/>
      <c r="T16" s="316"/>
      <c r="U16" s="316"/>
      <c r="V16" s="857"/>
      <c r="W16"/>
    </row>
    <row r="17" spans="1:23">
      <c r="A17" s="666">
        <v>7</v>
      </c>
      <c r="B17" s="314"/>
      <c r="C17" s="319"/>
      <c r="D17" s="315"/>
      <c r="E17" s="315"/>
      <c r="F17" s="315"/>
      <c r="G17" s="855"/>
      <c r="H17" s="315"/>
      <c r="I17" s="315"/>
      <c r="J17" s="856"/>
      <c r="K17" s="316"/>
      <c r="L17" s="316"/>
      <c r="M17" s="857"/>
      <c r="N17" s="316"/>
      <c r="O17" s="316"/>
      <c r="P17" s="857"/>
      <c r="Q17" s="316"/>
      <c r="R17" s="316"/>
      <c r="S17" s="857"/>
      <c r="T17" s="316"/>
      <c r="U17" s="316"/>
      <c r="V17" s="857"/>
      <c r="W17"/>
    </row>
    <row r="18" spans="1:23">
      <c r="A18" s="666">
        <v>8</v>
      </c>
      <c r="B18" s="314"/>
      <c r="C18" s="319"/>
      <c r="D18" s="315"/>
      <c r="E18" s="315"/>
      <c r="F18" s="315"/>
      <c r="G18" s="855"/>
      <c r="H18" s="315"/>
      <c r="I18" s="315"/>
      <c r="J18" s="856"/>
      <c r="K18" s="316"/>
      <c r="L18" s="316"/>
      <c r="M18" s="857"/>
      <c r="N18" s="316"/>
      <c r="O18" s="316"/>
      <c r="P18" s="857"/>
      <c r="Q18" s="316"/>
      <c r="R18" s="316"/>
      <c r="S18" s="857"/>
      <c r="T18" s="316"/>
      <c r="U18" s="316"/>
      <c r="V18" s="857"/>
      <c r="W18"/>
    </row>
    <row r="19" spans="1:23">
      <c r="A19" s="666">
        <v>9</v>
      </c>
      <c r="B19" s="314"/>
      <c r="C19" s="319"/>
      <c r="D19" s="315"/>
      <c r="E19" s="315"/>
      <c r="F19" s="315"/>
      <c r="G19" s="855"/>
      <c r="H19" s="315"/>
      <c r="I19" s="315"/>
      <c r="J19" s="856"/>
      <c r="K19" s="316"/>
      <c r="L19" s="316"/>
      <c r="M19" s="857"/>
      <c r="N19" s="316"/>
      <c r="O19" s="316"/>
      <c r="P19" s="857"/>
      <c r="Q19" s="316"/>
      <c r="R19" s="316"/>
      <c r="S19" s="857"/>
      <c r="T19" s="316"/>
      <c r="U19" s="316"/>
      <c r="V19" s="857"/>
      <c r="W19"/>
    </row>
    <row r="20" spans="1:23">
      <c r="A20" s="666">
        <v>10</v>
      </c>
      <c r="B20" s="314"/>
      <c r="C20" s="314"/>
      <c r="D20" s="320"/>
      <c r="E20" s="320"/>
      <c r="F20" s="320"/>
      <c r="G20" s="855"/>
      <c r="H20" s="320"/>
      <c r="I20" s="320"/>
      <c r="J20" s="856"/>
      <c r="K20" s="321"/>
      <c r="L20" s="321"/>
      <c r="M20" s="857"/>
      <c r="N20" s="321"/>
      <c r="O20" s="321"/>
      <c r="P20" s="857"/>
      <c r="Q20" s="321"/>
      <c r="R20" s="321"/>
      <c r="S20" s="857"/>
      <c r="T20" s="321"/>
      <c r="U20" s="321"/>
      <c r="V20" s="857"/>
      <c r="W20"/>
    </row>
    <row r="21" spans="1:23">
      <c r="A21" s="314" t="s">
        <v>2</v>
      </c>
      <c r="B21" s="314"/>
      <c r="C21" s="666">
        <f>SUM(C11:C20)</f>
        <v>100</v>
      </c>
      <c r="D21" s="666">
        <f t="shared" ref="D21:F21" si="8">SUM(D11:D20)</f>
        <v>5</v>
      </c>
      <c r="E21" s="666">
        <f t="shared" si="8"/>
        <v>245</v>
      </c>
      <c r="F21" s="666">
        <f t="shared" si="8"/>
        <v>48</v>
      </c>
      <c r="G21" s="855">
        <f t="shared" si="0"/>
        <v>0.19591836734693877</v>
      </c>
      <c r="H21" s="666">
        <f t="shared" ref="H21:I21" si="9">SUM(H11:H20)</f>
        <v>245</v>
      </c>
      <c r="I21" s="666">
        <f t="shared" si="9"/>
        <v>48</v>
      </c>
      <c r="J21" s="856">
        <f t="shared" si="1"/>
        <v>0.19591836734693877</v>
      </c>
      <c r="K21" s="666">
        <f t="shared" ref="K21:L21" si="10">SUM(K11:K20)</f>
        <v>1883</v>
      </c>
      <c r="L21" s="666">
        <f t="shared" si="10"/>
        <v>478</v>
      </c>
      <c r="M21" s="857">
        <f t="shared" si="2"/>
        <v>0.25385023898035053</v>
      </c>
      <c r="N21" s="666">
        <f t="shared" ref="N21:O21" si="11">SUM(N11:N20)</f>
        <v>1883</v>
      </c>
      <c r="O21" s="666">
        <f t="shared" si="11"/>
        <v>478</v>
      </c>
      <c r="P21" s="857">
        <f t="shared" si="3"/>
        <v>0.25385023898035053</v>
      </c>
      <c r="Q21" s="317">
        <f t="shared" ref="Q21:U21" si="12">SUM(Q11:Q20)</f>
        <v>2128</v>
      </c>
      <c r="R21" s="666">
        <f t="shared" si="12"/>
        <v>526</v>
      </c>
      <c r="S21" s="857">
        <f t="shared" si="5"/>
        <v>0.24718045112781956</v>
      </c>
      <c r="T21" s="317">
        <f t="shared" si="12"/>
        <v>2128</v>
      </c>
      <c r="U21" s="666">
        <f t="shared" si="12"/>
        <v>526</v>
      </c>
      <c r="V21" s="857">
        <f t="shared" si="7"/>
        <v>0.24718045112781956</v>
      </c>
      <c r="W21"/>
    </row>
    <row r="22" spans="1:23">
      <c r="A22" s="3"/>
      <c r="B22" s="311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/>
    </row>
    <row r="23" spans="1:23" s="313" customFormat="1">
      <c r="A23" s="1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1"/>
      <c r="R23" s="1"/>
      <c r="S23" s="1"/>
      <c r="T23" s="1"/>
      <c r="U23" s="1"/>
      <c r="V23" s="1"/>
      <c r="W23" s="1"/>
    </row>
    <row r="24" spans="1:23">
      <c r="A24" s="981"/>
      <c r="B24" s="981"/>
      <c r="C24" s="981"/>
      <c r="D24" s="981"/>
      <c r="E24" s="981"/>
      <c r="F24" s="981"/>
      <c r="G24" s="981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</row>
    <row r="25" spans="1:23">
      <c r="A25" s="981"/>
      <c r="B25" s="981"/>
      <c r="C25" s="981"/>
      <c r="D25" s="981"/>
      <c r="E25" s="981"/>
      <c r="F25" s="981"/>
      <c r="G25" s="981"/>
    </row>
    <row r="32" spans="1:23">
      <c r="K32" s="323"/>
      <c r="L32" s="323"/>
    </row>
    <row r="44" spans="19:19">
      <c r="S44" s="323"/>
    </row>
  </sheetData>
  <mergeCells count="11">
    <mergeCell ref="Q9:S9"/>
    <mergeCell ref="T9:V9"/>
    <mergeCell ref="A24:G25"/>
    <mergeCell ref="A9:A10"/>
    <mergeCell ref="B9:B10"/>
    <mergeCell ref="C9:C10"/>
    <mergeCell ref="D9:D10"/>
    <mergeCell ref="E9:G9"/>
    <mergeCell ref="H9:J9"/>
    <mergeCell ref="K9:M9"/>
    <mergeCell ref="N9:P9"/>
  </mergeCells>
  <pageMargins left="0" right="0" top="0.74803149606299213" bottom="0.74803149606299213" header="0.31496062992125984" footer="0.31496062992125984"/>
  <pageSetup paperSize="9" scale="63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734"/>
  <sheetViews>
    <sheetView view="pageBreakPreview" topLeftCell="A496" zoomScaleSheetLayoutView="100" workbookViewId="0">
      <selection activeCell="A339" sqref="A339:XFD340"/>
    </sheetView>
  </sheetViews>
  <sheetFormatPr defaultRowHeight="12.75"/>
  <cols>
    <col min="1" max="1" width="7.7109375" customWidth="1"/>
    <col min="2" max="2" width="94.7109375" customWidth="1"/>
    <col min="3" max="4" width="11.42578125" customWidth="1"/>
    <col min="5" max="5" width="12.140625" customWidth="1"/>
    <col min="6" max="6" width="6.7109375" customWidth="1"/>
    <col min="7" max="8" width="9.140625" customWidth="1"/>
  </cols>
  <sheetData>
    <row r="1" spans="1:8">
      <c r="A1" s="277"/>
      <c r="B1" s="278" t="s">
        <v>155</v>
      </c>
      <c r="C1" s="279" t="str">
        <f>Kadar.ode.!C1</f>
        <v>ОПШТА БОЛНИЦА СЕНТА</v>
      </c>
      <c r="D1" s="280"/>
      <c r="E1" s="280"/>
      <c r="F1" s="280"/>
      <c r="G1" s="281"/>
      <c r="H1" s="99"/>
    </row>
    <row r="2" spans="1:8">
      <c r="A2" s="277"/>
      <c r="B2" s="278" t="s">
        <v>156</v>
      </c>
      <c r="C2" s="279" t="str">
        <f>Kadar.ode.!C2</f>
        <v>08923507</v>
      </c>
      <c r="D2" s="280"/>
      <c r="E2" s="280"/>
      <c r="F2" s="280"/>
      <c r="G2" s="281"/>
      <c r="H2" s="99"/>
    </row>
    <row r="3" spans="1:8">
      <c r="A3" s="277"/>
      <c r="B3" s="278" t="s">
        <v>157</v>
      </c>
      <c r="C3" s="279" t="str">
        <f>Kadar.ode.!C3</f>
        <v>31.03.2020.године</v>
      </c>
      <c r="D3" s="280"/>
      <c r="E3" s="280"/>
      <c r="F3" s="280"/>
      <c r="G3" s="281"/>
      <c r="H3" s="99"/>
    </row>
    <row r="4" spans="1:8" ht="14.25">
      <c r="A4" s="277"/>
      <c r="B4" s="278" t="s">
        <v>1793</v>
      </c>
      <c r="C4" s="282" t="s">
        <v>1724</v>
      </c>
      <c r="D4" s="283"/>
      <c r="E4" s="283"/>
      <c r="F4" s="283"/>
      <c r="G4" s="284"/>
      <c r="H4" s="99"/>
    </row>
    <row r="5" spans="1:8" ht="14.25">
      <c r="A5" s="277"/>
      <c r="B5" s="278" t="s">
        <v>197</v>
      </c>
      <c r="C5" s="282"/>
      <c r="D5" s="283"/>
      <c r="E5" s="283"/>
      <c r="F5" s="283"/>
      <c r="G5" s="284"/>
      <c r="H5" s="99"/>
    </row>
    <row r="6" spans="1:8" ht="15.75">
      <c r="A6" s="170"/>
      <c r="B6" s="170"/>
      <c r="C6" s="170"/>
      <c r="D6" s="170"/>
      <c r="E6" s="170"/>
      <c r="F6" s="170"/>
      <c r="G6" s="97"/>
      <c r="H6" s="97"/>
    </row>
    <row r="7" spans="1:8" ht="33.75">
      <c r="A7" s="275" t="s">
        <v>300</v>
      </c>
      <c r="B7" s="276" t="s">
        <v>301</v>
      </c>
      <c r="C7" s="348" t="s">
        <v>1808</v>
      </c>
      <c r="D7" s="356" t="s">
        <v>1809</v>
      </c>
      <c r="E7" s="353" t="s">
        <v>1842</v>
      </c>
      <c r="F7" s="285"/>
      <c r="G7" s="286"/>
      <c r="H7" s="51"/>
    </row>
    <row r="8" spans="1:8" ht="18.75">
      <c r="A8" s="275"/>
      <c r="B8" s="287" t="s">
        <v>302</v>
      </c>
      <c r="C8" s="288">
        <f>SUM(C9:C734)</f>
        <v>8980</v>
      </c>
      <c r="D8" s="288">
        <f>SUM(D9:D734)</f>
        <v>3158</v>
      </c>
      <c r="E8" s="668">
        <f>D8/C8</f>
        <v>0.35167037861915368</v>
      </c>
      <c r="F8" s="285"/>
      <c r="G8" s="286"/>
      <c r="H8" s="51"/>
    </row>
    <row r="9" spans="1:8" ht="18.75">
      <c r="A9" s="289">
        <v>0</v>
      </c>
      <c r="B9" s="287" t="s">
        <v>1739</v>
      </c>
      <c r="C9" s="288"/>
      <c r="D9" s="288"/>
      <c r="E9" s="668"/>
    </row>
    <row r="10" spans="1:8">
      <c r="A10" s="290" t="s">
        <v>303</v>
      </c>
      <c r="B10" s="291" t="s">
        <v>304</v>
      </c>
      <c r="C10" s="257"/>
      <c r="D10" s="257"/>
      <c r="E10" s="668"/>
    </row>
    <row r="11" spans="1:8">
      <c r="A11" s="290" t="s">
        <v>305</v>
      </c>
      <c r="B11" s="291" t="s">
        <v>306</v>
      </c>
      <c r="C11" s="257"/>
      <c r="D11" s="257"/>
      <c r="E11" s="668"/>
    </row>
    <row r="12" spans="1:8">
      <c r="A12" s="290" t="s">
        <v>307</v>
      </c>
      <c r="B12" s="291" t="s">
        <v>308</v>
      </c>
      <c r="C12" s="257"/>
      <c r="D12" s="257"/>
      <c r="E12" s="668"/>
    </row>
    <row r="13" spans="1:8">
      <c r="A13" s="290" t="s">
        <v>309</v>
      </c>
      <c r="B13" s="291" t="s">
        <v>310</v>
      </c>
      <c r="C13" s="257"/>
      <c r="D13" s="257"/>
      <c r="E13" s="668"/>
    </row>
    <row r="14" spans="1:8" ht="25.5">
      <c r="A14" s="290" t="s">
        <v>311</v>
      </c>
      <c r="B14" s="291" t="s">
        <v>312</v>
      </c>
      <c r="C14" s="257"/>
      <c r="D14" s="257">
        <v>1</v>
      </c>
      <c r="E14" s="668"/>
    </row>
    <row r="15" spans="1:8">
      <c r="A15" s="290" t="s">
        <v>313</v>
      </c>
      <c r="B15" s="291" t="s">
        <v>314</v>
      </c>
      <c r="C15" s="257"/>
      <c r="D15" s="257">
        <v>1</v>
      </c>
      <c r="E15" s="668"/>
    </row>
    <row r="16" spans="1:8">
      <c r="A16" s="290" t="s">
        <v>315</v>
      </c>
      <c r="B16" s="291" t="s">
        <v>316</v>
      </c>
      <c r="C16" s="257">
        <v>2</v>
      </c>
      <c r="D16" s="257"/>
      <c r="E16" s="668">
        <f t="shared" ref="E16:E71" si="0">D16/C16</f>
        <v>0</v>
      </c>
    </row>
    <row r="17" spans="1:5">
      <c r="A17" s="290" t="s">
        <v>317</v>
      </c>
      <c r="B17" s="292" t="s">
        <v>318</v>
      </c>
      <c r="C17" s="257"/>
      <c r="D17" s="257"/>
      <c r="E17" s="668"/>
    </row>
    <row r="18" spans="1:5">
      <c r="A18" s="290" t="s">
        <v>319</v>
      </c>
      <c r="B18" s="292" t="s">
        <v>320</v>
      </c>
      <c r="C18" s="257"/>
      <c r="D18" s="257"/>
      <c r="E18" s="668"/>
    </row>
    <row r="19" spans="1:5">
      <c r="A19" s="290" t="s">
        <v>321</v>
      </c>
      <c r="B19" s="292" t="s">
        <v>322</v>
      </c>
      <c r="C19" s="257"/>
      <c r="D19" s="257"/>
      <c r="E19" s="668"/>
    </row>
    <row r="20" spans="1:5">
      <c r="A20" s="290" t="s">
        <v>323</v>
      </c>
      <c r="B20" s="292" t="s">
        <v>324</v>
      </c>
      <c r="C20" s="257"/>
      <c r="D20" s="257"/>
      <c r="E20" s="668"/>
    </row>
    <row r="21" spans="1:5">
      <c r="A21" s="290" t="s">
        <v>325</v>
      </c>
      <c r="B21" s="292" t="s">
        <v>326</v>
      </c>
      <c r="C21" s="257"/>
      <c r="D21" s="257"/>
      <c r="E21" s="668"/>
    </row>
    <row r="22" spans="1:5">
      <c r="A22" s="290" t="s">
        <v>327</v>
      </c>
      <c r="B22" s="292" t="s">
        <v>328</v>
      </c>
      <c r="C22" s="257"/>
      <c r="D22" s="257"/>
      <c r="E22" s="668"/>
    </row>
    <row r="23" spans="1:5">
      <c r="A23" s="290" t="s">
        <v>329</v>
      </c>
      <c r="B23" s="292" t="s">
        <v>330</v>
      </c>
      <c r="C23" s="257"/>
      <c r="D23" s="257"/>
      <c r="E23" s="668"/>
    </row>
    <row r="24" spans="1:5">
      <c r="A24" s="290" t="s">
        <v>331</v>
      </c>
      <c r="B24" s="292" t="s">
        <v>332</v>
      </c>
      <c r="C24" s="257"/>
      <c r="D24" s="257"/>
      <c r="E24" s="668"/>
    </row>
    <row r="25" spans="1:5">
      <c r="A25" s="290" t="s">
        <v>333</v>
      </c>
      <c r="B25" s="292" t="s">
        <v>334</v>
      </c>
      <c r="C25" s="257"/>
      <c r="D25" s="257"/>
      <c r="E25" s="668"/>
    </row>
    <row r="26" spans="1:5">
      <c r="A26" s="290" t="s">
        <v>335</v>
      </c>
      <c r="B26" s="292" t="s">
        <v>336</v>
      </c>
      <c r="C26" s="257"/>
      <c r="D26" s="257"/>
      <c r="E26" s="668"/>
    </row>
    <row r="27" spans="1:5" ht="18.75">
      <c r="A27" s="289">
        <v>1</v>
      </c>
      <c r="B27" s="293" t="s">
        <v>337</v>
      </c>
      <c r="C27" s="288"/>
      <c r="D27" s="288"/>
      <c r="E27" s="668"/>
    </row>
    <row r="28" spans="1:5">
      <c r="A28" s="290" t="s">
        <v>338</v>
      </c>
      <c r="B28" s="292" t="s">
        <v>339</v>
      </c>
      <c r="C28" s="257"/>
      <c r="D28" s="257"/>
      <c r="E28" s="668"/>
    </row>
    <row r="29" spans="1:5">
      <c r="A29" s="290" t="s">
        <v>340</v>
      </c>
      <c r="B29" s="292" t="s">
        <v>341</v>
      </c>
      <c r="C29" s="257"/>
      <c r="D29" s="257"/>
      <c r="E29" s="668"/>
    </row>
    <row r="30" spans="1:5">
      <c r="A30" s="290" t="s">
        <v>342</v>
      </c>
      <c r="B30" s="291" t="s">
        <v>343</v>
      </c>
      <c r="C30" s="257"/>
      <c r="D30" s="257"/>
      <c r="E30" s="668"/>
    </row>
    <row r="31" spans="1:5">
      <c r="A31" s="290" t="s">
        <v>344</v>
      </c>
      <c r="B31" s="291" t="s">
        <v>345</v>
      </c>
      <c r="C31" s="257"/>
      <c r="D31" s="257"/>
      <c r="E31" s="668"/>
    </row>
    <row r="32" spans="1:5">
      <c r="A32" s="290" t="s">
        <v>346</v>
      </c>
      <c r="B32" s="291" t="s">
        <v>347</v>
      </c>
      <c r="C32" s="257"/>
      <c r="D32" s="257"/>
      <c r="E32" s="668"/>
    </row>
    <row r="33" spans="1:5">
      <c r="A33" s="290" t="s">
        <v>348</v>
      </c>
      <c r="B33" s="291" t="s">
        <v>349</v>
      </c>
      <c r="C33" s="257"/>
      <c r="D33" s="257"/>
      <c r="E33" s="668"/>
    </row>
    <row r="34" spans="1:5">
      <c r="A34" s="290" t="s">
        <v>350</v>
      </c>
      <c r="B34" s="291" t="s">
        <v>351</v>
      </c>
      <c r="C34" s="257"/>
      <c r="D34" s="257"/>
      <c r="E34" s="668"/>
    </row>
    <row r="35" spans="1:5">
      <c r="A35" s="290" t="s">
        <v>352</v>
      </c>
      <c r="B35" s="291" t="s">
        <v>353</v>
      </c>
      <c r="C35" s="257"/>
      <c r="D35" s="257"/>
      <c r="E35" s="668"/>
    </row>
    <row r="36" spans="1:5">
      <c r="A36" s="290" t="s">
        <v>354</v>
      </c>
      <c r="B36" s="291" t="s">
        <v>355</v>
      </c>
      <c r="C36" s="257"/>
      <c r="D36" s="257"/>
      <c r="E36" s="668"/>
    </row>
    <row r="37" spans="1:5">
      <c r="A37" s="290" t="s">
        <v>356</v>
      </c>
      <c r="B37" s="291" t="s">
        <v>357</v>
      </c>
      <c r="C37" s="257">
        <v>9</v>
      </c>
      <c r="D37" s="257">
        <v>3</v>
      </c>
      <c r="E37" s="668">
        <f t="shared" si="0"/>
        <v>0.33333333333333331</v>
      </c>
    </row>
    <row r="38" spans="1:5" ht="12.75" customHeight="1">
      <c r="A38" s="290" t="s">
        <v>358</v>
      </c>
      <c r="B38" s="294" t="s">
        <v>359</v>
      </c>
      <c r="C38" s="257"/>
      <c r="D38" s="257"/>
      <c r="E38" s="668"/>
    </row>
    <row r="39" spans="1:5" ht="12.75" customHeight="1">
      <c r="A39" s="290" t="s">
        <v>360</v>
      </c>
      <c r="B39" s="294" t="s">
        <v>361</v>
      </c>
      <c r="C39" s="257"/>
      <c r="D39" s="257"/>
      <c r="E39" s="668"/>
    </row>
    <row r="40" spans="1:5" ht="12.75" customHeight="1">
      <c r="A40" s="290" t="s">
        <v>362</v>
      </c>
      <c r="B40" s="294" t="s">
        <v>363</v>
      </c>
      <c r="C40" s="257"/>
      <c r="D40" s="257"/>
      <c r="E40" s="668"/>
    </row>
    <row r="41" spans="1:5" ht="12.75" customHeight="1">
      <c r="A41" s="290" t="s">
        <v>364</v>
      </c>
      <c r="B41" s="294" t="s">
        <v>365</v>
      </c>
      <c r="C41" s="257"/>
      <c r="D41" s="257"/>
      <c r="E41" s="668"/>
    </row>
    <row r="42" spans="1:5">
      <c r="A42" s="290" t="s">
        <v>366</v>
      </c>
      <c r="B42" s="291" t="s">
        <v>367</v>
      </c>
      <c r="C42" s="257"/>
      <c r="D42" s="257"/>
      <c r="E42" s="668"/>
    </row>
    <row r="43" spans="1:5">
      <c r="A43" s="290" t="s">
        <v>368</v>
      </c>
      <c r="B43" s="292" t="s">
        <v>369</v>
      </c>
      <c r="C43" s="257"/>
      <c r="D43" s="257"/>
      <c r="E43" s="668"/>
    </row>
    <row r="44" spans="1:5">
      <c r="A44" s="290" t="s">
        <v>370</v>
      </c>
      <c r="B44" s="292" t="s">
        <v>371</v>
      </c>
      <c r="C44" s="257"/>
      <c r="D44" s="257"/>
      <c r="E44" s="668"/>
    </row>
    <row r="45" spans="1:5">
      <c r="A45" s="290" t="s">
        <v>372</v>
      </c>
      <c r="B45" s="292" t="s">
        <v>373</v>
      </c>
      <c r="C45" s="257"/>
      <c r="D45" s="257"/>
      <c r="E45" s="668"/>
    </row>
    <row r="46" spans="1:5">
      <c r="A46" s="290" t="s">
        <v>374</v>
      </c>
      <c r="B46" s="291" t="s">
        <v>375</v>
      </c>
      <c r="C46" s="257"/>
      <c r="D46" s="257"/>
      <c r="E46" s="668"/>
    </row>
    <row r="47" spans="1:5">
      <c r="A47" s="290" t="s">
        <v>376</v>
      </c>
      <c r="B47" s="291" t="s">
        <v>377</v>
      </c>
      <c r="C47" s="257"/>
      <c r="D47" s="257"/>
      <c r="E47" s="668"/>
    </row>
    <row r="48" spans="1:5">
      <c r="A48" s="290" t="s">
        <v>378</v>
      </c>
      <c r="B48" s="294" t="s">
        <v>379</v>
      </c>
      <c r="C48" s="257"/>
      <c r="D48" s="257"/>
      <c r="E48" s="668"/>
    </row>
    <row r="49" spans="1:5">
      <c r="A49" s="290" t="s">
        <v>380</v>
      </c>
      <c r="B49" s="294" t="s">
        <v>381</v>
      </c>
      <c r="C49" s="257"/>
      <c r="D49" s="257"/>
      <c r="E49" s="668"/>
    </row>
    <row r="50" spans="1:5">
      <c r="A50" s="290" t="s">
        <v>382</v>
      </c>
      <c r="B50" s="291" t="s">
        <v>383</v>
      </c>
      <c r="C50" s="257"/>
      <c r="D50" s="257"/>
      <c r="E50" s="668"/>
    </row>
    <row r="51" spans="1:5">
      <c r="A51" s="290" t="s">
        <v>384</v>
      </c>
      <c r="B51" s="291" t="s">
        <v>385</v>
      </c>
      <c r="C51" s="257">
        <v>24</v>
      </c>
      <c r="D51" s="257">
        <v>8</v>
      </c>
      <c r="E51" s="668">
        <f t="shared" si="0"/>
        <v>0.33333333333333331</v>
      </c>
    </row>
    <row r="52" spans="1:5">
      <c r="A52" s="290" t="s">
        <v>386</v>
      </c>
      <c r="B52" s="291" t="s">
        <v>387</v>
      </c>
      <c r="C52" s="257">
        <v>2</v>
      </c>
      <c r="D52" s="257"/>
      <c r="E52" s="668">
        <f t="shared" si="0"/>
        <v>0</v>
      </c>
    </row>
    <row r="53" spans="1:5">
      <c r="A53" s="290" t="s">
        <v>388</v>
      </c>
      <c r="B53" s="291" t="s">
        <v>389</v>
      </c>
      <c r="C53" s="257">
        <v>18</v>
      </c>
      <c r="D53" s="257">
        <v>6</v>
      </c>
      <c r="E53" s="668">
        <f t="shared" si="0"/>
        <v>0.33333333333333331</v>
      </c>
    </row>
    <row r="54" spans="1:5">
      <c r="A54" s="290" t="s">
        <v>390</v>
      </c>
      <c r="B54" s="291" t="s">
        <v>391</v>
      </c>
      <c r="C54" s="257"/>
      <c r="D54" s="257"/>
      <c r="E54" s="668"/>
    </row>
    <row r="55" spans="1:5">
      <c r="A55" s="290" t="s">
        <v>392</v>
      </c>
      <c r="B55" s="291" t="s">
        <v>393</v>
      </c>
      <c r="C55" s="257">
        <v>6</v>
      </c>
      <c r="D55" s="257">
        <v>7</v>
      </c>
      <c r="E55" s="668">
        <f t="shared" si="0"/>
        <v>1.1666666666666667</v>
      </c>
    </row>
    <row r="56" spans="1:5">
      <c r="A56" s="290" t="s">
        <v>394</v>
      </c>
      <c r="B56" s="291" t="s">
        <v>395</v>
      </c>
      <c r="C56" s="257">
        <v>11</v>
      </c>
      <c r="D56" s="257">
        <v>3</v>
      </c>
      <c r="E56" s="668">
        <f t="shared" si="0"/>
        <v>0.27272727272727271</v>
      </c>
    </row>
    <row r="57" spans="1:5">
      <c r="A57" s="290" t="s">
        <v>396</v>
      </c>
      <c r="B57" s="294" t="s">
        <v>397</v>
      </c>
      <c r="C57" s="257">
        <v>7</v>
      </c>
      <c r="D57" s="257">
        <v>2</v>
      </c>
      <c r="E57" s="668">
        <f t="shared" si="0"/>
        <v>0.2857142857142857</v>
      </c>
    </row>
    <row r="58" spans="1:5" ht="12" customHeight="1">
      <c r="A58" s="290" t="s">
        <v>398</v>
      </c>
      <c r="B58" s="294" t="s">
        <v>399</v>
      </c>
      <c r="C58" s="257">
        <v>5</v>
      </c>
      <c r="D58" s="257">
        <v>3</v>
      </c>
      <c r="E58" s="668">
        <f t="shared" si="0"/>
        <v>0.6</v>
      </c>
    </row>
    <row r="59" spans="1:5" ht="12" customHeight="1">
      <c r="A59" s="290" t="s">
        <v>400</v>
      </c>
      <c r="B59" s="294" t="s">
        <v>401</v>
      </c>
      <c r="C59" s="257">
        <v>3</v>
      </c>
      <c r="D59" s="257">
        <v>1</v>
      </c>
      <c r="E59" s="668">
        <f t="shared" si="0"/>
        <v>0.33333333333333331</v>
      </c>
    </row>
    <row r="60" spans="1:5">
      <c r="A60" s="290" t="s">
        <v>402</v>
      </c>
      <c r="B60" s="291" t="s">
        <v>403</v>
      </c>
      <c r="C60" s="257">
        <v>2</v>
      </c>
      <c r="D60" s="257"/>
      <c r="E60" s="668">
        <f t="shared" si="0"/>
        <v>0</v>
      </c>
    </row>
    <row r="61" spans="1:5">
      <c r="A61" s="290" t="s">
        <v>404</v>
      </c>
      <c r="B61" s="291" t="s">
        <v>405</v>
      </c>
      <c r="C61" s="257">
        <v>8</v>
      </c>
      <c r="D61" s="257">
        <v>1</v>
      </c>
      <c r="E61" s="668">
        <f t="shared" si="0"/>
        <v>0.125</v>
      </c>
    </row>
    <row r="62" spans="1:5">
      <c r="A62" s="290" t="s">
        <v>406</v>
      </c>
      <c r="B62" s="291" t="s">
        <v>407</v>
      </c>
      <c r="C62" s="257">
        <v>8</v>
      </c>
      <c r="D62" s="257">
        <v>2</v>
      </c>
      <c r="E62" s="668">
        <f t="shared" si="0"/>
        <v>0.25</v>
      </c>
    </row>
    <row r="63" spans="1:5">
      <c r="A63" s="290" t="s">
        <v>408</v>
      </c>
      <c r="B63" s="291" t="s">
        <v>409</v>
      </c>
      <c r="C63" s="257">
        <v>20</v>
      </c>
      <c r="D63" s="257">
        <v>3</v>
      </c>
      <c r="E63" s="668">
        <f t="shared" si="0"/>
        <v>0.15</v>
      </c>
    </row>
    <row r="64" spans="1:5">
      <c r="A64" s="295" t="s">
        <v>410</v>
      </c>
      <c r="B64" s="291" t="s">
        <v>411</v>
      </c>
      <c r="C64" s="257">
        <v>12</v>
      </c>
      <c r="D64" s="257">
        <v>6</v>
      </c>
      <c r="E64" s="668">
        <f t="shared" si="0"/>
        <v>0.5</v>
      </c>
    </row>
    <row r="65" spans="1:5">
      <c r="A65" s="290" t="s">
        <v>412</v>
      </c>
      <c r="B65" s="291" t="s">
        <v>413</v>
      </c>
      <c r="C65" s="257">
        <v>27</v>
      </c>
      <c r="D65" s="257">
        <v>6</v>
      </c>
      <c r="E65" s="668">
        <f t="shared" si="0"/>
        <v>0.22222222222222221</v>
      </c>
    </row>
    <row r="66" spans="1:5">
      <c r="A66" s="290" t="s">
        <v>414</v>
      </c>
      <c r="B66" s="291" t="s">
        <v>415</v>
      </c>
      <c r="C66" s="257">
        <v>40</v>
      </c>
      <c r="D66" s="257">
        <v>11</v>
      </c>
      <c r="E66" s="668">
        <f t="shared" si="0"/>
        <v>0.27500000000000002</v>
      </c>
    </row>
    <row r="67" spans="1:5">
      <c r="A67" s="290" t="s">
        <v>416</v>
      </c>
      <c r="B67" s="291" t="s">
        <v>417</v>
      </c>
      <c r="C67" s="257">
        <v>15</v>
      </c>
      <c r="D67" s="257">
        <v>4</v>
      </c>
      <c r="E67" s="668">
        <f t="shared" si="0"/>
        <v>0.26666666666666666</v>
      </c>
    </row>
    <row r="68" spans="1:5">
      <c r="A68" s="290" t="s">
        <v>418</v>
      </c>
      <c r="B68" s="291" t="s">
        <v>419</v>
      </c>
      <c r="C68" s="257">
        <v>2</v>
      </c>
      <c r="D68" s="257">
        <v>1</v>
      </c>
      <c r="E68" s="668">
        <f t="shared" si="0"/>
        <v>0.5</v>
      </c>
    </row>
    <row r="69" spans="1:5">
      <c r="A69" s="290" t="s">
        <v>420</v>
      </c>
      <c r="B69" s="291" t="s">
        <v>419</v>
      </c>
      <c r="C69" s="257">
        <v>10</v>
      </c>
      <c r="D69" s="257">
        <v>1</v>
      </c>
      <c r="E69" s="668">
        <f t="shared" si="0"/>
        <v>0.1</v>
      </c>
    </row>
    <row r="70" spans="1:5">
      <c r="A70" s="290" t="s">
        <v>421</v>
      </c>
      <c r="B70" s="291" t="s">
        <v>422</v>
      </c>
      <c r="C70" s="257"/>
      <c r="D70" s="257">
        <v>1</v>
      </c>
      <c r="E70" s="668"/>
    </row>
    <row r="71" spans="1:5">
      <c r="A71" s="290" t="s">
        <v>423</v>
      </c>
      <c r="B71" s="291" t="s">
        <v>424</v>
      </c>
      <c r="C71" s="257">
        <v>1</v>
      </c>
      <c r="D71" s="257"/>
      <c r="E71" s="668">
        <f t="shared" si="0"/>
        <v>0</v>
      </c>
    </row>
    <row r="72" spans="1:5">
      <c r="A72" s="290" t="s">
        <v>425</v>
      </c>
      <c r="B72" s="291" t="s">
        <v>426</v>
      </c>
      <c r="C72" s="257"/>
      <c r="D72" s="257"/>
      <c r="E72" s="668"/>
    </row>
    <row r="73" spans="1:5">
      <c r="A73" s="290" t="s">
        <v>427</v>
      </c>
      <c r="B73" s="291" t="s">
        <v>428</v>
      </c>
      <c r="C73" s="257">
        <v>4</v>
      </c>
      <c r="D73" s="257">
        <v>1</v>
      </c>
      <c r="E73" s="668">
        <f t="shared" ref="E73:E136" si="1">D73/C73</f>
        <v>0.25</v>
      </c>
    </row>
    <row r="74" spans="1:5">
      <c r="A74" s="290" t="s">
        <v>429</v>
      </c>
      <c r="B74" s="291" t="s">
        <v>430</v>
      </c>
      <c r="C74" s="257">
        <v>1</v>
      </c>
      <c r="D74" s="257"/>
      <c r="E74" s="668">
        <f t="shared" si="1"/>
        <v>0</v>
      </c>
    </row>
    <row r="75" spans="1:5">
      <c r="A75" s="290" t="s">
        <v>431</v>
      </c>
      <c r="B75" s="291" t="s">
        <v>432</v>
      </c>
      <c r="C75" s="257">
        <v>13</v>
      </c>
      <c r="D75" s="257">
        <v>1</v>
      </c>
      <c r="E75" s="668">
        <f t="shared" si="1"/>
        <v>7.6923076923076927E-2</v>
      </c>
    </row>
    <row r="76" spans="1:5">
      <c r="A76" s="290" t="s">
        <v>433</v>
      </c>
      <c r="B76" s="291" t="s">
        <v>434</v>
      </c>
      <c r="C76" s="257">
        <v>3</v>
      </c>
      <c r="D76" s="257">
        <v>2</v>
      </c>
      <c r="E76" s="668">
        <f t="shared" si="1"/>
        <v>0.66666666666666663</v>
      </c>
    </row>
    <row r="77" spans="1:5">
      <c r="A77" s="290" t="s">
        <v>435</v>
      </c>
      <c r="B77" s="291" t="s">
        <v>436</v>
      </c>
      <c r="C77" s="257">
        <v>4</v>
      </c>
      <c r="D77" s="257">
        <v>8</v>
      </c>
      <c r="E77" s="668">
        <f t="shared" si="1"/>
        <v>2</v>
      </c>
    </row>
    <row r="78" spans="1:5">
      <c r="A78" s="290" t="s">
        <v>437</v>
      </c>
      <c r="B78" s="291" t="s">
        <v>438</v>
      </c>
      <c r="C78" s="257">
        <v>2</v>
      </c>
      <c r="D78" s="257">
        <v>3</v>
      </c>
      <c r="E78" s="668">
        <f t="shared" si="1"/>
        <v>1.5</v>
      </c>
    </row>
    <row r="79" spans="1:5">
      <c r="A79" s="290" t="s">
        <v>439</v>
      </c>
      <c r="B79" s="291" t="s">
        <v>440</v>
      </c>
      <c r="C79" s="257"/>
      <c r="D79" s="257"/>
      <c r="E79" s="668"/>
    </row>
    <row r="80" spans="1:5">
      <c r="A80" s="290" t="s">
        <v>441</v>
      </c>
      <c r="B80" s="291" t="s">
        <v>442</v>
      </c>
      <c r="C80" s="257">
        <v>4</v>
      </c>
      <c r="D80" s="257">
        <v>4</v>
      </c>
      <c r="E80" s="668">
        <f t="shared" si="1"/>
        <v>1</v>
      </c>
    </row>
    <row r="81" spans="1:5">
      <c r="A81" s="290" t="s">
        <v>443</v>
      </c>
      <c r="B81" s="291" t="s">
        <v>444</v>
      </c>
      <c r="C81" s="257"/>
      <c r="D81" s="257"/>
      <c r="E81" s="668"/>
    </row>
    <row r="82" spans="1:5">
      <c r="A82" s="290" t="s">
        <v>445</v>
      </c>
      <c r="B82" s="291" t="s">
        <v>446</v>
      </c>
      <c r="C82" s="257">
        <v>2</v>
      </c>
      <c r="D82" s="257">
        <v>1</v>
      </c>
      <c r="E82" s="668">
        <f t="shared" si="1"/>
        <v>0.5</v>
      </c>
    </row>
    <row r="83" spans="1:5">
      <c r="A83" s="290" t="s">
        <v>447</v>
      </c>
      <c r="B83" s="291" t="s">
        <v>448</v>
      </c>
      <c r="C83" s="257">
        <v>16</v>
      </c>
      <c r="D83" s="257">
        <v>3</v>
      </c>
      <c r="E83" s="668">
        <f t="shared" si="1"/>
        <v>0.1875</v>
      </c>
    </row>
    <row r="84" spans="1:5">
      <c r="A84" s="290" t="s">
        <v>449</v>
      </c>
      <c r="B84" s="291" t="s">
        <v>450</v>
      </c>
      <c r="C84" s="257">
        <v>3</v>
      </c>
      <c r="D84" s="257">
        <v>2</v>
      </c>
      <c r="E84" s="668">
        <f t="shared" si="1"/>
        <v>0.66666666666666663</v>
      </c>
    </row>
    <row r="85" spans="1:5">
      <c r="A85" s="290" t="s">
        <v>451</v>
      </c>
      <c r="B85" s="291" t="s">
        <v>452</v>
      </c>
      <c r="C85" s="257">
        <v>4</v>
      </c>
      <c r="D85" s="257">
        <v>4</v>
      </c>
      <c r="E85" s="668">
        <f t="shared" si="1"/>
        <v>1</v>
      </c>
    </row>
    <row r="86" spans="1:5" ht="12.75" customHeight="1">
      <c r="A86" s="290" t="s">
        <v>453</v>
      </c>
      <c r="B86" s="291" t="s">
        <v>454</v>
      </c>
      <c r="C86" s="257">
        <v>16</v>
      </c>
      <c r="D86" s="257"/>
      <c r="E86" s="668">
        <f t="shared" si="1"/>
        <v>0</v>
      </c>
    </row>
    <row r="87" spans="1:5" ht="12.75" customHeight="1">
      <c r="A87" s="290" t="s">
        <v>455</v>
      </c>
      <c r="B87" s="291" t="s">
        <v>456</v>
      </c>
      <c r="C87" s="257">
        <v>3</v>
      </c>
      <c r="D87" s="257"/>
      <c r="E87" s="668">
        <f t="shared" si="1"/>
        <v>0</v>
      </c>
    </row>
    <row r="88" spans="1:5" ht="25.5">
      <c r="A88" s="290" t="s">
        <v>457</v>
      </c>
      <c r="B88" s="291" t="s">
        <v>458</v>
      </c>
      <c r="C88" s="257">
        <v>3</v>
      </c>
      <c r="D88" s="257">
        <v>2</v>
      </c>
      <c r="E88" s="668">
        <f t="shared" si="1"/>
        <v>0.66666666666666663</v>
      </c>
    </row>
    <row r="89" spans="1:5" ht="18.75">
      <c r="A89" s="289">
        <v>2</v>
      </c>
      <c r="B89" s="296" t="s">
        <v>459</v>
      </c>
      <c r="C89" s="288"/>
      <c r="D89" s="288"/>
      <c r="E89" s="668"/>
    </row>
    <row r="90" spans="1:5">
      <c r="A90" s="290" t="s">
        <v>460</v>
      </c>
      <c r="B90" s="291" t="s">
        <v>461</v>
      </c>
      <c r="C90" s="257"/>
      <c r="D90" s="257"/>
      <c r="E90" s="668"/>
    </row>
    <row r="91" spans="1:5">
      <c r="A91" s="290" t="s">
        <v>462</v>
      </c>
      <c r="B91" s="291" t="s">
        <v>463</v>
      </c>
      <c r="C91" s="257"/>
      <c r="D91" s="257"/>
      <c r="E91" s="668"/>
    </row>
    <row r="92" spans="1:5">
      <c r="A92" s="290" t="s">
        <v>464</v>
      </c>
      <c r="B92" s="291" t="s">
        <v>465</v>
      </c>
      <c r="C92" s="257"/>
      <c r="D92" s="257"/>
      <c r="E92" s="668"/>
    </row>
    <row r="93" spans="1:5">
      <c r="A93" s="290" t="s">
        <v>466</v>
      </c>
      <c r="B93" s="294" t="s">
        <v>467</v>
      </c>
      <c r="C93" s="257"/>
      <c r="D93" s="257"/>
      <c r="E93" s="668"/>
    </row>
    <row r="94" spans="1:5">
      <c r="A94" s="290" t="s">
        <v>468</v>
      </c>
      <c r="B94" s="294" t="s">
        <v>469</v>
      </c>
      <c r="C94" s="257"/>
      <c r="D94" s="257"/>
      <c r="E94" s="668"/>
    </row>
    <row r="95" spans="1:5">
      <c r="A95" s="290" t="s">
        <v>470</v>
      </c>
      <c r="B95" s="294" t="s">
        <v>471</v>
      </c>
      <c r="C95" s="257"/>
      <c r="D95" s="257"/>
      <c r="E95" s="668"/>
    </row>
    <row r="96" spans="1:5">
      <c r="A96" s="290" t="s">
        <v>472</v>
      </c>
      <c r="B96" s="294" t="s">
        <v>473</v>
      </c>
      <c r="C96" s="257"/>
      <c r="D96" s="257"/>
      <c r="E96" s="668"/>
    </row>
    <row r="97" spans="1:5">
      <c r="A97" s="290" t="s">
        <v>474</v>
      </c>
      <c r="B97" s="294" t="s">
        <v>475</v>
      </c>
      <c r="C97" s="257"/>
      <c r="D97" s="257"/>
      <c r="E97" s="668"/>
    </row>
    <row r="98" spans="1:5">
      <c r="A98" s="290" t="s">
        <v>476</v>
      </c>
      <c r="B98" s="294" t="s">
        <v>477</v>
      </c>
      <c r="C98" s="257"/>
      <c r="D98" s="257"/>
      <c r="E98" s="668"/>
    </row>
    <row r="99" spans="1:5">
      <c r="A99" s="290" t="s">
        <v>478</v>
      </c>
      <c r="B99" s="294" t="s">
        <v>479</v>
      </c>
      <c r="C99" s="257"/>
      <c r="D99" s="257"/>
      <c r="E99" s="668"/>
    </row>
    <row r="100" spans="1:5">
      <c r="A100" s="290" t="s">
        <v>480</v>
      </c>
      <c r="B100" s="294" t="s">
        <v>481</v>
      </c>
      <c r="C100" s="257"/>
      <c r="D100" s="257"/>
      <c r="E100" s="668"/>
    </row>
    <row r="101" spans="1:5">
      <c r="A101" s="290" t="s">
        <v>482</v>
      </c>
      <c r="B101" s="294" t="s">
        <v>483</v>
      </c>
      <c r="C101" s="257"/>
      <c r="D101" s="257"/>
      <c r="E101" s="668"/>
    </row>
    <row r="102" spans="1:5">
      <c r="A102" s="290" t="s">
        <v>484</v>
      </c>
      <c r="B102" s="294" t="s">
        <v>485</v>
      </c>
      <c r="C102" s="257"/>
      <c r="D102" s="257"/>
      <c r="E102" s="668"/>
    </row>
    <row r="103" spans="1:5">
      <c r="A103" s="290" t="s">
        <v>486</v>
      </c>
      <c r="B103" s="294" t="s">
        <v>487</v>
      </c>
      <c r="C103" s="257"/>
      <c r="D103" s="257"/>
      <c r="E103" s="668"/>
    </row>
    <row r="104" spans="1:5">
      <c r="A104" s="290" t="s">
        <v>488</v>
      </c>
      <c r="B104" s="294" t="s">
        <v>489</v>
      </c>
      <c r="C104" s="257"/>
      <c r="D104" s="257"/>
      <c r="E104" s="668"/>
    </row>
    <row r="105" spans="1:5">
      <c r="A105" s="290" t="s">
        <v>490</v>
      </c>
      <c r="B105" s="294" t="s">
        <v>491</v>
      </c>
      <c r="C105" s="257"/>
      <c r="D105" s="257"/>
      <c r="E105" s="668"/>
    </row>
    <row r="106" spans="1:5">
      <c r="A106" s="290" t="s">
        <v>492</v>
      </c>
      <c r="B106" s="294" t="s">
        <v>493</v>
      </c>
      <c r="C106" s="257">
        <v>2</v>
      </c>
      <c r="D106" s="257"/>
      <c r="E106" s="668">
        <f t="shared" si="1"/>
        <v>0</v>
      </c>
    </row>
    <row r="107" spans="1:5">
      <c r="A107" s="290" t="s">
        <v>494</v>
      </c>
      <c r="B107" s="294" t="s">
        <v>495</v>
      </c>
      <c r="C107" s="257">
        <v>7</v>
      </c>
      <c r="D107" s="257">
        <v>1</v>
      </c>
      <c r="E107" s="668">
        <f t="shared" si="1"/>
        <v>0.14285714285714285</v>
      </c>
    </row>
    <row r="108" spans="1:5">
      <c r="A108" s="290" t="s">
        <v>496</v>
      </c>
      <c r="B108" s="294" t="s">
        <v>497</v>
      </c>
      <c r="C108" s="257"/>
      <c r="D108" s="257">
        <v>2</v>
      </c>
      <c r="E108" s="668"/>
    </row>
    <row r="109" spans="1:5" ht="18.75">
      <c r="A109" s="289">
        <v>3</v>
      </c>
      <c r="B109" s="296" t="s">
        <v>498</v>
      </c>
      <c r="C109" s="288"/>
      <c r="D109" s="288"/>
      <c r="E109" s="668"/>
    </row>
    <row r="110" spans="1:5">
      <c r="A110" s="290" t="s">
        <v>499</v>
      </c>
      <c r="B110" s="294" t="s">
        <v>500</v>
      </c>
      <c r="C110" s="257"/>
      <c r="D110" s="257"/>
      <c r="E110" s="668"/>
    </row>
    <row r="111" spans="1:5">
      <c r="A111" s="290" t="s">
        <v>501</v>
      </c>
      <c r="B111" s="294" t="s">
        <v>502</v>
      </c>
      <c r="C111" s="257">
        <v>1</v>
      </c>
      <c r="D111" s="257"/>
      <c r="E111" s="668">
        <f t="shared" si="1"/>
        <v>0</v>
      </c>
    </row>
    <row r="112" spans="1:5">
      <c r="A112" s="290" t="s">
        <v>503</v>
      </c>
      <c r="B112" s="294" t="s">
        <v>504</v>
      </c>
      <c r="C112" s="257"/>
      <c r="D112" s="257"/>
      <c r="E112" s="668"/>
    </row>
    <row r="113" spans="1:5">
      <c r="A113" s="290" t="s">
        <v>505</v>
      </c>
      <c r="B113" s="294" t="s">
        <v>506</v>
      </c>
      <c r="C113" s="257"/>
      <c r="D113" s="257"/>
      <c r="E113" s="668"/>
    </row>
    <row r="114" spans="1:5">
      <c r="A114" s="290" t="s">
        <v>507</v>
      </c>
      <c r="B114" s="294" t="s">
        <v>508</v>
      </c>
      <c r="C114" s="257"/>
      <c r="D114" s="257"/>
      <c r="E114" s="668"/>
    </row>
    <row r="115" spans="1:5">
      <c r="A115" s="290" t="s">
        <v>509</v>
      </c>
      <c r="B115" s="294" t="s">
        <v>510</v>
      </c>
      <c r="C115" s="257"/>
      <c r="D115" s="257"/>
      <c r="E115" s="668"/>
    </row>
    <row r="116" spans="1:5">
      <c r="A116" s="290" t="s">
        <v>511</v>
      </c>
      <c r="B116" s="294" t="s">
        <v>512</v>
      </c>
      <c r="C116" s="257"/>
      <c r="D116" s="257"/>
      <c r="E116" s="668"/>
    </row>
    <row r="117" spans="1:5">
      <c r="A117" s="290" t="s">
        <v>513</v>
      </c>
      <c r="B117" s="294" t="s">
        <v>514</v>
      </c>
      <c r="C117" s="257"/>
      <c r="D117" s="257"/>
      <c r="E117" s="668"/>
    </row>
    <row r="118" spans="1:5" ht="12.75" customHeight="1">
      <c r="A118" s="290" t="s">
        <v>515</v>
      </c>
      <c r="B118" s="294" t="s">
        <v>516</v>
      </c>
      <c r="C118" s="257"/>
      <c r="D118" s="257"/>
      <c r="E118" s="668"/>
    </row>
    <row r="119" spans="1:5">
      <c r="A119" s="295" t="s">
        <v>517</v>
      </c>
      <c r="B119" s="297" t="s">
        <v>518</v>
      </c>
      <c r="C119" s="257"/>
      <c r="D119" s="257"/>
      <c r="E119" s="668"/>
    </row>
    <row r="120" spans="1:5">
      <c r="A120" s="290" t="s">
        <v>519</v>
      </c>
      <c r="B120" s="294" t="s">
        <v>520</v>
      </c>
      <c r="C120" s="257"/>
      <c r="D120" s="257"/>
      <c r="E120" s="668"/>
    </row>
    <row r="121" spans="1:5">
      <c r="A121" s="290" t="s">
        <v>521</v>
      </c>
      <c r="B121" s="294" t="s">
        <v>522</v>
      </c>
      <c r="C121" s="257">
        <v>71</v>
      </c>
      <c r="D121" s="257">
        <v>20</v>
      </c>
      <c r="E121" s="668">
        <f t="shared" si="1"/>
        <v>0.28169014084507044</v>
      </c>
    </row>
    <row r="122" spans="1:5">
      <c r="A122" s="290" t="s">
        <v>523</v>
      </c>
      <c r="B122" s="294" t="s">
        <v>524</v>
      </c>
      <c r="C122" s="257">
        <v>20</v>
      </c>
      <c r="D122" s="257">
        <v>4</v>
      </c>
      <c r="E122" s="668">
        <f t="shared" si="1"/>
        <v>0.2</v>
      </c>
    </row>
    <row r="123" spans="1:5">
      <c r="A123" s="290" t="s">
        <v>525</v>
      </c>
      <c r="B123" s="294" t="s">
        <v>526</v>
      </c>
      <c r="C123" s="257"/>
      <c r="D123" s="257"/>
      <c r="E123" s="668"/>
    </row>
    <row r="124" spans="1:5">
      <c r="A124" s="290" t="s">
        <v>527</v>
      </c>
      <c r="B124" s="294" t="s">
        <v>528</v>
      </c>
      <c r="C124" s="257">
        <v>1</v>
      </c>
      <c r="D124" s="257"/>
      <c r="E124" s="668">
        <f t="shared" si="1"/>
        <v>0</v>
      </c>
    </row>
    <row r="125" spans="1:5">
      <c r="A125" s="290" t="s">
        <v>529</v>
      </c>
      <c r="B125" s="294" t="s">
        <v>530</v>
      </c>
      <c r="C125" s="257"/>
      <c r="D125" s="257"/>
      <c r="E125" s="668"/>
    </row>
    <row r="126" spans="1:5">
      <c r="A126" s="290" t="s">
        <v>531</v>
      </c>
      <c r="B126" s="298" t="s">
        <v>532</v>
      </c>
      <c r="C126" s="257"/>
      <c r="D126" s="257"/>
      <c r="E126" s="668"/>
    </row>
    <row r="127" spans="1:5">
      <c r="A127" s="290" t="s">
        <v>533</v>
      </c>
      <c r="B127" s="294" t="s">
        <v>534</v>
      </c>
      <c r="C127" s="257">
        <v>11</v>
      </c>
      <c r="D127" s="257"/>
      <c r="E127" s="668">
        <f t="shared" si="1"/>
        <v>0</v>
      </c>
    </row>
    <row r="128" spans="1:5">
      <c r="A128" s="290" t="s">
        <v>535</v>
      </c>
      <c r="B128" s="294" t="s">
        <v>536</v>
      </c>
      <c r="C128" s="257">
        <v>5</v>
      </c>
      <c r="D128" s="257">
        <v>1</v>
      </c>
      <c r="E128" s="668">
        <f t="shared" si="1"/>
        <v>0.2</v>
      </c>
    </row>
    <row r="129" spans="1:5">
      <c r="A129" s="290" t="s">
        <v>537</v>
      </c>
      <c r="B129" s="294" t="s">
        <v>538</v>
      </c>
      <c r="C129" s="257">
        <v>9</v>
      </c>
      <c r="D129" s="257">
        <v>4</v>
      </c>
      <c r="E129" s="668">
        <f t="shared" si="1"/>
        <v>0.44444444444444442</v>
      </c>
    </row>
    <row r="130" spans="1:5">
      <c r="A130" s="290" t="s">
        <v>539</v>
      </c>
      <c r="B130" s="294" t="s">
        <v>540</v>
      </c>
      <c r="C130" s="257">
        <v>21</v>
      </c>
      <c r="D130" s="257">
        <v>6</v>
      </c>
      <c r="E130" s="668">
        <f t="shared" si="1"/>
        <v>0.2857142857142857</v>
      </c>
    </row>
    <row r="131" spans="1:5">
      <c r="A131" s="290" t="s">
        <v>541</v>
      </c>
      <c r="B131" s="294" t="s">
        <v>542</v>
      </c>
      <c r="C131" s="257">
        <v>89</v>
      </c>
      <c r="D131" s="257">
        <v>27</v>
      </c>
      <c r="E131" s="668">
        <f t="shared" si="1"/>
        <v>0.30337078651685395</v>
      </c>
    </row>
    <row r="132" spans="1:5">
      <c r="A132" s="290" t="s">
        <v>543</v>
      </c>
      <c r="B132" s="294" t="s">
        <v>544</v>
      </c>
      <c r="C132" s="257">
        <v>5</v>
      </c>
      <c r="D132" s="257"/>
      <c r="E132" s="668">
        <f t="shared" si="1"/>
        <v>0</v>
      </c>
    </row>
    <row r="133" spans="1:5">
      <c r="A133" s="290" t="s">
        <v>545</v>
      </c>
      <c r="B133" s="294" t="s">
        <v>546</v>
      </c>
      <c r="C133" s="257">
        <v>3</v>
      </c>
      <c r="D133" s="257">
        <v>2</v>
      </c>
      <c r="E133" s="668">
        <f t="shared" si="1"/>
        <v>0.66666666666666663</v>
      </c>
    </row>
    <row r="134" spans="1:5">
      <c r="A134" s="290" t="s">
        <v>547</v>
      </c>
      <c r="B134" s="294" t="s">
        <v>548</v>
      </c>
      <c r="C134" s="257"/>
      <c r="D134" s="257">
        <v>1</v>
      </c>
      <c r="E134" s="668"/>
    </row>
    <row r="135" spans="1:5">
      <c r="A135" s="290" t="s">
        <v>549</v>
      </c>
      <c r="B135" s="294" t="s">
        <v>550</v>
      </c>
      <c r="C135" s="257">
        <v>14</v>
      </c>
      <c r="D135" s="257">
        <v>4</v>
      </c>
      <c r="E135" s="668">
        <f t="shared" si="1"/>
        <v>0.2857142857142857</v>
      </c>
    </row>
    <row r="136" spans="1:5">
      <c r="A136" s="290" t="s">
        <v>551</v>
      </c>
      <c r="B136" s="298" t="s">
        <v>552</v>
      </c>
      <c r="C136" s="257">
        <v>1</v>
      </c>
      <c r="D136" s="257">
        <v>1</v>
      </c>
      <c r="E136" s="668">
        <f t="shared" si="1"/>
        <v>1</v>
      </c>
    </row>
    <row r="137" spans="1:5">
      <c r="A137" s="290" t="s">
        <v>553</v>
      </c>
      <c r="B137" s="298" t="s">
        <v>554</v>
      </c>
      <c r="C137" s="257">
        <v>1</v>
      </c>
      <c r="D137" s="257"/>
      <c r="E137" s="668">
        <f t="shared" ref="E137:E185" si="2">D137/C137</f>
        <v>0</v>
      </c>
    </row>
    <row r="138" spans="1:5" ht="18.75">
      <c r="A138" s="289">
        <v>4</v>
      </c>
      <c r="B138" s="296" t="s">
        <v>555</v>
      </c>
      <c r="C138" s="288"/>
      <c r="D138" s="288"/>
      <c r="E138" s="668"/>
    </row>
    <row r="139" spans="1:5">
      <c r="A139" s="290" t="s">
        <v>556</v>
      </c>
      <c r="B139" s="294" t="s">
        <v>557</v>
      </c>
      <c r="C139" s="257"/>
      <c r="D139" s="257"/>
      <c r="E139" s="668"/>
    </row>
    <row r="140" spans="1:5">
      <c r="A140" s="290" t="s">
        <v>558</v>
      </c>
      <c r="B140" s="294" t="s">
        <v>559</v>
      </c>
      <c r="C140" s="257"/>
      <c r="D140" s="257"/>
      <c r="E140" s="668"/>
    </row>
    <row r="141" spans="1:5">
      <c r="A141" s="290" t="s">
        <v>560</v>
      </c>
      <c r="B141" s="294" t="s">
        <v>561</v>
      </c>
      <c r="C141" s="257">
        <v>1</v>
      </c>
      <c r="D141" s="257"/>
      <c r="E141" s="668">
        <f t="shared" si="2"/>
        <v>0</v>
      </c>
    </row>
    <row r="142" spans="1:5">
      <c r="A142" s="290" t="s">
        <v>562</v>
      </c>
      <c r="B142" s="294" t="s">
        <v>563</v>
      </c>
      <c r="C142" s="257">
        <v>1</v>
      </c>
      <c r="D142" s="257"/>
      <c r="E142" s="668">
        <f t="shared" si="2"/>
        <v>0</v>
      </c>
    </row>
    <row r="143" spans="1:5">
      <c r="A143" s="290" t="s">
        <v>564</v>
      </c>
      <c r="B143" s="294" t="s">
        <v>565</v>
      </c>
      <c r="C143" s="257"/>
      <c r="D143" s="257"/>
      <c r="E143" s="668"/>
    </row>
    <row r="144" spans="1:5">
      <c r="A144" s="290" t="s">
        <v>566</v>
      </c>
      <c r="B144" s="294" t="s">
        <v>567</v>
      </c>
      <c r="C144" s="257"/>
      <c r="D144" s="257"/>
      <c r="E144" s="668"/>
    </row>
    <row r="145" spans="1:5">
      <c r="A145" s="290" t="s">
        <v>568</v>
      </c>
      <c r="B145" s="294" t="s">
        <v>569</v>
      </c>
      <c r="C145" s="257"/>
      <c r="D145" s="257"/>
      <c r="E145" s="668"/>
    </row>
    <row r="146" spans="1:5">
      <c r="A146" s="290" t="s">
        <v>570</v>
      </c>
      <c r="B146" s="294" t="s">
        <v>571</v>
      </c>
      <c r="C146" s="257"/>
      <c r="D146" s="257"/>
      <c r="E146" s="668"/>
    </row>
    <row r="147" spans="1:5">
      <c r="A147" s="290" t="s">
        <v>572</v>
      </c>
      <c r="B147" s="294" t="s">
        <v>573</v>
      </c>
      <c r="C147" s="257"/>
      <c r="D147" s="257"/>
      <c r="E147" s="668"/>
    </row>
    <row r="148" spans="1:5">
      <c r="A148" s="290" t="s">
        <v>574</v>
      </c>
      <c r="B148" s="294" t="s">
        <v>575</v>
      </c>
      <c r="C148" s="257"/>
      <c r="D148" s="257"/>
      <c r="E148" s="668"/>
    </row>
    <row r="149" spans="1:5">
      <c r="A149" s="290" t="s">
        <v>576</v>
      </c>
      <c r="B149" s="294" t="s">
        <v>577</v>
      </c>
      <c r="C149" s="257"/>
      <c r="D149" s="257"/>
      <c r="E149" s="668"/>
    </row>
    <row r="150" spans="1:5">
      <c r="A150" s="290" t="s">
        <v>578</v>
      </c>
      <c r="B150" s="294" t="s">
        <v>579</v>
      </c>
      <c r="C150" s="257"/>
      <c r="D150" s="257"/>
      <c r="E150" s="668"/>
    </row>
    <row r="151" spans="1:5">
      <c r="A151" s="290" t="s">
        <v>580</v>
      </c>
      <c r="B151" s="294" t="s">
        <v>581</v>
      </c>
      <c r="C151" s="257"/>
      <c r="D151" s="257"/>
      <c r="E151" s="668"/>
    </row>
    <row r="152" spans="1:5">
      <c r="A152" s="290" t="s">
        <v>582</v>
      </c>
      <c r="B152" s="294" t="s">
        <v>583</v>
      </c>
      <c r="C152" s="257">
        <v>1</v>
      </c>
      <c r="D152" s="257">
        <v>1</v>
      </c>
      <c r="E152" s="668">
        <f t="shared" si="2"/>
        <v>1</v>
      </c>
    </row>
    <row r="153" spans="1:5">
      <c r="A153" s="290" t="s">
        <v>584</v>
      </c>
      <c r="B153" s="294" t="s">
        <v>585</v>
      </c>
      <c r="C153" s="257">
        <v>6</v>
      </c>
      <c r="D153" s="257">
        <v>3</v>
      </c>
      <c r="E153" s="668">
        <f t="shared" si="2"/>
        <v>0.5</v>
      </c>
    </row>
    <row r="154" spans="1:5">
      <c r="A154" s="290" t="s">
        <v>586</v>
      </c>
      <c r="B154" s="294" t="s">
        <v>587</v>
      </c>
      <c r="C154" s="257">
        <v>24</v>
      </c>
      <c r="D154" s="257">
        <v>5</v>
      </c>
      <c r="E154" s="668">
        <f t="shared" si="2"/>
        <v>0.20833333333333334</v>
      </c>
    </row>
    <row r="155" spans="1:5">
      <c r="A155" s="290" t="s">
        <v>588</v>
      </c>
      <c r="B155" s="294" t="s">
        <v>589</v>
      </c>
      <c r="C155" s="257">
        <v>45</v>
      </c>
      <c r="D155" s="257">
        <v>16</v>
      </c>
      <c r="E155" s="668">
        <f t="shared" si="2"/>
        <v>0.35555555555555557</v>
      </c>
    </row>
    <row r="156" spans="1:5">
      <c r="A156" s="290" t="s">
        <v>590</v>
      </c>
      <c r="B156" s="294" t="s">
        <v>591</v>
      </c>
      <c r="C156" s="257">
        <v>30</v>
      </c>
      <c r="D156" s="257">
        <v>11</v>
      </c>
      <c r="E156" s="668">
        <f t="shared" si="2"/>
        <v>0.36666666666666664</v>
      </c>
    </row>
    <row r="157" spans="1:5">
      <c r="A157" s="290" t="s">
        <v>592</v>
      </c>
      <c r="B157" s="294" t="s">
        <v>593</v>
      </c>
      <c r="C157" s="257"/>
      <c r="D157" s="257"/>
      <c r="E157" s="668"/>
    </row>
    <row r="158" spans="1:5">
      <c r="A158" s="290" t="s">
        <v>594</v>
      </c>
      <c r="B158" s="294" t="s">
        <v>595</v>
      </c>
      <c r="C158" s="257">
        <v>20</v>
      </c>
      <c r="D158" s="257">
        <v>4</v>
      </c>
      <c r="E158" s="668">
        <f t="shared" si="2"/>
        <v>0.2</v>
      </c>
    </row>
    <row r="159" spans="1:5">
      <c r="A159" s="290" t="s">
        <v>596</v>
      </c>
      <c r="B159" s="294" t="s">
        <v>597</v>
      </c>
      <c r="C159" s="257">
        <v>21</v>
      </c>
      <c r="D159" s="257">
        <v>9</v>
      </c>
      <c r="E159" s="668">
        <f t="shared" si="2"/>
        <v>0.42857142857142855</v>
      </c>
    </row>
    <row r="160" spans="1:5">
      <c r="A160" s="290" t="s">
        <v>598</v>
      </c>
      <c r="B160" s="294" t="s">
        <v>599</v>
      </c>
      <c r="C160" s="257">
        <v>24</v>
      </c>
      <c r="D160" s="257">
        <v>2</v>
      </c>
      <c r="E160" s="668">
        <f t="shared" si="2"/>
        <v>8.3333333333333329E-2</v>
      </c>
    </row>
    <row r="161" spans="1:5">
      <c r="A161" s="290" t="s">
        <v>600</v>
      </c>
      <c r="B161" s="294" t="s">
        <v>601</v>
      </c>
      <c r="C161" s="257">
        <v>85</v>
      </c>
      <c r="D161" s="257">
        <v>39</v>
      </c>
      <c r="E161" s="668">
        <f t="shared" si="2"/>
        <v>0.45882352941176469</v>
      </c>
    </row>
    <row r="162" spans="1:5">
      <c r="A162" s="290" t="s">
        <v>602</v>
      </c>
      <c r="B162" s="294" t="s">
        <v>603</v>
      </c>
      <c r="C162" s="257"/>
      <c r="D162" s="257"/>
      <c r="E162" s="668"/>
    </row>
    <row r="163" spans="1:5">
      <c r="A163" s="290" t="s">
        <v>604</v>
      </c>
      <c r="B163" s="294" t="s">
        <v>605</v>
      </c>
      <c r="C163" s="257">
        <v>3</v>
      </c>
      <c r="D163" s="257"/>
      <c r="E163" s="668">
        <f t="shared" si="2"/>
        <v>0</v>
      </c>
    </row>
    <row r="164" spans="1:5">
      <c r="A164" s="290" t="s">
        <v>606</v>
      </c>
      <c r="B164" s="294" t="s">
        <v>607</v>
      </c>
      <c r="C164" s="257">
        <v>1</v>
      </c>
      <c r="D164" s="257"/>
      <c r="E164" s="668">
        <f t="shared" si="2"/>
        <v>0</v>
      </c>
    </row>
    <row r="165" spans="1:5">
      <c r="A165" s="290" t="s">
        <v>608</v>
      </c>
      <c r="B165" s="294" t="s">
        <v>609</v>
      </c>
      <c r="C165" s="257">
        <v>9</v>
      </c>
      <c r="D165" s="257">
        <v>1</v>
      </c>
      <c r="E165" s="668">
        <f t="shared" si="2"/>
        <v>0.1111111111111111</v>
      </c>
    </row>
    <row r="166" spans="1:5">
      <c r="A166" s="290" t="s">
        <v>610</v>
      </c>
      <c r="B166" s="294" t="s">
        <v>611</v>
      </c>
      <c r="C166" s="257">
        <v>4</v>
      </c>
      <c r="D166" s="257"/>
      <c r="E166" s="668">
        <f t="shared" si="2"/>
        <v>0</v>
      </c>
    </row>
    <row r="167" spans="1:5">
      <c r="A167" s="290" t="s">
        <v>612</v>
      </c>
      <c r="B167" s="294" t="s">
        <v>613</v>
      </c>
      <c r="C167" s="257">
        <v>3</v>
      </c>
      <c r="D167" s="257"/>
      <c r="E167" s="668">
        <f t="shared" si="2"/>
        <v>0</v>
      </c>
    </row>
    <row r="168" spans="1:5">
      <c r="A168" s="290" t="s">
        <v>614</v>
      </c>
      <c r="B168" s="294" t="s">
        <v>615</v>
      </c>
      <c r="C168" s="257"/>
      <c r="D168" s="257"/>
      <c r="E168" s="668"/>
    </row>
    <row r="169" spans="1:5">
      <c r="A169" s="290" t="s">
        <v>616</v>
      </c>
      <c r="B169" s="294" t="s">
        <v>617</v>
      </c>
      <c r="C169" s="257">
        <v>21</v>
      </c>
      <c r="D169" s="257">
        <v>4</v>
      </c>
      <c r="E169" s="668">
        <f t="shared" si="2"/>
        <v>0.19047619047619047</v>
      </c>
    </row>
    <row r="170" spans="1:5">
      <c r="A170" s="290" t="s">
        <v>618</v>
      </c>
      <c r="B170" s="294" t="s">
        <v>619</v>
      </c>
      <c r="C170" s="257">
        <v>33</v>
      </c>
      <c r="D170" s="257">
        <v>13</v>
      </c>
      <c r="E170" s="668">
        <f t="shared" si="2"/>
        <v>0.39393939393939392</v>
      </c>
    </row>
    <row r="171" spans="1:5">
      <c r="A171" s="290" t="s">
        <v>620</v>
      </c>
      <c r="B171" s="294" t="s">
        <v>621</v>
      </c>
      <c r="C171" s="257">
        <v>7</v>
      </c>
      <c r="D171" s="257"/>
      <c r="E171" s="668">
        <f t="shared" si="2"/>
        <v>0</v>
      </c>
    </row>
    <row r="172" spans="1:5">
      <c r="A172" s="290" t="s">
        <v>622</v>
      </c>
      <c r="B172" s="294" t="s">
        <v>623</v>
      </c>
      <c r="C172" s="257">
        <v>5</v>
      </c>
      <c r="D172" s="257">
        <v>5</v>
      </c>
      <c r="E172" s="668">
        <f t="shared" si="2"/>
        <v>1</v>
      </c>
    </row>
    <row r="173" spans="1:5">
      <c r="A173" s="290" t="s">
        <v>624</v>
      </c>
      <c r="B173" s="294" t="s">
        <v>625</v>
      </c>
      <c r="C173" s="257">
        <v>31</v>
      </c>
      <c r="D173" s="257">
        <v>4</v>
      </c>
      <c r="E173" s="668">
        <f t="shared" si="2"/>
        <v>0.12903225806451613</v>
      </c>
    </row>
    <row r="174" spans="1:5">
      <c r="A174" s="290" t="s">
        <v>626</v>
      </c>
      <c r="B174" s="297" t="s">
        <v>627</v>
      </c>
      <c r="C174" s="257">
        <v>93</v>
      </c>
      <c r="D174" s="257">
        <v>28</v>
      </c>
      <c r="E174" s="668">
        <f t="shared" si="2"/>
        <v>0.30107526881720431</v>
      </c>
    </row>
    <row r="175" spans="1:5">
      <c r="A175" s="290" t="s">
        <v>628</v>
      </c>
      <c r="B175" s="294" t="s">
        <v>629</v>
      </c>
      <c r="C175" s="257"/>
      <c r="D175" s="257"/>
      <c r="E175" s="668"/>
    </row>
    <row r="176" spans="1:5">
      <c r="A176" s="290" t="s">
        <v>630</v>
      </c>
      <c r="B176" s="294" t="s">
        <v>631</v>
      </c>
      <c r="C176" s="257">
        <v>1</v>
      </c>
      <c r="D176" s="257"/>
      <c r="E176" s="668">
        <f t="shared" si="2"/>
        <v>0</v>
      </c>
    </row>
    <row r="177" spans="1:5">
      <c r="A177" s="290" t="s">
        <v>632</v>
      </c>
      <c r="B177" s="294" t="s">
        <v>633</v>
      </c>
      <c r="C177" s="257">
        <v>3</v>
      </c>
      <c r="D177" s="257">
        <v>2</v>
      </c>
      <c r="E177" s="668">
        <f t="shared" si="2"/>
        <v>0.66666666666666663</v>
      </c>
    </row>
    <row r="178" spans="1:5">
      <c r="A178" s="290" t="s">
        <v>634</v>
      </c>
      <c r="B178" s="294" t="s">
        <v>635</v>
      </c>
      <c r="C178" s="257"/>
      <c r="D178" s="257">
        <v>2</v>
      </c>
      <c r="E178" s="668"/>
    </row>
    <row r="179" spans="1:5">
      <c r="A179" s="290" t="s">
        <v>636</v>
      </c>
      <c r="B179" s="294" t="s">
        <v>637</v>
      </c>
      <c r="C179" s="257">
        <v>2</v>
      </c>
      <c r="D179" s="257">
        <v>1</v>
      </c>
      <c r="E179" s="668">
        <f t="shared" si="2"/>
        <v>0.5</v>
      </c>
    </row>
    <row r="180" spans="1:5">
      <c r="A180" s="290" t="s">
        <v>638</v>
      </c>
      <c r="B180" s="294" t="s">
        <v>639</v>
      </c>
      <c r="C180" s="257">
        <v>1</v>
      </c>
      <c r="D180" s="257"/>
      <c r="E180" s="668">
        <f t="shared" si="2"/>
        <v>0</v>
      </c>
    </row>
    <row r="181" spans="1:5">
      <c r="A181" s="290" t="s">
        <v>640</v>
      </c>
      <c r="B181" s="294" t="s">
        <v>641</v>
      </c>
      <c r="C181" s="257"/>
      <c r="D181" s="257"/>
      <c r="E181" s="668"/>
    </row>
    <row r="182" spans="1:5">
      <c r="A182" s="290" t="s">
        <v>642</v>
      </c>
      <c r="B182" s="294" t="s">
        <v>643</v>
      </c>
      <c r="C182" s="257">
        <v>1</v>
      </c>
      <c r="D182" s="257">
        <v>1</v>
      </c>
      <c r="E182" s="668">
        <f t="shared" si="2"/>
        <v>1</v>
      </c>
    </row>
    <row r="183" spans="1:5">
      <c r="A183" s="290" t="s">
        <v>644</v>
      </c>
      <c r="B183" s="294" t="s">
        <v>645</v>
      </c>
      <c r="C183" s="257">
        <v>3</v>
      </c>
      <c r="D183" s="257">
        <v>2</v>
      </c>
      <c r="E183" s="668">
        <f t="shared" si="2"/>
        <v>0.66666666666666663</v>
      </c>
    </row>
    <row r="184" spans="1:5">
      <c r="A184" s="290" t="s">
        <v>646</v>
      </c>
      <c r="B184" s="294" t="s">
        <v>647</v>
      </c>
      <c r="C184" s="257">
        <v>5</v>
      </c>
      <c r="D184" s="257"/>
      <c r="E184" s="668">
        <f t="shared" si="2"/>
        <v>0</v>
      </c>
    </row>
    <row r="185" spans="1:5">
      <c r="A185" s="290" t="s">
        <v>648</v>
      </c>
      <c r="B185" s="294" t="s">
        <v>649</v>
      </c>
      <c r="C185" s="257">
        <v>2</v>
      </c>
      <c r="D185" s="257">
        <v>1</v>
      </c>
      <c r="E185" s="668">
        <f t="shared" si="2"/>
        <v>0.5</v>
      </c>
    </row>
    <row r="186" spans="1:5" ht="18.75">
      <c r="A186" s="289">
        <v>5</v>
      </c>
      <c r="B186" s="296" t="s">
        <v>650</v>
      </c>
      <c r="C186" s="288"/>
      <c r="D186" s="288"/>
      <c r="E186" s="668"/>
    </row>
    <row r="187" spans="1:5" ht="25.5">
      <c r="A187" s="290" t="s">
        <v>651</v>
      </c>
      <c r="B187" s="294" t="s">
        <v>652</v>
      </c>
      <c r="C187" s="257"/>
      <c r="D187" s="257"/>
      <c r="E187" s="668"/>
    </row>
    <row r="188" spans="1:5" ht="25.5">
      <c r="A188" s="290" t="s">
        <v>653</v>
      </c>
      <c r="B188" s="294" t="s">
        <v>654</v>
      </c>
      <c r="C188" s="257"/>
      <c r="D188" s="257"/>
      <c r="E188" s="668"/>
    </row>
    <row r="189" spans="1:5">
      <c r="A189" s="290" t="s">
        <v>655</v>
      </c>
      <c r="B189" s="294" t="s">
        <v>656</v>
      </c>
      <c r="C189" s="257"/>
      <c r="D189" s="257"/>
      <c r="E189" s="668"/>
    </row>
    <row r="190" spans="1:5" ht="25.5">
      <c r="A190" s="295" t="s">
        <v>657</v>
      </c>
      <c r="B190" s="297" t="s">
        <v>658</v>
      </c>
      <c r="C190" s="257"/>
      <c r="D190" s="257"/>
      <c r="E190" s="668"/>
    </row>
    <row r="191" spans="1:5" ht="25.5">
      <c r="A191" s="295" t="s">
        <v>659</v>
      </c>
      <c r="B191" s="297" t="s">
        <v>660</v>
      </c>
      <c r="C191" s="257"/>
      <c r="D191" s="257"/>
      <c r="E191" s="668"/>
    </row>
    <row r="192" spans="1:5" ht="25.5">
      <c r="A192" s="295" t="s">
        <v>661</v>
      </c>
      <c r="B192" s="297" t="s">
        <v>658</v>
      </c>
      <c r="C192" s="257"/>
      <c r="D192" s="257"/>
      <c r="E192" s="668"/>
    </row>
    <row r="193" spans="1:5" ht="25.5">
      <c r="A193" s="295" t="s">
        <v>662</v>
      </c>
      <c r="B193" s="297" t="s">
        <v>663</v>
      </c>
      <c r="C193" s="257"/>
      <c r="D193" s="257"/>
      <c r="E193" s="668"/>
    </row>
    <row r="194" spans="1:5">
      <c r="A194" s="290" t="s">
        <v>664</v>
      </c>
      <c r="B194" s="294" t="s">
        <v>665</v>
      </c>
      <c r="C194" s="257"/>
      <c r="D194" s="257"/>
      <c r="E194" s="668"/>
    </row>
    <row r="195" spans="1:5">
      <c r="A195" s="290" t="s">
        <v>666</v>
      </c>
      <c r="B195" s="294" t="s">
        <v>667</v>
      </c>
      <c r="C195" s="257"/>
      <c r="D195" s="257"/>
      <c r="E195" s="668"/>
    </row>
    <row r="196" spans="1:5">
      <c r="A196" s="290" t="s">
        <v>668</v>
      </c>
      <c r="B196" s="294" t="s">
        <v>669</v>
      </c>
      <c r="C196" s="257"/>
      <c r="D196" s="257"/>
      <c r="E196" s="668"/>
    </row>
    <row r="197" spans="1:5">
      <c r="A197" s="290" t="s">
        <v>670</v>
      </c>
      <c r="B197" s="294" t="s">
        <v>671</v>
      </c>
      <c r="C197" s="257"/>
      <c r="D197" s="257"/>
      <c r="E197" s="668"/>
    </row>
    <row r="198" spans="1:5" ht="25.5">
      <c r="A198" s="290" t="s">
        <v>672</v>
      </c>
      <c r="B198" s="294" t="s">
        <v>673</v>
      </c>
      <c r="C198" s="257"/>
      <c r="D198" s="257"/>
      <c r="E198" s="668"/>
    </row>
    <row r="199" spans="1:5" ht="25.5">
      <c r="A199" s="290" t="s">
        <v>674</v>
      </c>
      <c r="B199" s="294" t="s">
        <v>675</v>
      </c>
      <c r="C199" s="257"/>
      <c r="D199" s="257"/>
      <c r="E199" s="668"/>
    </row>
    <row r="200" spans="1:5" ht="25.5">
      <c r="A200" s="290" t="s">
        <v>676</v>
      </c>
      <c r="B200" s="294" t="s">
        <v>677</v>
      </c>
      <c r="C200" s="257"/>
      <c r="D200" s="257"/>
      <c r="E200" s="668"/>
    </row>
    <row r="201" spans="1:5" ht="12.75" customHeight="1">
      <c r="A201" s="290" t="s">
        <v>678</v>
      </c>
      <c r="B201" s="294" t="s">
        <v>679</v>
      </c>
      <c r="C201" s="257"/>
      <c r="D201" s="257"/>
      <c r="E201" s="668"/>
    </row>
    <row r="202" spans="1:5" ht="12.75" customHeight="1">
      <c r="A202" s="290" t="s">
        <v>680</v>
      </c>
      <c r="B202" s="294" t="s">
        <v>681</v>
      </c>
      <c r="C202" s="257"/>
      <c r="D202" s="257"/>
      <c r="E202" s="668"/>
    </row>
    <row r="203" spans="1:5" ht="12.75" customHeight="1">
      <c r="A203" s="290" t="s">
        <v>682</v>
      </c>
      <c r="B203" s="294" t="s">
        <v>683</v>
      </c>
      <c r="C203" s="257"/>
      <c r="D203" s="257"/>
      <c r="E203" s="668"/>
    </row>
    <row r="204" spans="1:5" ht="25.5">
      <c r="A204" s="290" t="s">
        <v>684</v>
      </c>
      <c r="B204" s="294" t="s">
        <v>685</v>
      </c>
      <c r="C204" s="257"/>
      <c r="D204" s="257"/>
      <c r="E204" s="668"/>
    </row>
    <row r="205" spans="1:5">
      <c r="A205" s="290" t="s">
        <v>686</v>
      </c>
      <c r="B205" s="294" t="s">
        <v>687</v>
      </c>
      <c r="C205" s="257"/>
      <c r="D205" s="257"/>
      <c r="E205" s="668"/>
    </row>
    <row r="206" spans="1:5" ht="12.75" customHeight="1">
      <c r="A206" s="290" t="s">
        <v>688</v>
      </c>
      <c r="B206" s="294" t="s">
        <v>689</v>
      </c>
      <c r="C206" s="257"/>
      <c r="D206" s="257"/>
      <c r="E206" s="668"/>
    </row>
    <row r="207" spans="1:5">
      <c r="A207" s="290" t="s">
        <v>690</v>
      </c>
      <c r="B207" s="294" t="s">
        <v>691</v>
      </c>
      <c r="C207" s="257"/>
      <c r="D207" s="257"/>
      <c r="E207" s="668"/>
    </row>
    <row r="208" spans="1:5" ht="25.5">
      <c r="A208" s="290" t="s">
        <v>692</v>
      </c>
      <c r="B208" s="294" t="s">
        <v>693</v>
      </c>
      <c r="C208" s="257">
        <v>4</v>
      </c>
      <c r="D208" s="257">
        <v>2</v>
      </c>
      <c r="E208" s="668">
        <f t="shared" ref="E208:E264" si="3">D208/C208</f>
        <v>0.5</v>
      </c>
    </row>
    <row r="209" spans="1:5" ht="25.5">
      <c r="A209" s="290" t="s">
        <v>694</v>
      </c>
      <c r="B209" s="294" t="s">
        <v>695</v>
      </c>
      <c r="C209" s="257">
        <v>12</v>
      </c>
      <c r="D209" s="257">
        <v>7</v>
      </c>
      <c r="E209" s="668">
        <f t="shared" si="3"/>
        <v>0.58333333333333337</v>
      </c>
    </row>
    <row r="210" spans="1:5">
      <c r="A210" s="290" t="s">
        <v>696</v>
      </c>
      <c r="B210" s="294" t="s">
        <v>697</v>
      </c>
      <c r="C210" s="257"/>
      <c r="D210" s="257"/>
      <c r="E210" s="668"/>
    </row>
    <row r="211" spans="1:5">
      <c r="A211" s="290" t="s">
        <v>698</v>
      </c>
      <c r="B211" s="294" t="s">
        <v>699</v>
      </c>
      <c r="C211" s="257"/>
      <c r="D211" s="257"/>
      <c r="E211" s="668"/>
    </row>
    <row r="212" spans="1:5" ht="12.75" customHeight="1">
      <c r="A212" s="295" t="s">
        <v>700</v>
      </c>
      <c r="B212" s="297" t="s">
        <v>701</v>
      </c>
      <c r="C212" s="257">
        <v>1</v>
      </c>
      <c r="D212" s="257">
        <v>1</v>
      </c>
      <c r="E212" s="668">
        <f t="shared" si="3"/>
        <v>1</v>
      </c>
    </row>
    <row r="213" spans="1:5" ht="12.75" customHeight="1">
      <c r="A213" s="295" t="s">
        <v>702</v>
      </c>
      <c r="B213" s="297" t="s">
        <v>703</v>
      </c>
      <c r="C213" s="257">
        <v>6</v>
      </c>
      <c r="D213" s="257">
        <v>7</v>
      </c>
      <c r="E213" s="668">
        <f t="shared" si="3"/>
        <v>1.1666666666666667</v>
      </c>
    </row>
    <row r="214" spans="1:5" ht="25.5">
      <c r="A214" s="290" t="s">
        <v>704</v>
      </c>
      <c r="B214" s="294" t="s">
        <v>705</v>
      </c>
      <c r="C214" s="257"/>
      <c r="D214" s="257"/>
      <c r="E214" s="668"/>
    </row>
    <row r="215" spans="1:5" ht="25.5">
      <c r="A215" s="290" t="s">
        <v>706</v>
      </c>
      <c r="B215" s="294" t="s">
        <v>707</v>
      </c>
      <c r="C215" s="257"/>
      <c r="D215" s="257"/>
      <c r="E215" s="668"/>
    </row>
    <row r="216" spans="1:5" ht="25.5">
      <c r="A216" s="290" t="s">
        <v>708</v>
      </c>
      <c r="B216" s="294" t="s">
        <v>709</v>
      </c>
      <c r="C216" s="257"/>
      <c r="D216" s="257"/>
      <c r="E216" s="668"/>
    </row>
    <row r="217" spans="1:5" ht="25.5">
      <c r="A217" s="290" t="s">
        <v>710</v>
      </c>
      <c r="B217" s="294" t="s">
        <v>711</v>
      </c>
      <c r="C217" s="257"/>
      <c r="D217" s="257"/>
      <c r="E217" s="668"/>
    </row>
    <row r="218" spans="1:5" ht="25.5">
      <c r="A218" s="290" t="s">
        <v>712</v>
      </c>
      <c r="B218" s="294" t="s">
        <v>713</v>
      </c>
      <c r="C218" s="257"/>
      <c r="D218" s="257"/>
      <c r="E218" s="668"/>
    </row>
    <row r="219" spans="1:5" ht="12.75" customHeight="1">
      <c r="A219" s="295" t="s">
        <v>714</v>
      </c>
      <c r="B219" s="297" t="s">
        <v>715</v>
      </c>
      <c r="C219" s="257"/>
      <c r="D219" s="257"/>
      <c r="E219" s="668"/>
    </row>
    <row r="220" spans="1:5" ht="12.75" customHeight="1">
      <c r="A220" s="295" t="s">
        <v>716</v>
      </c>
      <c r="B220" s="297" t="s">
        <v>717</v>
      </c>
      <c r="C220" s="257"/>
      <c r="D220" s="257"/>
      <c r="E220" s="668"/>
    </row>
    <row r="221" spans="1:5">
      <c r="A221" s="290" t="s">
        <v>718</v>
      </c>
      <c r="B221" s="298" t="s">
        <v>719</v>
      </c>
      <c r="C221" s="257"/>
      <c r="D221" s="257"/>
      <c r="E221" s="668"/>
    </row>
    <row r="222" spans="1:5">
      <c r="A222" s="290" t="s">
        <v>720</v>
      </c>
      <c r="B222" s="298" t="s">
        <v>719</v>
      </c>
      <c r="C222" s="257"/>
      <c r="D222" s="257"/>
      <c r="E222" s="668"/>
    </row>
    <row r="223" spans="1:5">
      <c r="A223" s="290" t="s">
        <v>721</v>
      </c>
      <c r="B223" s="298" t="s">
        <v>722</v>
      </c>
      <c r="C223" s="257"/>
      <c r="D223" s="257"/>
      <c r="E223" s="668"/>
    </row>
    <row r="224" spans="1:5">
      <c r="A224" s="290" t="s">
        <v>723</v>
      </c>
      <c r="B224" s="298" t="s">
        <v>724</v>
      </c>
      <c r="C224" s="257"/>
      <c r="D224" s="257"/>
      <c r="E224" s="668"/>
    </row>
    <row r="225" spans="1:5">
      <c r="A225" s="290" t="s">
        <v>725</v>
      </c>
      <c r="B225" s="294" t="s">
        <v>726</v>
      </c>
      <c r="C225" s="257"/>
      <c r="D225" s="257"/>
      <c r="E225" s="668"/>
    </row>
    <row r="226" spans="1:5">
      <c r="A226" s="290" t="s">
        <v>727</v>
      </c>
      <c r="B226" s="294" t="s">
        <v>728</v>
      </c>
      <c r="C226" s="257">
        <v>1</v>
      </c>
      <c r="D226" s="257"/>
      <c r="E226" s="668">
        <f t="shared" si="3"/>
        <v>0</v>
      </c>
    </row>
    <row r="227" spans="1:5">
      <c r="A227" s="290" t="s">
        <v>729</v>
      </c>
      <c r="B227" s="294" t="s">
        <v>730</v>
      </c>
      <c r="C227" s="257">
        <v>1</v>
      </c>
      <c r="D227" s="257">
        <v>1</v>
      </c>
      <c r="E227" s="668">
        <f t="shared" si="3"/>
        <v>1</v>
      </c>
    </row>
    <row r="228" spans="1:5">
      <c r="A228" s="290" t="s">
        <v>731</v>
      </c>
      <c r="B228" s="294" t="s">
        <v>732</v>
      </c>
      <c r="C228" s="257"/>
      <c r="D228" s="257"/>
      <c r="E228" s="668"/>
    </row>
    <row r="229" spans="1:5">
      <c r="A229" s="290" t="s">
        <v>733</v>
      </c>
      <c r="B229" s="294" t="s">
        <v>734</v>
      </c>
      <c r="C229" s="257"/>
      <c r="D229" s="257"/>
      <c r="E229" s="668"/>
    </row>
    <row r="230" spans="1:5">
      <c r="A230" s="290" t="s">
        <v>735</v>
      </c>
      <c r="B230" s="294" t="s">
        <v>736</v>
      </c>
      <c r="C230" s="257"/>
      <c r="D230" s="257"/>
      <c r="E230" s="668"/>
    </row>
    <row r="231" spans="1:5" ht="12.75" customHeight="1">
      <c r="A231" s="290" t="s">
        <v>737</v>
      </c>
      <c r="B231" s="294" t="s">
        <v>738</v>
      </c>
      <c r="C231" s="257"/>
      <c r="D231" s="257"/>
      <c r="E231" s="668"/>
    </row>
    <row r="232" spans="1:5" ht="12.75" customHeight="1">
      <c r="A232" s="290" t="s">
        <v>739</v>
      </c>
      <c r="B232" s="294" t="s">
        <v>740</v>
      </c>
      <c r="C232" s="257"/>
      <c r="D232" s="257"/>
      <c r="E232" s="668"/>
    </row>
    <row r="233" spans="1:5" ht="25.5">
      <c r="A233" s="290" t="s">
        <v>741</v>
      </c>
      <c r="B233" s="294" t="s">
        <v>742</v>
      </c>
      <c r="C233" s="257"/>
      <c r="D233" s="257"/>
      <c r="E233" s="668"/>
    </row>
    <row r="234" spans="1:5" ht="25.5">
      <c r="A234" s="290" t="s">
        <v>743</v>
      </c>
      <c r="B234" s="294" t="s">
        <v>744</v>
      </c>
      <c r="C234" s="257"/>
      <c r="D234" s="257"/>
      <c r="E234" s="668"/>
    </row>
    <row r="235" spans="1:5">
      <c r="A235" s="290" t="s">
        <v>745</v>
      </c>
      <c r="B235" s="294" t="s">
        <v>746</v>
      </c>
      <c r="C235" s="257"/>
      <c r="D235" s="257"/>
      <c r="E235" s="668"/>
    </row>
    <row r="236" spans="1:5">
      <c r="A236" s="290" t="s">
        <v>747</v>
      </c>
      <c r="B236" s="294" t="s">
        <v>748</v>
      </c>
      <c r="C236" s="257"/>
      <c r="D236" s="257"/>
      <c r="E236" s="668"/>
    </row>
    <row r="237" spans="1:5" ht="25.5">
      <c r="A237" s="290" t="s">
        <v>749</v>
      </c>
      <c r="B237" s="294" t="s">
        <v>750</v>
      </c>
      <c r="C237" s="257">
        <v>13</v>
      </c>
      <c r="D237" s="257">
        <v>4</v>
      </c>
      <c r="E237" s="668">
        <f t="shared" si="3"/>
        <v>0.30769230769230771</v>
      </c>
    </row>
    <row r="238" spans="1:5" ht="12.75" customHeight="1">
      <c r="A238" s="290" t="s">
        <v>751</v>
      </c>
      <c r="B238" s="294" t="s">
        <v>752</v>
      </c>
      <c r="C238" s="257">
        <v>55</v>
      </c>
      <c r="D238" s="257">
        <v>26</v>
      </c>
      <c r="E238" s="668">
        <f t="shared" si="3"/>
        <v>0.47272727272727272</v>
      </c>
    </row>
    <row r="239" spans="1:5">
      <c r="A239" s="290" t="s">
        <v>753</v>
      </c>
      <c r="B239" s="294" t="s">
        <v>754</v>
      </c>
      <c r="C239" s="257"/>
      <c r="D239" s="257"/>
      <c r="E239" s="668"/>
    </row>
    <row r="240" spans="1:5">
      <c r="A240" s="290" t="s">
        <v>755</v>
      </c>
      <c r="B240" s="294" t="s">
        <v>756</v>
      </c>
      <c r="C240" s="257"/>
      <c r="D240" s="257"/>
      <c r="E240" s="668"/>
    </row>
    <row r="241" spans="1:5">
      <c r="A241" s="290" t="s">
        <v>757</v>
      </c>
      <c r="B241" s="294" t="s">
        <v>758</v>
      </c>
      <c r="C241" s="257">
        <v>34</v>
      </c>
      <c r="D241" s="257">
        <v>5</v>
      </c>
      <c r="E241" s="668">
        <f t="shared" si="3"/>
        <v>0.14705882352941177</v>
      </c>
    </row>
    <row r="242" spans="1:5">
      <c r="A242" s="290" t="s">
        <v>759</v>
      </c>
      <c r="B242" s="294" t="s">
        <v>760</v>
      </c>
      <c r="C242" s="257">
        <v>25</v>
      </c>
      <c r="D242" s="257">
        <v>9</v>
      </c>
      <c r="E242" s="668">
        <f t="shared" si="3"/>
        <v>0.36</v>
      </c>
    </row>
    <row r="243" spans="1:5">
      <c r="A243" s="290" t="s">
        <v>761</v>
      </c>
      <c r="B243" s="294" t="s">
        <v>762</v>
      </c>
      <c r="C243" s="257">
        <v>5</v>
      </c>
      <c r="D243" s="257">
        <v>1</v>
      </c>
      <c r="E243" s="668">
        <f t="shared" si="3"/>
        <v>0.2</v>
      </c>
    </row>
    <row r="244" spans="1:5">
      <c r="A244" s="290" t="s">
        <v>763</v>
      </c>
      <c r="B244" s="294" t="s">
        <v>764</v>
      </c>
      <c r="C244" s="257">
        <v>14</v>
      </c>
      <c r="D244" s="257">
        <v>4</v>
      </c>
      <c r="E244" s="668">
        <f t="shared" si="3"/>
        <v>0.2857142857142857</v>
      </c>
    </row>
    <row r="245" spans="1:5">
      <c r="A245" s="290" t="s">
        <v>765</v>
      </c>
      <c r="B245" s="294" t="s">
        <v>766</v>
      </c>
      <c r="C245" s="257"/>
      <c r="D245" s="257"/>
      <c r="E245" s="668"/>
    </row>
    <row r="246" spans="1:5">
      <c r="A246" s="290" t="s">
        <v>767</v>
      </c>
      <c r="B246" s="294" t="s">
        <v>768</v>
      </c>
      <c r="C246" s="257">
        <v>6</v>
      </c>
      <c r="D246" s="257">
        <v>1</v>
      </c>
      <c r="E246" s="668">
        <f t="shared" si="3"/>
        <v>0.16666666666666666</v>
      </c>
    </row>
    <row r="247" spans="1:5">
      <c r="A247" s="290" t="s">
        <v>769</v>
      </c>
      <c r="B247" s="294" t="s">
        <v>770</v>
      </c>
      <c r="C247" s="257">
        <v>10</v>
      </c>
      <c r="D247" s="257">
        <v>3</v>
      </c>
      <c r="E247" s="668">
        <f t="shared" si="3"/>
        <v>0.3</v>
      </c>
    </row>
    <row r="248" spans="1:5">
      <c r="A248" s="290" t="s">
        <v>771</v>
      </c>
      <c r="B248" s="294" t="s">
        <v>772</v>
      </c>
      <c r="C248" s="257">
        <v>17</v>
      </c>
      <c r="D248" s="257">
        <v>4</v>
      </c>
      <c r="E248" s="668">
        <f t="shared" si="3"/>
        <v>0.23529411764705882</v>
      </c>
    </row>
    <row r="249" spans="1:5">
      <c r="A249" s="290" t="s">
        <v>773</v>
      </c>
      <c r="B249" s="294" t="s">
        <v>774</v>
      </c>
      <c r="C249" s="257">
        <v>90</v>
      </c>
      <c r="D249" s="257">
        <v>17</v>
      </c>
      <c r="E249" s="668">
        <f t="shared" si="3"/>
        <v>0.18888888888888888</v>
      </c>
    </row>
    <row r="250" spans="1:5">
      <c r="A250" s="290" t="s">
        <v>775</v>
      </c>
      <c r="B250" s="294" t="s">
        <v>776</v>
      </c>
      <c r="C250" s="257">
        <v>60</v>
      </c>
      <c r="D250" s="257">
        <v>15</v>
      </c>
      <c r="E250" s="668">
        <f t="shared" si="3"/>
        <v>0.25</v>
      </c>
    </row>
    <row r="251" spans="1:5">
      <c r="A251" s="290" t="s">
        <v>777</v>
      </c>
      <c r="B251" s="294" t="s">
        <v>778</v>
      </c>
      <c r="C251" s="257">
        <v>16</v>
      </c>
      <c r="D251" s="257">
        <v>3</v>
      </c>
      <c r="E251" s="668">
        <f t="shared" si="3"/>
        <v>0.1875</v>
      </c>
    </row>
    <row r="252" spans="1:5">
      <c r="A252" s="290" t="s">
        <v>779</v>
      </c>
      <c r="B252" s="294" t="s">
        <v>780</v>
      </c>
      <c r="C252" s="257">
        <v>26</v>
      </c>
      <c r="D252" s="257">
        <v>12</v>
      </c>
      <c r="E252" s="668">
        <f t="shared" si="3"/>
        <v>0.46153846153846156</v>
      </c>
    </row>
    <row r="253" spans="1:5">
      <c r="A253" s="290" t="s">
        <v>781</v>
      </c>
      <c r="B253" s="294" t="s">
        <v>782</v>
      </c>
      <c r="C253" s="257"/>
      <c r="D253" s="257"/>
      <c r="E253" s="668"/>
    </row>
    <row r="254" spans="1:5">
      <c r="A254" s="290" t="s">
        <v>783</v>
      </c>
      <c r="B254" s="294" t="s">
        <v>784</v>
      </c>
      <c r="C254" s="257"/>
      <c r="D254" s="257"/>
      <c r="E254" s="668"/>
    </row>
    <row r="255" spans="1:5">
      <c r="A255" s="290" t="s">
        <v>785</v>
      </c>
      <c r="B255" s="294" t="s">
        <v>786</v>
      </c>
      <c r="C255" s="257">
        <v>7</v>
      </c>
      <c r="D255" s="257">
        <v>1</v>
      </c>
      <c r="E255" s="668">
        <f t="shared" si="3"/>
        <v>0.14285714285714285</v>
      </c>
    </row>
    <row r="256" spans="1:5">
      <c r="A256" s="290" t="s">
        <v>787</v>
      </c>
      <c r="B256" s="294" t="s">
        <v>788</v>
      </c>
      <c r="C256" s="257">
        <v>6</v>
      </c>
      <c r="D256" s="257"/>
      <c r="E256" s="668">
        <f t="shared" si="3"/>
        <v>0</v>
      </c>
    </row>
    <row r="257" spans="1:5">
      <c r="A257" s="290" t="s">
        <v>789</v>
      </c>
      <c r="B257" s="298" t="s">
        <v>790</v>
      </c>
      <c r="C257" s="257">
        <v>37</v>
      </c>
      <c r="D257" s="257">
        <v>6</v>
      </c>
      <c r="E257" s="668">
        <f t="shared" si="3"/>
        <v>0.16216216216216217</v>
      </c>
    </row>
    <row r="258" spans="1:5">
      <c r="A258" s="290" t="s">
        <v>791</v>
      </c>
      <c r="B258" s="298" t="s">
        <v>792</v>
      </c>
      <c r="C258" s="257">
        <v>33</v>
      </c>
      <c r="D258" s="257">
        <v>4</v>
      </c>
      <c r="E258" s="668">
        <f t="shared" si="3"/>
        <v>0.12121212121212122</v>
      </c>
    </row>
    <row r="259" spans="1:5">
      <c r="A259" s="290" t="s">
        <v>793</v>
      </c>
      <c r="B259" s="298" t="s">
        <v>794</v>
      </c>
      <c r="C259" s="257">
        <v>6</v>
      </c>
      <c r="D259" s="257"/>
      <c r="E259" s="668">
        <f t="shared" si="3"/>
        <v>0</v>
      </c>
    </row>
    <row r="260" spans="1:5">
      <c r="A260" s="290" t="s">
        <v>795</v>
      </c>
      <c r="B260" s="298" t="s">
        <v>796</v>
      </c>
      <c r="C260" s="257">
        <v>9</v>
      </c>
      <c r="D260" s="257"/>
      <c r="E260" s="668">
        <f t="shared" si="3"/>
        <v>0</v>
      </c>
    </row>
    <row r="261" spans="1:5">
      <c r="A261" s="290" t="s">
        <v>797</v>
      </c>
      <c r="B261" s="294" t="s">
        <v>798</v>
      </c>
      <c r="C261" s="257">
        <v>6</v>
      </c>
      <c r="D261" s="257"/>
      <c r="E261" s="668">
        <f t="shared" si="3"/>
        <v>0</v>
      </c>
    </row>
    <row r="262" spans="1:5">
      <c r="A262" s="290" t="s">
        <v>799</v>
      </c>
      <c r="B262" s="294" t="s">
        <v>800</v>
      </c>
      <c r="C262" s="257">
        <v>65</v>
      </c>
      <c r="D262" s="257">
        <v>25</v>
      </c>
      <c r="E262" s="668">
        <f t="shared" si="3"/>
        <v>0.38461538461538464</v>
      </c>
    </row>
    <row r="263" spans="1:5">
      <c r="A263" s="290" t="s">
        <v>801</v>
      </c>
      <c r="B263" s="298" t="s">
        <v>802</v>
      </c>
      <c r="C263" s="257">
        <v>68</v>
      </c>
      <c r="D263" s="257">
        <v>45</v>
      </c>
      <c r="E263" s="668">
        <f t="shared" si="3"/>
        <v>0.66176470588235292</v>
      </c>
    </row>
    <row r="264" spans="1:5">
      <c r="A264" s="290" t="s">
        <v>803</v>
      </c>
      <c r="B264" s="298" t="s">
        <v>804</v>
      </c>
      <c r="C264" s="257">
        <v>14</v>
      </c>
      <c r="D264" s="257">
        <v>3</v>
      </c>
      <c r="E264" s="668">
        <f t="shared" si="3"/>
        <v>0.21428571428571427</v>
      </c>
    </row>
    <row r="265" spans="1:5">
      <c r="A265" s="290" t="s">
        <v>805</v>
      </c>
      <c r="B265" s="298" t="s">
        <v>806</v>
      </c>
      <c r="C265" s="257">
        <v>91</v>
      </c>
      <c r="D265" s="257">
        <v>24</v>
      </c>
      <c r="E265" s="668">
        <f t="shared" ref="E265:E327" si="4">D265/C265</f>
        <v>0.26373626373626374</v>
      </c>
    </row>
    <row r="266" spans="1:5">
      <c r="A266" s="290" t="s">
        <v>807</v>
      </c>
      <c r="B266" s="298" t="s">
        <v>808</v>
      </c>
      <c r="C266" s="257">
        <v>67</v>
      </c>
      <c r="D266" s="257">
        <v>31</v>
      </c>
      <c r="E266" s="668">
        <f t="shared" si="4"/>
        <v>0.46268656716417911</v>
      </c>
    </row>
    <row r="267" spans="1:5" ht="18.75">
      <c r="A267" s="289">
        <v>6</v>
      </c>
      <c r="B267" s="296" t="s">
        <v>809</v>
      </c>
      <c r="C267" s="288"/>
      <c r="D267" s="288"/>
      <c r="E267" s="668"/>
    </row>
    <row r="268" spans="1:5">
      <c r="A268" s="290" t="s">
        <v>810</v>
      </c>
      <c r="B268" s="298" t="s">
        <v>811</v>
      </c>
      <c r="C268" s="257">
        <v>4</v>
      </c>
      <c r="D268" s="257">
        <v>0</v>
      </c>
      <c r="E268" s="668">
        <f t="shared" si="4"/>
        <v>0</v>
      </c>
    </row>
    <row r="269" spans="1:5">
      <c r="A269" s="290" t="s">
        <v>812</v>
      </c>
      <c r="B269" s="298" t="s">
        <v>813</v>
      </c>
      <c r="C269" s="257">
        <v>18</v>
      </c>
      <c r="D269" s="257">
        <v>3</v>
      </c>
      <c r="E269" s="668">
        <f t="shared" si="4"/>
        <v>0.16666666666666666</v>
      </c>
    </row>
    <row r="270" spans="1:5">
      <c r="A270" s="290" t="s">
        <v>814</v>
      </c>
      <c r="B270" s="294" t="s">
        <v>815</v>
      </c>
      <c r="C270" s="257">
        <v>12</v>
      </c>
      <c r="D270" s="257">
        <v>3</v>
      </c>
      <c r="E270" s="668">
        <f t="shared" si="4"/>
        <v>0.25</v>
      </c>
    </row>
    <row r="271" spans="1:5">
      <c r="A271" s="290" t="s">
        <v>816</v>
      </c>
      <c r="B271" s="294" t="s">
        <v>817</v>
      </c>
      <c r="C271" s="257">
        <v>25</v>
      </c>
      <c r="D271" s="257">
        <v>6</v>
      </c>
      <c r="E271" s="668">
        <f t="shared" si="4"/>
        <v>0.24</v>
      </c>
    </row>
    <row r="272" spans="1:5">
      <c r="A272" s="290" t="s">
        <v>818</v>
      </c>
      <c r="B272" s="294" t="s">
        <v>819</v>
      </c>
      <c r="C272" s="257">
        <v>18</v>
      </c>
      <c r="D272" s="257">
        <v>4</v>
      </c>
      <c r="E272" s="668">
        <f t="shared" si="4"/>
        <v>0.22222222222222221</v>
      </c>
    </row>
    <row r="273" spans="1:5" ht="25.5">
      <c r="A273" s="290" t="s">
        <v>820</v>
      </c>
      <c r="B273" s="294" t="s">
        <v>821</v>
      </c>
      <c r="C273" s="257">
        <v>26</v>
      </c>
      <c r="D273" s="257">
        <v>6</v>
      </c>
      <c r="E273" s="668">
        <f t="shared" si="4"/>
        <v>0.23076923076923078</v>
      </c>
    </row>
    <row r="274" spans="1:5" ht="25.5">
      <c r="A274" s="290" t="s">
        <v>822</v>
      </c>
      <c r="B274" s="294" t="s">
        <v>823</v>
      </c>
      <c r="C274" s="257">
        <v>18</v>
      </c>
      <c r="D274" s="257">
        <v>36</v>
      </c>
      <c r="E274" s="668">
        <f t="shared" si="4"/>
        <v>2</v>
      </c>
    </row>
    <row r="275" spans="1:5">
      <c r="A275" s="290" t="s">
        <v>824</v>
      </c>
      <c r="B275" s="294" t="s">
        <v>825</v>
      </c>
      <c r="C275" s="257">
        <v>2</v>
      </c>
      <c r="D275" s="257"/>
      <c r="E275" s="668">
        <f t="shared" si="4"/>
        <v>0</v>
      </c>
    </row>
    <row r="276" spans="1:5">
      <c r="A276" s="290" t="s">
        <v>826</v>
      </c>
      <c r="B276" s="298" t="s">
        <v>827</v>
      </c>
      <c r="C276" s="257">
        <v>5</v>
      </c>
      <c r="D276" s="257">
        <v>1</v>
      </c>
      <c r="E276" s="668">
        <f t="shared" si="4"/>
        <v>0.2</v>
      </c>
    </row>
    <row r="277" spans="1:5">
      <c r="A277" s="290" t="s">
        <v>828</v>
      </c>
      <c r="B277" s="298" t="s">
        <v>829</v>
      </c>
      <c r="C277" s="257">
        <v>10</v>
      </c>
      <c r="D277" s="257">
        <v>2</v>
      </c>
      <c r="E277" s="668">
        <f t="shared" si="4"/>
        <v>0.2</v>
      </c>
    </row>
    <row r="278" spans="1:5">
      <c r="A278" s="290" t="s">
        <v>830</v>
      </c>
      <c r="B278" s="298" t="s">
        <v>831</v>
      </c>
      <c r="C278" s="257">
        <v>2</v>
      </c>
      <c r="D278" s="257">
        <v>2</v>
      </c>
      <c r="E278" s="668">
        <f t="shared" si="4"/>
        <v>1</v>
      </c>
    </row>
    <row r="279" spans="1:5">
      <c r="A279" s="290" t="s">
        <v>832</v>
      </c>
      <c r="B279" s="298" t="s">
        <v>833</v>
      </c>
      <c r="C279" s="257">
        <v>10</v>
      </c>
      <c r="D279" s="257"/>
      <c r="E279" s="668">
        <f t="shared" si="4"/>
        <v>0</v>
      </c>
    </row>
    <row r="280" spans="1:5">
      <c r="A280" s="290" t="s">
        <v>834</v>
      </c>
      <c r="B280" s="298" t="s">
        <v>835</v>
      </c>
      <c r="C280" s="257">
        <v>25</v>
      </c>
      <c r="D280" s="257">
        <v>17</v>
      </c>
      <c r="E280" s="668">
        <f t="shared" si="4"/>
        <v>0.68</v>
      </c>
    </row>
    <row r="281" spans="1:5">
      <c r="A281" s="290" t="s">
        <v>836</v>
      </c>
      <c r="B281" s="298" t="s">
        <v>837</v>
      </c>
      <c r="C281" s="257"/>
      <c r="D281" s="257"/>
      <c r="E281" s="668"/>
    </row>
    <row r="282" spans="1:5">
      <c r="A282" s="290" t="s">
        <v>838</v>
      </c>
      <c r="B282" s="298" t="s">
        <v>839</v>
      </c>
      <c r="C282" s="257">
        <v>25</v>
      </c>
      <c r="D282" s="257">
        <v>17</v>
      </c>
      <c r="E282" s="668">
        <f t="shared" si="4"/>
        <v>0.68</v>
      </c>
    </row>
    <row r="283" spans="1:5">
      <c r="A283" s="290" t="s">
        <v>840</v>
      </c>
      <c r="B283" s="294" t="s">
        <v>841</v>
      </c>
      <c r="C283" s="257">
        <v>25</v>
      </c>
      <c r="D283" s="257">
        <v>3</v>
      </c>
      <c r="E283" s="668">
        <f t="shared" si="4"/>
        <v>0.12</v>
      </c>
    </row>
    <row r="284" spans="1:5">
      <c r="A284" s="295" t="s">
        <v>842</v>
      </c>
      <c r="B284" s="297" t="s">
        <v>843</v>
      </c>
      <c r="C284" s="257">
        <v>21</v>
      </c>
      <c r="D284" s="257">
        <v>5</v>
      </c>
      <c r="E284" s="668">
        <f t="shared" si="4"/>
        <v>0.23809523809523808</v>
      </c>
    </row>
    <row r="285" spans="1:5">
      <c r="A285" s="295" t="s">
        <v>844</v>
      </c>
      <c r="B285" s="297" t="s">
        <v>845</v>
      </c>
      <c r="C285" s="257">
        <v>224</v>
      </c>
      <c r="D285" s="257">
        <v>86</v>
      </c>
      <c r="E285" s="668">
        <f t="shared" si="4"/>
        <v>0.38392857142857145</v>
      </c>
    </row>
    <row r="286" spans="1:5">
      <c r="A286" s="290" t="s">
        <v>846</v>
      </c>
      <c r="B286" s="297" t="s">
        <v>847</v>
      </c>
      <c r="C286" s="257">
        <v>27</v>
      </c>
      <c r="D286" s="257">
        <v>6</v>
      </c>
      <c r="E286" s="668">
        <f t="shared" si="4"/>
        <v>0.22222222222222221</v>
      </c>
    </row>
    <row r="287" spans="1:5">
      <c r="A287" s="290" t="s">
        <v>848</v>
      </c>
      <c r="B287" s="294" t="s">
        <v>849</v>
      </c>
      <c r="C287" s="257">
        <v>3</v>
      </c>
      <c r="D287" s="257"/>
      <c r="E287" s="668">
        <f t="shared" si="4"/>
        <v>0</v>
      </c>
    </row>
    <row r="288" spans="1:5">
      <c r="A288" s="290" t="s">
        <v>850</v>
      </c>
      <c r="B288" s="294" t="s">
        <v>851</v>
      </c>
      <c r="C288" s="257">
        <v>5</v>
      </c>
      <c r="D288" s="257">
        <v>1</v>
      </c>
      <c r="E288" s="668">
        <f t="shared" si="4"/>
        <v>0.2</v>
      </c>
    </row>
    <row r="289" spans="1:5">
      <c r="A289" s="290" t="s">
        <v>852</v>
      </c>
      <c r="B289" s="294" t="s">
        <v>853</v>
      </c>
      <c r="C289" s="257">
        <v>4</v>
      </c>
      <c r="D289" s="257">
        <v>2</v>
      </c>
      <c r="E289" s="668">
        <f t="shared" si="4"/>
        <v>0.5</v>
      </c>
    </row>
    <row r="290" spans="1:5">
      <c r="A290" s="290" t="s">
        <v>854</v>
      </c>
      <c r="B290" s="294" t="s">
        <v>855</v>
      </c>
      <c r="C290" s="257"/>
      <c r="D290" s="257"/>
      <c r="E290" s="668"/>
    </row>
    <row r="291" spans="1:5">
      <c r="A291" s="290" t="s">
        <v>856</v>
      </c>
      <c r="B291" s="294" t="s">
        <v>857</v>
      </c>
      <c r="C291" s="257">
        <v>1</v>
      </c>
      <c r="D291" s="257">
        <v>3</v>
      </c>
      <c r="E291" s="668">
        <f t="shared" si="4"/>
        <v>3</v>
      </c>
    </row>
    <row r="292" spans="1:5">
      <c r="A292" s="290" t="s">
        <v>858</v>
      </c>
      <c r="B292" s="294" t="s">
        <v>859</v>
      </c>
      <c r="C292" s="257">
        <v>2</v>
      </c>
      <c r="D292" s="257">
        <v>2</v>
      </c>
      <c r="E292" s="668">
        <f t="shared" si="4"/>
        <v>1</v>
      </c>
    </row>
    <row r="293" spans="1:5">
      <c r="A293" s="290" t="s">
        <v>860</v>
      </c>
      <c r="B293" s="294" t="s">
        <v>861</v>
      </c>
      <c r="C293" s="257">
        <v>2</v>
      </c>
      <c r="D293" s="257"/>
      <c r="E293" s="668">
        <f t="shared" si="4"/>
        <v>0</v>
      </c>
    </row>
    <row r="294" spans="1:5">
      <c r="A294" s="290" t="s">
        <v>862</v>
      </c>
      <c r="B294" s="294" t="s">
        <v>863</v>
      </c>
      <c r="C294" s="257">
        <v>9</v>
      </c>
      <c r="D294" s="257">
        <v>10</v>
      </c>
      <c r="E294" s="668">
        <f t="shared" si="4"/>
        <v>1.1111111111111112</v>
      </c>
    </row>
    <row r="295" spans="1:5">
      <c r="A295" s="290" t="s">
        <v>864</v>
      </c>
      <c r="B295" s="294" t="s">
        <v>865</v>
      </c>
      <c r="C295" s="257">
        <v>6</v>
      </c>
      <c r="D295" s="257">
        <v>7</v>
      </c>
      <c r="E295" s="668">
        <f t="shared" si="4"/>
        <v>1.1666666666666667</v>
      </c>
    </row>
    <row r="296" spans="1:5">
      <c r="A296" s="290" t="s">
        <v>866</v>
      </c>
      <c r="B296" s="294" t="s">
        <v>867</v>
      </c>
      <c r="C296" s="257">
        <v>6</v>
      </c>
      <c r="D296" s="257"/>
      <c r="E296" s="668">
        <f t="shared" si="4"/>
        <v>0</v>
      </c>
    </row>
    <row r="297" spans="1:5">
      <c r="A297" s="290" t="s">
        <v>868</v>
      </c>
      <c r="B297" s="294" t="s">
        <v>869</v>
      </c>
      <c r="C297" s="257">
        <v>14</v>
      </c>
      <c r="D297" s="257">
        <v>4</v>
      </c>
      <c r="E297" s="668">
        <f t="shared" si="4"/>
        <v>0.2857142857142857</v>
      </c>
    </row>
    <row r="298" spans="1:5">
      <c r="A298" s="290" t="s">
        <v>870</v>
      </c>
      <c r="B298" s="294" t="s">
        <v>871</v>
      </c>
      <c r="C298" s="257">
        <v>34</v>
      </c>
      <c r="D298" s="257">
        <v>20</v>
      </c>
      <c r="E298" s="668">
        <f t="shared" si="4"/>
        <v>0.58823529411764708</v>
      </c>
    </row>
    <row r="299" spans="1:5">
      <c r="A299" s="290" t="s">
        <v>872</v>
      </c>
      <c r="B299" s="294" t="s">
        <v>873</v>
      </c>
      <c r="C299" s="257">
        <v>29</v>
      </c>
      <c r="D299" s="257">
        <v>6</v>
      </c>
      <c r="E299" s="668">
        <f t="shared" si="4"/>
        <v>0.20689655172413793</v>
      </c>
    </row>
    <row r="300" spans="1:5">
      <c r="A300" s="290" t="s">
        <v>874</v>
      </c>
      <c r="B300" s="294" t="s">
        <v>875</v>
      </c>
      <c r="C300" s="257">
        <v>266</v>
      </c>
      <c r="D300" s="257">
        <v>70</v>
      </c>
      <c r="E300" s="668">
        <f t="shared" si="4"/>
        <v>0.26315789473684209</v>
      </c>
    </row>
    <row r="301" spans="1:5">
      <c r="A301" s="290" t="s">
        <v>876</v>
      </c>
      <c r="B301" s="294" t="s">
        <v>877</v>
      </c>
      <c r="C301" s="257">
        <v>27</v>
      </c>
      <c r="D301" s="257">
        <v>8</v>
      </c>
      <c r="E301" s="668">
        <f t="shared" si="4"/>
        <v>0.29629629629629628</v>
      </c>
    </row>
    <row r="302" spans="1:5">
      <c r="A302" s="290" t="s">
        <v>878</v>
      </c>
      <c r="B302" s="294" t="s">
        <v>879</v>
      </c>
      <c r="C302" s="257">
        <v>19</v>
      </c>
      <c r="D302" s="257">
        <v>3</v>
      </c>
      <c r="E302" s="668">
        <f t="shared" si="4"/>
        <v>0.15789473684210525</v>
      </c>
    </row>
    <row r="303" spans="1:5">
      <c r="A303" s="290" t="s">
        <v>880</v>
      </c>
      <c r="B303" s="294" t="s">
        <v>881</v>
      </c>
      <c r="C303" s="257"/>
      <c r="D303" s="257"/>
      <c r="E303" s="668"/>
    </row>
    <row r="304" spans="1:5">
      <c r="A304" s="290" t="s">
        <v>882</v>
      </c>
      <c r="B304" s="294" t="s">
        <v>883</v>
      </c>
      <c r="C304" s="257">
        <v>3</v>
      </c>
      <c r="D304" s="257"/>
      <c r="E304" s="668">
        <f t="shared" si="4"/>
        <v>0</v>
      </c>
    </row>
    <row r="305" spans="1:5">
      <c r="A305" s="290" t="s">
        <v>884</v>
      </c>
      <c r="B305" s="294" t="s">
        <v>885</v>
      </c>
      <c r="C305" s="257"/>
      <c r="D305" s="257">
        <v>2</v>
      </c>
      <c r="E305" s="668"/>
    </row>
    <row r="306" spans="1:5">
      <c r="A306" s="290" t="s">
        <v>886</v>
      </c>
      <c r="B306" s="294" t="s">
        <v>887</v>
      </c>
      <c r="C306" s="257">
        <v>1</v>
      </c>
      <c r="D306" s="257">
        <v>1</v>
      </c>
      <c r="E306" s="668">
        <f t="shared" si="4"/>
        <v>1</v>
      </c>
    </row>
    <row r="307" spans="1:5">
      <c r="A307" s="290" t="s">
        <v>888</v>
      </c>
      <c r="B307" s="298" t="s">
        <v>889</v>
      </c>
      <c r="C307" s="257">
        <v>3</v>
      </c>
      <c r="D307" s="257">
        <v>4</v>
      </c>
      <c r="E307" s="668">
        <f t="shared" si="4"/>
        <v>1.3333333333333333</v>
      </c>
    </row>
    <row r="308" spans="1:5">
      <c r="A308" s="290" t="s">
        <v>890</v>
      </c>
      <c r="B308" s="298" t="s">
        <v>891</v>
      </c>
      <c r="C308" s="257">
        <v>13</v>
      </c>
      <c r="D308" s="257">
        <v>4</v>
      </c>
      <c r="E308" s="668">
        <f t="shared" si="4"/>
        <v>0.30769230769230771</v>
      </c>
    </row>
    <row r="309" spans="1:5">
      <c r="A309" s="290" t="s">
        <v>892</v>
      </c>
      <c r="B309" s="298" t="s">
        <v>893</v>
      </c>
      <c r="C309" s="257">
        <v>105</v>
      </c>
      <c r="D309" s="257">
        <v>19</v>
      </c>
      <c r="E309" s="668">
        <f t="shared" si="4"/>
        <v>0.18095238095238095</v>
      </c>
    </row>
    <row r="310" spans="1:5" ht="12.75" customHeight="1">
      <c r="A310" s="290" t="s">
        <v>894</v>
      </c>
      <c r="B310" s="298" t="s">
        <v>895</v>
      </c>
      <c r="C310" s="257">
        <v>13</v>
      </c>
      <c r="D310" s="257"/>
      <c r="E310" s="668">
        <f t="shared" si="4"/>
        <v>0</v>
      </c>
    </row>
    <row r="311" spans="1:5" ht="12.75" customHeight="1">
      <c r="A311" s="290" t="s">
        <v>896</v>
      </c>
      <c r="B311" s="298" t="s">
        <v>897</v>
      </c>
      <c r="C311" s="257">
        <v>90</v>
      </c>
      <c r="D311" s="257">
        <v>21</v>
      </c>
      <c r="E311" s="668">
        <f t="shared" si="4"/>
        <v>0.23333333333333334</v>
      </c>
    </row>
    <row r="312" spans="1:5">
      <c r="A312" s="290" t="s">
        <v>898</v>
      </c>
      <c r="B312" s="298" t="s">
        <v>899</v>
      </c>
      <c r="C312" s="257">
        <v>32</v>
      </c>
      <c r="D312" s="257">
        <v>4</v>
      </c>
      <c r="E312" s="668">
        <f t="shared" si="4"/>
        <v>0.125</v>
      </c>
    </row>
    <row r="313" spans="1:5">
      <c r="A313" s="290" t="s">
        <v>900</v>
      </c>
      <c r="B313" s="298" t="s">
        <v>901</v>
      </c>
      <c r="C313" s="257">
        <v>90</v>
      </c>
      <c r="D313" s="257">
        <v>28</v>
      </c>
      <c r="E313" s="668">
        <f t="shared" si="4"/>
        <v>0.31111111111111112</v>
      </c>
    </row>
    <row r="314" spans="1:5" ht="18.75">
      <c r="A314" s="289">
        <v>7</v>
      </c>
      <c r="B314" s="296" t="s">
        <v>902</v>
      </c>
      <c r="C314" s="288"/>
      <c r="D314" s="288"/>
      <c r="E314" s="668"/>
    </row>
    <row r="315" spans="1:5">
      <c r="A315" s="290" t="s">
        <v>903</v>
      </c>
      <c r="B315" s="298" t="s">
        <v>904</v>
      </c>
      <c r="C315" s="257"/>
      <c r="D315" s="257"/>
      <c r="E315" s="668"/>
    </row>
    <row r="316" spans="1:5">
      <c r="A316" s="290" t="s">
        <v>905</v>
      </c>
      <c r="B316" s="298" t="s">
        <v>906</v>
      </c>
      <c r="C316" s="257">
        <v>3</v>
      </c>
      <c r="D316" s="257">
        <v>1</v>
      </c>
      <c r="E316" s="668">
        <f t="shared" si="4"/>
        <v>0.33333333333333331</v>
      </c>
    </row>
    <row r="317" spans="1:5">
      <c r="A317" s="290" t="s">
        <v>907</v>
      </c>
      <c r="B317" s="298" t="s">
        <v>908</v>
      </c>
      <c r="C317" s="257"/>
      <c r="D317" s="257">
        <v>1</v>
      </c>
      <c r="E317" s="668"/>
    </row>
    <row r="318" spans="1:5">
      <c r="A318" s="290" t="s">
        <v>909</v>
      </c>
      <c r="B318" s="298" t="s">
        <v>910</v>
      </c>
      <c r="C318" s="257">
        <v>1</v>
      </c>
      <c r="D318" s="257"/>
      <c r="E318" s="668">
        <f t="shared" si="4"/>
        <v>0</v>
      </c>
    </row>
    <row r="319" spans="1:5">
      <c r="A319" s="290" t="s">
        <v>911</v>
      </c>
      <c r="B319" s="298" t="s">
        <v>912</v>
      </c>
      <c r="C319" s="257"/>
      <c r="D319" s="257"/>
      <c r="E319" s="668"/>
    </row>
    <row r="320" spans="1:5">
      <c r="A320" s="290" t="s">
        <v>913</v>
      </c>
      <c r="B320" s="298" t="s">
        <v>914</v>
      </c>
      <c r="C320" s="257">
        <v>2</v>
      </c>
      <c r="D320" s="257"/>
      <c r="E320" s="668">
        <f t="shared" si="4"/>
        <v>0</v>
      </c>
    </row>
    <row r="321" spans="1:5">
      <c r="A321" s="290" t="s">
        <v>915</v>
      </c>
      <c r="B321" s="298" t="s">
        <v>916</v>
      </c>
      <c r="C321" s="257">
        <v>63</v>
      </c>
      <c r="D321" s="257">
        <v>23</v>
      </c>
      <c r="E321" s="668">
        <f t="shared" si="4"/>
        <v>0.36507936507936506</v>
      </c>
    </row>
    <row r="322" spans="1:5">
      <c r="A322" s="290" t="s">
        <v>917</v>
      </c>
      <c r="B322" s="297" t="s">
        <v>918</v>
      </c>
      <c r="C322" s="257"/>
      <c r="D322" s="257">
        <v>1</v>
      </c>
      <c r="E322" s="668"/>
    </row>
    <row r="323" spans="1:5">
      <c r="A323" s="290" t="s">
        <v>919</v>
      </c>
      <c r="B323" s="297" t="s">
        <v>920</v>
      </c>
      <c r="C323" s="257"/>
      <c r="D323" s="257"/>
      <c r="E323" s="668"/>
    </row>
    <row r="324" spans="1:5" ht="12.75" customHeight="1">
      <c r="A324" s="290" t="s">
        <v>921</v>
      </c>
      <c r="B324" s="298" t="s">
        <v>922</v>
      </c>
      <c r="C324" s="257"/>
      <c r="D324" s="257">
        <v>1</v>
      </c>
      <c r="E324" s="668"/>
    </row>
    <row r="325" spans="1:5" ht="12.75" customHeight="1">
      <c r="A325" s="290" t="s">
        <v>923</v>
      </c>
      <c r="B325" s="298" t="s">
        <v>924</v>
      </c>
      <c r="C325" s="257">
        <v>1</v>
      </c>
      <c r="D325" s="257"/>
      <c r="E325" s="668">
        <f t="shared" si="4"/>
        <v>0</v>
      </c>
    </row>
    <row r="326" spans="1:5" ht="25.5">
      <c r="A326" s="290" t="s">
        <v>925</v>
      </c>
      <c r="B326" s="298" t="s">
        <v>926</v>
      </c>
      <c r="C326" s="257">
        <v>4</v>
      </c>
      <c r="D326" s="257">
        <v>1</v>
      </c>
      <c r="E326" s="668">
        <f t="shared" si="4"/>
        <v>0.25</v>
      </c>
    </row>
    <row r="327" spans="1:5" ht="25.5">
      <c r="A327" s="290" t="s">
        <v>927</v>
      </c>
      <c r="B327" s="298" t="s">
        <v>928</v>
      </c>
      <c r="C327" s="257">
        <v>106</v>
      </c>
      <c r="D327" s="257">
        <v>26</v>
      </c>
      <c r="E327" s="668">
        <f t="shared" si="4"/>
        <v>0.24528301886792453</v>
      </c>
    </row>
    <row r="328" spans="1:5">
      <c r="A328" s="290" t="s">
        <v>929</v>
      </c>
      <c r="B328" s="297" t="s">
        <v>930</v>
      </c>
      <c r="C328" s="257"/>
      <c r="D328" s="257"/>
      <c r="E328" s="668"/>
    </row>
    <row r="329" spans="1:5">
      <c r="A329" s="290" t="s">
        <v>931</v>
      </c>
      <c r="B329" s="297" t="s">
        <v>932</v>
      </c>
      <c r="C329" s="257"/>
      <c r="D329" s="257"/>
      <c r="E329" s="668"/>
    </row>
    <row r="330" spans="1:5">
      <c r="A330" s="290" t="s">
        <v>933</v>
      </c>
      <c r="B330" s="298" t="s">
        <v>934</v>
      </c>
      <c r="C330" s="257"/>
      <c r="D330" s="257"/>
      <c r="E330" s="668"/>
    </row>
    <row r="331" spans="1:5">
      <c r="A331" s="290" t="s">
        <v>935</v>
      </c>
      <c r="B331" s="298" t="s">
        <v>936</v>
      </c>
      <c r="C331" s="257"/>
      <c r="D331" s="257"/>
      <c r="E331" s="668"/>
    </row>
    <row r="332" spans="1:5">
      <c r="A332" s="290" t="s">
        <v>937</v>
      </c>
      <c r="B332" s="294" t="s">
        <v>938</v>
      </c>
      <c r="C332" s="257">
        <v>4</v>
      </c>
      <c r="D332" s="257">
        <v>2</v>
      </c>
      <c r="E332" s="668">
        <f t="shared" ref="E332:E387" si="5">D332/C332</f>
        <v>0.5</v>
      </c>
    </row>
    <row r="333" spans="1:5">
      <c r="A333" s="290" t="s">
        <v>939</v>
      </c>
      <c r="B333" s="294" t="s">
        <v>940</v>
      </c>
      <c r="C333" s="257">
        <v>22</v>
      </c>
      <c r="D333" s="257">
        <v>5</v>
      </c>
      <c r="E333" s="668">
        <f t="shared" si="5"/>
        <v>0.22727272727272727</v>
      </c>
    </row>
    <row r="334" spans="1:5">
      <c r="A334" s="290" t="s">
        <v>941</v>
      </c>
      <c r="B334" s="294" t="s">
        <v>942</v>
      </c>
      <c r="C334" s="257"/>
      <c r="D334" s="257"/>
      <c r="E334" s="668"/>
    </row>
    <row r="335" spans="1:5" ht="12.75" customHeight="1">
      <c r="A335" s="290" t="s">
        <v>943</v>
      </c>
      <c r="B335" s="294" t="s">
        <v>944</v>
      </c>
      <c r="C335" s="257">
        <v>10</v>
      </c>
      <c r="D335" s="257">
        <v>4</v>
      </c>
      <c r="E335" s="668">
        <f t="shared" si="5"/>
        <v>0.4</v>
      </c>
    </row>
    <row r="336" spans="1:5" ht="12.75" customHeight="1">
      <c r="A336" s="290" t="s">
        <v>945</v>
      </c>
      <c r="B336" s="294" t="s">
        <v>946</v>
      </c>
      <c r="C336" s="257">
        <v>27</v>
      </c>
      <c r="D336" s="257">
        <v>14</v>
      </c>
      <c r="E336" s="668">
        <f t="shared" si="5"/>
        <v>0.51851851851851849</v>
      </c>
    </row>
    <row r="337" spans="1:5">
      <c r="A337" s="290" t="s">
        <v>947</v>
      </c>
      <c r="B337" s="294" t="s">
        <v>948</v>
      </c>
      <c r="C337" s="257">
        <v>13</v>
      </c>
      <c r="D337" s="257">
        <v>4</v>
      </c>
      <c r="E337" s="668">
        <f t="shared" si="5"/>
        <v>0.30769230769230771</v>
      </c>
    </row>
    <row r="338" spans="1:5">
      <c r="A338" s="290" t="s">
        <v>949</v>
      </c>
      <c r="B338" s="294" t="s">
        <v>950</v>
      </c>
      <c r="C338" s="257">
        <v>32</v>
      </c>
      <c r="D338" s="257">
        <v>12</v>
      </c>
      <c r="E338" s="668">
        <f t="shared" si="5"/>
        <v>0.375</v>
      </c>
    </row>
    <row r="339" spans="1:5" ht="12.75" customHeight="1">
      <c r="A339" s="290" t="s">
        <v>951</v>
      </c>
      <c r="B339" s="294" t="s">
        <v>952</v>
      </c>
      <c r="C339" s="257">
        <v>15</v>
      </c>
      <c r="D339" s="257">
        <v>2</v>
      </c>
      <c r="E339" s="668">
        <f t="shared" si="5"/>
        <v>0.13333333333333333</v>
      </c>
    </row>
    <row r="340" spans="1:5" ht="12.75" customHeight="1">
      <c r="A340" s="290" t="s">
        <v>953</v>
      </c>
      <c r="B340" s="294" t="s">
        <v>954</v>
      </c>
      <c r="C340" s="257">
        <v>11</v>
      </c>
      <c r="D340" s="257">
        <v>6</v>
      </c>
      <c r="E340" s="668">
        <f t="shared" si="5"/>
        <v>0.54545454545454541</v>
      </c>
    </row>
    <row r="341" spans="1:5">
      <c r="A341" s="290" t="s">
        <v>955</v>
      </c>
      <c r="B341" s="294" t="s">
        <v>956</v>
      </c>
      <c r="C341" s="257">
        <v>40</v>
      </c>
      <c r="D341" s="257">
        <v>5</v>
      </c>
      <c r="E341" s="668">
        <f t="shared" si="5"/>
        <v>0.125</v>
      </c>
    </row>
    <row r="342" spans="1:5">
      <c r="A342" s="290" t="s">
        <v>957</v>
      </c>
      <c r="B342" s="294" t="s">
        <v>958</v>
      </c>
      <c r="C342" s="257">
        <v>47</v>
      </c>
      <c r="D342" s="257">
        <v>19</v>
      </c>
      <c r="E342" s="668">
        <f t="shared" si="5"/>
        <v>0.40425531914893614</v>
      </c>
    </row>
    <row r="343" spans="1:5" ht="18.75">
      <c r="A343" s="289">
        <v>8</v>
      </c>
      <c r="B343" s="296" t="s">
        <v>959</v>
      </c>
      <c r="C343" s="288"/>
      <c r="D343" s="288"/>
      <c r="E343" s="668"/>
    </row>
    <row r="344" spans="1:5" ht="25.5">
      <c r="A344" s="299" t="s">
        <v>960</v>
      </c>
      <c r="B344" s="297" t="s">
        <v>961</v>
      </c>
      <c r="C344" s="257"/>
      <c r="D344" s="257"/>
      <c r="E344" s="668"/>
    </row>
    <row r="345" spans="1:5" ht="25.5">
      <c r="A345" s="299" t="s">
        <v>962</v>
      </c>
      <c r="B345" s="297" t="s">
        <v>963</v>
      </c>
      <c r="C345" s="257"/>
      <c r="D345" s="257"/>
      <c r="E345" s="668"/>
    </row>
    <row r="346" spans="1:5">
      <c r="A346" s="290" t="s">
        <v>964</v>
      </c>
      <c r="B346" s="294" t="s">
        <v>965</v>
      </c>
      <c r="C346" s="257"/>
      <c r="D346" s="257"/>
      <c r="E346" s="668"/>
    </row>
    <row r="347" spans="1:5">
      <c r="A347" s="290" t="s">
        <v>966</v>
      </c>
      <c r="B347" s="294" t="s">
        <v>967</v>
      </c>
      <c r="C347" s="257"/>
      <c r="D347" s="257"/>
      <c r="E347" s="668"/>
    </row>
    <row r="348" spans="1:5">
      <c r="A348" s="295" t="s">
        <v>968</v>
      </c>
      <c r="B348" s="297" t="s">
        <v>969</v>
      </c>
      <c r="C348" s="257"/>
      <c r="D348" s="257">
        <v>2</v>
      </c>
      <c r="E348" s="668"/>
    </row>
    <row r="349" spans="1:5">
      <c r="A349" s="295" t="s">
        <v>970</v>
      </c>
      <c r="B349" s="297" t="s">
        <v>971</v>
      </c>
      <c r="C349" s="257">
        <v>29</v>
      </c>
      <c r="D349" s="257">
        <v>5</v>
      </c>
      <c r="E349" s="668">
        <f t="shared" si="5"/>
        <v>0.17241379310344829</v>
      </c>
    </row>
    <row r="350" spans="1:5">
      <c r="A350" s="295" t="s">
        <v>972</v>
      </c>
      <c r="B350" s="297" t="s">
        <v>973</v>
      </c>
      <c r="C350" s="257"/>
      <c r="D350" s="257"/>
      <c r="E350" s="668"/>
    </row>
    <row r="351" spans="1:5">
      <c r="A351" s="295" t="s">
        <v>974</v>
      </c>
      <c r="B351" s="297" t="s">
        <v>975</v>
      </c>
      <c r="C351" s="257"/>
      <c r="D351" s="257"/>
      <c r="E351" s="668"/>
    </row>
    <row r="352" spans="1:5">
      <c r="A352" s="295" t="s">
        <v>976</v>
      </c>
      <c r="B352" s="297" t="s">
        <v>977</v>
      </c>
      <c r="C352" s="257"/>
      <c r="D352" s="257"/>
      <c r="E352" s="668"/>
    </row>
    <row r="353" spans="1:5">
      <c r="A353" s="290" t="s">
        <v>978</v>
      </c>
      <c r="B353" s="298" t="s">
        <v>979</v>
      </c>
      <c r="C353" s="257"/>
      <c r="D353" s="257"/>
      <c r="E353" s="668"/>
    </row>
    <row r="354" spans="1:5">
      <c r="A354" s="290" t="s">
        <v>980</v>
      </c>
      <c r="B354" s="298" t="s">
        <v>981</v>
      </c>
      <c r="C354" s="257"/>
      <c r="D354" s="257"/>
      <c r="E354" s="668"/>
    </row>
    <row r="355" spans="1:5">
      <c r="A355" s="290" t="s">
        <v>982</v>
      </c>
      <c r="B355" s="294" t="s">
        <v>983</v>
      </c>
      <c r="C355" s="257"/>
      <c r="D355" s="257"/>
      <c r="E355" s="668"/>
    </row>
    <row r="356" spans="1:5">
      <c r="A356" s="290" t="s">
        <v>984</v>
      </c>
      <c r="B356" s="294" t="s">
        <v>985</v>
      </c>
      <c r="C356" s="257"/>
      <c r="D356" s="257"/>
      <c r="E356" s="668"/>
    </row>
    <row r="357" spans="1:5">
      <c r="A357" s="290" t="s">
        <v>986</v>
      </c>
      <c r="B357" s="294" t="s">
        <v>987</v>
      </c>
      <c r="C357" s="257">
        <v>1</v>
      </c>
      <c r="D357" s="257"/>
      <c r="E357" s="668">
        <f t="shared" si="5"/>
        <v>0</v>
      </c>
    </row>
    <row r="358" spans="1:5">
      <c r="A358" s="290" t="s">
        <v>988</v>
      </c>
      <c r="B358" s="294" t="s">
        <v>989</v>
      </c>
      <c r="C358" s="257">
        <v>32</v>
      </c>
      <c r="D358" s="257">
        <v>11</v>
      </c>
      <c r="E358" s="668">
        <f t="shared" si="5"/>
        <v>0.34375</v>
      </c>
    </row>
    <row r="359" spans="1:5">
      <c r="A359" s="290" t="s">
        <v>990</v>
      </c>
      <c r="B359" s="294" t="s">
        <v>991</v>
      </c>
      <c r="C359" s="257"/>
      <c r="D359" s="257"/>
      <c r="E359" s="668"/>
    </row>
    <row r="360" spans="1:5">
      <c r="A360" s="290" t="s">
        <v>992</v>
      </c>
      <c r="B360" s="294" t="s">
        <v>991</v>
      </c>
      <c r="C360" s="257"/>
      <c r="D360" s="257"/>
      <c r="E360" s="668"/>
    </row>
    <row r="361" spans="1:5">
      <c r="A361" s="290" t="s">
        <v>993</v>
      </c>
      <c r="B361" s="298" t="s">
        <v>994</v>
      </c>
      <c r="C361" s="257"/>
      <c r="D361" s="257"/>
      <c r="E361" s="668"/>
    </row>
    <row r="362" spans="1:5">
      <c r="A362" s="290" t="s">
        <v>995</v>
      </c>
      <c r="B362" s="298" t="s">
        <v>996</v>
      </c>
      <c r="C362" s="257"/>
      <c r="D362" s="257"/>
      <c r="E362" s="668"/>
    </row>
    <row r="363" spans="1:5">
      <c r="A363" s="290" t="s">
        <v>997</v>
      </c>
      <c r="B363" s="294" t="s">
        <v>998</v>
      </c>
      <c r="C363" s="257"/>
      <c r="D363" s="257"/>
      <c r="E363" s="668"/>
    </row>
    <row r="364" spans="1:5" ht="25.5">
      <c r="A364" s="290" t="s">
        <v>999</v>
      </c>
      <c r="B364" s="294" t="s">
        <v>1000</v>
      </c>
      <c r="C364" s="257"/>
      <c r="D364" s="257"/>
      <c r="E364" s="668"/>
    </row>
    <row r="365" spans="1:5" ht="25.5">
      <c r="A365" s="290" t="s">
        <v>1001</v>
      </c>
      <c r="B365" s="294" t="s">
        <v>1002</v>
      </c>
      <c r="C365" s="257"/>
      <c r="D365" s="257"/>
      <c r="E365" s="668"/>
    </row>
    <row r="366" spans="1:5" ht="25.5">
      <c r="A366" s="290" t="s">
        <v>1003</v>
      </c>
      <c r="B366" s="294" t="s">
        <v>1004</v>
      </c>
      <c r="C366" s="257"/>
      <c r="D366" s="257"/>
      <c r="E366" s="668"/>
    </row>
    <row r="367" spans="1:5">
      <c r="A367" s="290" t="s">
        <v>1005</v>
      </c>
      <c r="B367" s="294" t="s">
        <v>1006</v>
      </c>
      <c r="C367" s="257">
        <v>1</v>
      </c>
      <c r="D367" s="257">
        <v>1</v>
      </c>
      <c r="E367" s="668">
        <f t="shared" si="5"/>
        <v>1</v>
      </c>
    </row>
    <row r="368" spans="1:5">
      <c r="A368" s="290" t="s">
        <v>1007</v>
      </c>
      <c r="B368" s="294" t="s">
        <v>1008</v>
      </c>
      <c r="C368" s="257">
        <v>19</v>
      </c>
      <c r="D368" s="257">
        <v>6</v>
      </c>
      <c r="E368" s="668">
        <f t="shared" si="5"/>
        <v>0.31578947368421051</v>
      </c>
    </row>
    <row r="369" spans="1:5">
      <c r="A369" s="290" t="s">
        <v>1009</v>
      </c>
      <c r="B369" s="294" t="s">
        <v>1010</v>
      </c>
      <c r="C369" s="257"/>
      <c r="D369" s="257"/>
      <c r="E369" s="668"/>
    </row>
    <row r="370" spans="1:5">
      <c r="A370" s="290" t="s">
        <v>1011</v>
      </c>
      <c r="B370" s="294" t="s">
        <v>1012</v>
      </c>
      <c r="C370" s="257">
        <v>1</v>
      </c>
      <c r="D370" s="257"/>
      <c r="E370" s="668">
        <f t="shared" si="5"/>
        <v>0</v>
      </c>
    </row>
    <row r="371" spans="1:5">
      <c r="A371" s="290" t="s">
        <v>1013</v>
      </c>
      <c r="B371" s="297" t="s">
        <v>1014</v>
      </c>
      <c r="C371" s="257"/>
      <c r="D371" s="257"/>
      <c r="E371" s="668"/>
    </row>
    <row r="372" spans="1:5">
      <c r="A372" s="290" t="s">
        <v>1015</v>
      </c>
      <c r="B372" s="297" t="s">
        <v>1016</v>
      </c>
      <c r="C372" s="257"/>
      <c r="D372" s="257"/>
      <c r="E372" s="668"/>
    </row>
    <row r="373" spans="1:5">
      <c r="A373" s="290" t="s">
        <v>1017</v>
      </c>
      <c r="B373" s="294" t="s">
        <v>1018</v>
      </c>
      <c r="C373" s="257">
        <v>1</v>
      </c>
      <c r="D373" s="257"/>
      <c r="E373" s="668">
        <f t="shared" si="5"/>
        <v>0</v>
      </c>
    </row>
    <row r="374" spans="1:5">
      <c r="A374" s="290" t="s">
        <v>1019</v>
      </c>
      <c r="B374" s="297" t="s">
        <v>1020</v>
      </c>
      <c r="C374" s="257">
        <v>3</v>
      </c>
      <c r="D374" s="257">
        <v>1</v>
      </c>
      <c r="E374" s="668">
        <f t="shared" si="5"/>
        <v>0.33333333333333331</v>
      </c>
    </row>
    <row r="375" spans="1:5">
      <c r="A375" s="290" t="s">
        <v>1021</v>
      </c>
      <c r="B375" s="297" t="s">
        <v>1022</v>
      </c>
      <c r="C375" s="257">
        <v>10</v>
      </c>
      <c r="D375" s="257">
        <v>2</v>
      </c>
      <c r="E375" s="668">
        <f t="shared" si="5"/>
        <v>0.2</v>
      </c>
    </row>
    <row r="376" spans="1:5">
      <c r="A376" s="290" t="s">
        <v>1023</v>
      </c>
      <c r="B376" s="294" t="s">
        <v>1024</v>
      </c>
      <c r="C376" s="257">
        <v>3</v>
      </c>
      <c r="D376" s="257">
        <v>2</v>
      </c>
      <c r="E376" s="668">
        <f t="shared" si="5"/>
        <v>0.66666666666666663</v>
      </c>
    </row>
    <row r="377" spans="1:5">
      <c r="A377" s="290" t="s">
        <v>1025</v>
      </c>
      <c r="B377" s="294" t="s">
        <v>1026</v>
      </c>
      <c r="C377" s="257">
        <v>3</v>
      </c>
      <c r="D377" s="257"/>
      <c r="E377" s="668">
        <f t="shared" si="5"/>
        <v>0</v>
      </c>
    </row>
    <row r="378" spans="1:5">
      <c r="A378" s="290" t="s">
        <v>1027</v>
      </c>
      <c r="B378" s="294" t="s">
        <v>1028</v>
      </c>
      <c r="C378" s="257"/>
      <c r="D378" s="257"/>
      <c r="E378" s="668"/>
    </row>
    <row r="379" spans="1:5">
      <c r="A379" s="290" t="s">
        <v>1029</v>
      </c>
      <c r="B379" s="297" t="s">
        <v>1030</v>
      </c>
      <c r="C379" s="257"/>
      <c r="D379" s="257"/>
      <c r="E379" s="668"/>
    </row>
    <row r="380" spans="1:5">
      <c r="A380" s="290" t="s">
        <v>1031</v>
      </c>
      <c r="B380" s="297" t="s">
        <v>1032</v>
      </c>
      <c r="C380" s="257"/>
      <c r="D380" s="257"/>
      <c r="E380" s="668"/>
    </row>
    <row r="381" spans="1:5">
      <c r="A381" s="290" t="s">
        <v>1033</v>
      </c>
      <c r="B381" s="297" t="s">
        <v>1034</v>
      </c>
      <c r="C381" s="257"/>
      <c r="D381" s="257"/>
      <c r="E381" s="668"/>
    </row>
    <row r="382" spans="1:5">
      <c r="A382" s="290" t="s">
        <v>1035</v>
      </c>
      <c r="B382" s="294" t="s">
        <v>1036</v>
      </c>
      <c r="C382" s="257">
        <v>1</v>
      </c>
      <c r="D382" s="257"/>
      <c r="E382" s="668">
        <f t="shared" si="5"/>
        <v>0</v>
      </c>
    </row>
    <row r="383" spans="1:5">
      <c r="A383" s="290" t="s">
        <v>1037</v>
      </c>
      <c r="B383" s="294" t="s">
        <v>1038</v>
      </c>
      <c r="C383" s="257">
        <v>3</v>
      </c>
      <c r="D383" s="257">
        <v>4</v>
      </c>
      <c r="E383" s="668">
        <f t="shared" si="5"/>
        <v>1.3333333333333333</v>
      </c>
    </row>
    <row r="384" spans="1:5">
      <c r="A384" s="290" t="s">
        <v>1039</v>
      </c>
      <c r="B384" s="294" t="s">
        <v>1040</v>
      </c>
      <c r="C384" s="257"/>
      <c r="D384" s="257"/>
      <c r="E384" s="668"/>
    </row>
    <row r="385" spans="1:5">
      <c r="A385" s="290" t="s">
        <v>1041</v>
      </c>
      <c r="B385" s="294" t="s">
        <v>1042</v>
      </c>
      <c r="C385" s="257"/>
      <c r="D385" s="257"/>
      <c r="E385" s="668"/>
    </row>
    <row r="386" spans="1:5">
      <c r="A386" s="290" t="s">
        <v>1043</v>
      </c>
      <c r="B386" s="294" t="s">
        <v>1044</v>
      </c>
      <c r="C386" s="257"/>
      <c r="D386" s="257"/>
      <c r="E386" s="668"/>
    </row>
    <row r="387" spans="1:5">
      <c r="A387" s="290" t="s">
        <v>1045</v>
      </c>
      <c r="B387" s="294" t="s">
        <v>1046</v>
      </c>
      <c r="C387" s="257">
        <v>10</v>
      </c>
      <c r="D387" s="257">
        <v>2</v>
      </c>
      <c r="E387" s="668">
        <f t="shared" si="5"/>
        <v>0.2</v>
      </c>
    </row>
    <row r="388" spans="1:5">
      <c r="A388" s="290" t="s">
        <v>1047</v>
      </c>
      <c r="B388" s="294" t="s">
        <v>1048</v>
      </c>
      <c r="C388" s="257"/>
      <c r="D388" s="257"/>
      <c r="E388" s="668"/>
    </row>
    <row r="389" spans="1:5">
      <c r="A389" s="290" t="s">
        <v>1049</v>
      </c>
      <c r="B389" s="294" t="s">
        <v>1050</v>
      </c>
      <c r="C389" s="257"/>
      <c r="D389" s="257"/>
      <c r="E389" s="668"/>
    </row>
    <row r="390" spans="1:5">
      <c r="A390" s="290" t="s">
        <v>1051</v>
      </c>
      <c r="B390" s="294" t="s">
        <v>1052</v>
      </c>
      <c r="C390" s="257"/>
      <c r="D390" s="257"/>
      <c r="E390" s="668"/>
    </row>
    <row r="391" spans="1:5">
      <c r="A391" s="290" t="s">
        <v>1053</v>
      </c>
      <c r="B391" s="294" t="s">
        <v>1054</v>
      </c>
      <c r="C391" s="257"/>
      <c r="D391" s="257"/>
      <c r="E391" s="668"/>
    </row>
    <row r="392" spans="1:5">
      <c r="A392" s="290" t="s">
        <v>1055</v>
      </c>
      <c r="B392" s="294" t="s">
        <v>1056</v>
      </c>
      <c r="C392" s="257"/>
      <c r="D392" s="257"/>
      <c r="E392" s="668"/>
    </row>
    <row r="393" spans="1:5">
      <c r="A393" s="290" t="s">
        <v>1057</v>
      </c>
      <c r="B393" s="294" t="s">
        <v>1058</v>
      </c>
      <c r="C393" s="257">
        <v>1</v>
      </c>
      <c r="D393" s="257">
        <v>2</v>
      </c>
      <c r="E393" s="668">
        <f t="shared" ref="E393:E456" si="6">D393/C393</f>
        <v>2</v>
      </c>
    </row>
    <row r="394" spans="1:5">
      <c r="A394" s="290" t="s">
        <v>1059</v>
      </c>
      <c r="B394" s="297" t="s">
        <v>1060</v>
      </c>
      <c r="C394" s="257">
        <v>1</v>
      </c>
      <c r="D394" s="257"/>
      <c r="E394" s="668">
        <f t="shared" si="6"/>
        <v>0</v>
      </c>
    </row>
    <row r="395" spans="1:5">
      <c r="A395" s="290" t="s">
        <v>1061</v>
      </c>
      <c r="B395" s="297" t="s">
        <v>1062</v>
      </c>
      <c r="C395" s="257">
        <v>1</v>
      </c>
      <c r="D395" s="257">
        <v>1</v>
      </c>
      <c r="E395" s="668">
        <f t="shared" si="6"/>
        <v>1</v>
      </c>
    </row>
    <row r="396" spans="1:5">
      <c r="A396" s="290" t="s">
        <v>1063</v>
      </c>
      <c r="B396" s="297" t="s">
        <v>1064</v>
      </c>
      <c r="C396" s="257"/>
      <c r="D396" s="257"/>
      <c r="E396" s="668"/>
    </row>
    <row r="397" spans="1:5">
      <c r="A397" s="290" t="s">
        <v>1065</v>
      </c>
      <c r="B397" s="297" t="s">
        <v>1066</v>
      </c>
      <c r="C397" s="257">
        <v>2</v>
      </c>
      <c r="D397" s="257"/>
      <c r="E397" s="668">
        <f t="shared" si="6"/>
        <v>0</v>
      </c>
    </row>
    <row r="398" spans="1:5">
      <c r="A398" s="290" t="s">
        <v>1067</v>
      </c>
      <c r="B398" s="294" t="s">
        <v>1068</v>
      </c>
      <c r="C398" s="257"/>
      <c r="D398" s="257"/>
      <c r="E398" s="668"/>
    </row>
    <row r="399" spans="1:5">
      <c r="A399" s="290" t="s">
        <v>1069</v>
      </c>
      <c r="B399" s="294" t="s">
        <v>1070</v>
      </c>
      <c r="C399" s="257"/>
      <c r="D399" s="257"/>
      <c r="E399" s="668"/>
    </row>
    <row r="400" spans="1:5">
      <c r="A400" s="290" t="s">
        <v>1071</v>
      </c>
      <c r="B400" s="294" t="s">
        <v>1072</v>
      </c>
      <c r="C400" s="257"/>
      <c r="D400" s="257">
        <v>1</v>
      </c>
      <c r="E400" s="668"/>
    </row>
    <row r="401" spans="1:5">
      <c r="A401" s="290" t="s">
        <v>1073</v>
      </c>
      <c r="B401" s="294" t="s">
        <v>1074</v>
      </c>
      <c r="C401" s="257">
        <v>3</v>
      </c>
      <c r="D401" s="257"/>
      <c r="E401" s="668">
        <f t="shared" si="6"/>
        <v>0</v>
      </c>
    </row>
    <row r="402" spans="1:5">
      <c r="A402" s="290" t="s">
        <v>1075</v>
      </c>
      <c r="B402" s="294" t="s">
        <v>1076</v>
      </c>
      <c r="C402" s="257"/>
      <c r="D402" s="257"/>
      <c r="E402" s="668"/>
    </row>
    <row r="403" spans="1:5">
      <c r="A403" s="290" t="s">
        <v>1077</v>
      </c>
      <c r="B403" s="294" t="s">
        <v>1078</v>
      </c>
      <c r="C403" s="257">
        <v>3</v>
      </c>
      <c r="D403" s="257"/>
      <c r="E403" s="668">
        <f t="shared" si="6"/>
        <v>0</v>
      </c>
    </row>
    <row r="404" spans="1:5">
      <c r="A404" s="290" t="s">
        <v>1079</v>
      </c>
      <c r="B404" s="294" t="s">
        <v>1080</v>
      </c>
      <c r="C404" s="257"/>
      <c r="D404" s="257"/>
      <c r="E404" s="668"/>
    </row>
    <row r="405" spans="1:5">
      <c r="A405" s="290" t="s">
        <v>1081</v>
      </c>
      <c r="B405" s="294" t="s">
        <v>1082</v>
      </c>
      <c r="C405" s="257"/>
      <c r="D405" s="257"/>
      <c r="E405" s="668"/>
    </row>
    <row r="406" spans="1:5">
      <c r="A406" s="290" t="s">
        <v>1083</v>
      </c>
      <c r="B406" s="294" t="s">
        <v>1084</v>
      </c>
      <c r="C406" s="257">
        <v>19</v>
      </c>
      <c r="D406" s="257">
        <v>1</v>
      </c>
      <c r="E406" s="668">
        <f t="shared" si="6"/>
        <v>5.2631578947368418E-2</v>
      </c>
    </row>
    <row r="407" spans="1:5">
      <c r="A407" s="290" t="s">
        <v>1085</v>
      </c>
      <c r="B407" s="294" t="s">
        <v>1086</v>
      </c>
      <c r="C407" s="257">
        <v>20</v>
      </c>
      <c r="D407" s="257">
        <v>12</v>
      </c>
      <c r="E407" s="668">
        <f t="shared" si="6"/>
        <v>0.6</v>
      </c>
    </row>
    <row r="408" spans="1:5">
      <c r="A408" s="290" t="s">
        <v>1087</v>
      </c>
      <c r="B408" s="294" t="s">
        <v>1088</v>
      </c>
      <c r="C408" s="257"/>
      <c r="D408" s="257">
        <v>3</v>
      </c>
      <c r="E408" s="668"/>
    </row>
    <row r="409" spans="1:5">
      <c r="A409" s="290" t="s">
        <v>1089</v>
      </c>
      <c r="B409" s="294" t="s">
        <v>1090</v>
      </c>
      <c r="C409" s="257">
        <v>4</v>
      </c>
      <c r="D409" s="257">
        <v>2</v>
      </c>
      <c r="E409" s="668">
        <f t="shared" si="6"/>
        <v>0.5</v>
      </c>
    </row>
    <row r="410" spans="1:5">
      <c r="A410" s="290" t="s">
        <v>1091</v>
      </c>
      <c r="B410" s="294" t="s">
        <v>1092</v>
      </c>
      <c r="C410" s="257">
        <v>29</v>
      </c>
      <c r="D410" s="257">
        <v>5</v>
      </c>
      <c r="E410" s="668">
        <f t="shared" si="6"/>
        <v>0.17241379310344829</v>
      </c>
    </row>
    <row r="411" spans="1:5">
      <c r="A411" s="290" t="s">
        <v>1093</v>
      </c>
      <c r="B411" s="291" t="s">
        <v>1094</v>
      </c>
      <c r="C411" s="257"/>
      <c r="D411" s="257"/>
      <c r="E411" s="668"/>
    </row>
    <row r="412" spans="1:5">
      <c r="A412" s="290" t="s">
        <v>1095</v>
      </c>
      <c r="B412" s="291" t="s">
        <v>1096</v>
      </c>
      <c r="C412" s="257">
        <v>2</v>
      </c>
      <c r="D412" s="257">
        <v>1</v>
      </c>
      <c r="E412" s="668">
        <f t="shared" si="6"/>
        <v>0.5</v>
      </c>
    </row>
    <row r="413" spans="1:5">
      <c r="A413" s="290" t="s">
        <v>1097</v>
      </c>
      <c r="B413" s="291" t="s">
        <v>1098</v>
      </c>
      <c r="C413" s="257"/>
      <c r="D413" s="257"/>
      <c r="E413" s="668"/>
    </row>
    <row r="414" spans="1:5">
      <c r="A414" s="290" t="s">
        <v>1099</v>
      </c>
      <c r="B414" s="291" t="s">
        <v>1100</v>
      </c>
      <c r="C414" s="257">
        <v>4</v>
      </c>
      <c r="D414" s="257"/>
      <c r="E414" s="668">
        <f t="shared" si="6"/>
        <v>0</v>
      </c>
    </row>
    <row r="415" spans="1:5">
      <c r="A415" s="290" t="s">
        <v>1101</v>
      </c>
      <c r="B415" s="291" t="s">
        <v>1102</v>
      </c>
      <c r="C415" s="257"/>
      <c r="D415" s="257"/>
      <c r="E415" s="668"/>
    </row>
    <row r="416" spans="1:5">
      <c r="A416" s="290" t="s">
        <v>1103</v>
      </c>
      <c r="B416" s="291" t="s">
        <v>1104</v>
      </c>
      <c r="C416" s="257"/>
      <c r="D416" s="257">
        <v>1</v>
      </c>
      <c r="E416" s="668"/>
    </row>
    <row r="417" spans="1:5">
      <c r="A417" s="290" t="s">
        <v>1105</v>
      </c>
      <c r="B417" s="300" t="s">
        <v>1106</v>
      </c>
      <c r="C417" s="257">
        <v>3</v>
      </c>
      <c r="D417" s="257">
        <v>2</v>
      </c>
      <c r="E417" s="668">
        <f t="shared" si="6"/>
        <v>0.66666666666666663</v>
      </c>
    </row>
    <row r="418" spans="1:5">
      <c r="A418" s="290" t="s">
        <v>1107</v>
      </c>
      <c r="B418" s="291" t="s">
        <v>1108</v>
      </c>
      <c r="C418" s="257">
        <v>3</v>
      </c>
      <c r="D418" s="257"/>
      <c r="E418" s="668">
        <f t="shared" si="6"/>
        <v>0</v>
      </c>
    </row>
    <row r="419" spans="1:5">
      <c r="A419" s="290" t="s">
        <v>1109</v>
      </c>
      <c r="B419" s="291" t="s">
        <v>1110</v>
      </c>
      <c r="C419" s="257">
        <v>23</v>
      </c>
      <c r="D419" s="257">
        <v>10</v>
      </c>
      <c r="E419" s="668">
        <f t="shared" si="6"/>
        <v>0.43478260869565216</v>
      </c>
    </row>
    <row r="420" spans="1:5">
      <c r="A420" s="290" t="s">
        <v>1111</v>
      </c>
      <c r="B420" s="291" t="s">
        <v>1112</v>
      </c>
      <c r="C420" s="257"/>
      <c r="D420" s="257"/>
      <c r="E420" s="668"/>
    </row>
    <row r="421" spans="1:5">
      <c r="A421" s="290" t="s">
        <v>1113</v>
      </c>
      <c r="B421" s="291" t="s">
        <v>1114</v>
      </c>
      <c r="C421" s="257">
        <v>4</v>
      </c>
      <c r="D421" s="257">
        <v>1</v>
      </c>
      <c r="E421" s="668">
        <f t="shared" si="6"/>
        <v>0.25</v>
      </c>
    </row>
    <row r="422" spans="1:5">
      <c r="A422" s="290" t="s">
        <v>1115</v>
      </c>
      <c r="B422" s="291" t="s">
        <v>1116</v>
      </c>
      <c r="C422" s="257"/>
      <c r="D422" s="257"/>
      <c r="E422" s="668"/>
    </row>
    <row r="423" spans="1:5">
      <c r="A423" s="290" t="s">
        <v>1117</v>
      </c>
      <c r="B423" s="291" t="s">
        <v>1118</v>
      </c>
      <c r="C423" s="257">
        <v>1</v>
      </c>
      <c r="D423" s="257"/>
      <c r="E423" s="668">
        <f t="shared" si="6"/>
        <v>0</v>
      </c>
    </row>
    <row r="424" spans="1:5">
      <c r="A424" s="290" t="s">
        <v>1119</v>
      </c>
      <c r="B424" s="291" t="s">
        <v>1120</v>
      </c>
      <c r="C424" s="257"/>
      <c r="D424" s="257">
        <v>1</v>
      </c>
      <c r="E424" s="668"/>
    </row>
    <row r="425" spans="1:5">
      <c r="A425" s="290" t="s">
        <v>1121</v>
      </c>
      <c r="B425" s="291" t="s">
        <v>1122</v>
      </c>
      <c r="C425" s="257">
        <v>14</v>
      </c>
      <c r="D425" s="257">
        <v>3</v>
      </c>
      <c r="E425" s="668">
        <f t="shared" si="6"/>
        <v>0.21428571428571427</v>
      </c>
    </row>
    <row r="426" spans="1:5">
      <c r="A426" s="290" t="s">
        <v>1123</v>
      </c>
      <c r="B426" s="291" t="s">
        <v>1124</v>
      </c>
      <c r="C426" s="257"/>
      <c r="D426" s="257"/>
      <c r="E426" s="668"/>
    </row>
    <row r="427" spans="1:5">
      <c r="A427" s="290" t="s">
        <v>1125</v>
      </c>
      <c r="B427" s="291" t="s">
        <v>1126</v>
      </c>
      <c r="C427" s="257">
        <v>12</v>
      </c>
      <c r="D427" s="257">
        <v>5</v>
      </c>
      <c r="E427" s="668">
        <f t="shared" si="6"/>
        <v>0.41666666666666669</v>
      </c>
    </row>
    <row r="428" spans="1:5" ht="18.75">
      <c r="A428" s="289">
        <v>9</v>
      </c>
      <c r="B428" s="296" t="s">
        <v>1127</v>
      </c>
      <c r="C428" s="288"/>
      <c r="D428" s="288"/>
      <c r="E428" s="668"/>
    </row>
    <row r="429" spans="1:5">
      <c r="A429" s="290" t="s">
        <v>1128</v>
      </c>
      <c r="B429" s="300" t="s">
        <v>1129</v>
      </c>
      <c r="C429" s="257"/>
      <c r="D429" s="257"/>
      <c r="E429" s="668"/>
    </row>
    <row r="430" spans="1:5">
      <c r="A430" s="290" t="s">
        <v>1130</v>
      </c>
      <c r="B430" s="300" t="s">
        <v>1131</v>
      </c>
      <c r="C430" s="257"/>
      <c r="D430" s="257"/>
      <c r="E430" s="668"/>
    </row>
    <row r="431" spans="1:5">
      <c r="A431" s="290" t="s">
        <v>1132</v>
      </c>
      <c r="B431" s="300" t="s">
        <v>1133</v>
      </c>
      <c r="C431" s="257">
        <v>19</v>
      </c>
      <c r="D431" s="257">
        <v>7</v>
      </c>
      <c r="E431" s="668">
        <f t="shared" si="6"/>
        <v>0.36842105263157893</v>
      </c>
    </row>
    <row r="432" spans="1:5">
      <c r="A432" s="290" t="s">
        <v>1134</v>
      </c>
      <c r="B432" s="292" t="s">
        <v>1135</v>
      </c>
      <c r="C432" s="257">
        <v>10</v>
      </c>
      <c r="D432" s="257">
        <v>3</v>
      </c>
      <c r="E432" s="668">
        <f t="shared" si="6"/>
        <v>0.3</v>
      </c>
    </row>
    <row r="433" spans="1:5">
      <c r="A433" s="290" t="s">
        <v>1136</v>
      </c>
      <c r="B433" s="291" t="s">
        <v>1137</v>
      </c>
      <c r="C433" s="257">
        <v>1</v>
      </c>
      <c r="D433" s="257"/>
      <c r="E433" s="668">
        <f t="shared" si="6"/>
        <v>0</v>
      </c>
    </row>
    <row r="434" spans="1:5">
      <c r="A434" s="290" t="s">
        <v>1138</v>
      </c>
      <c r="B434" s="291" t="s">
        <v>1139</v>
      </c>
      <c r="C434" s="257">
        <v>2</v>
      </c>
      <c r="D434" s="257">
        <v>3</v>
      </c>
      <c r="E434" s="668">
        <f t="shared" si="6"/>
        <v>1.5</v>
      </c>
    </row>
    <row r="435" spans="1:5">
      <c r="A435" s="290" t="s">
        <v>1140</v>
      </c>
      <c r="B435" s="291" t="s">
        <v>1141</v>
      </c>
      <c r="C435" s="257">
        <v>11</v>
      </c>
      <c r="D435" s="257">
        <v>3</v>
      </c>
      <c r="E435" s="668">
        <f t="shared" si="6"/>
        <v>0.27272727272727271</v>
      </c>
    </row>
    <row r="436" spans="1:5">
      <c r="A436" s="290" t="s">
        <v>1142</v>
      </c>
      <c r="B436" s="291" t="s">
        <v>1143</v>
      </c>
      <c r="C436" s="257">
        <v>14</v>
      </c>
      <c r="D436" s="257">
        <v>8</v>
      </c>
      <c r="E436" s="668">
        <f t="shared" si="6"/>
        <v>0.5714285714285714</v>
      </c>
    </row>
    <row r="437" spans="1:5">
      <c r="A437" s="290" t="s">
        <v>1144</v>
      </c>
      <c r="B437" s="291" t="s">
        <v>1145</v>
      </c>
      <c r="C437" s="257">
        <v>64</v>
      </c>
      <c r="D437" s="257">
        <v>34</v>
      </c>
      <c r="E437" s="668">
        <f t="shared" si="6"/>
        <v>0.53125</v>
      </c>
    </row>
    <row r="438" spans="1:5">
      <c r="A438" s="290" t="s">
        <v>1146</v>
      </c>
      <c r="B438" s="291" t="s">
        <v>1147</v>
      </c>
      <c r="C438" s="257"/>
      <c r="D438" s="257"/>
      <c r="E438" s="668"/>
    </row>
    <row r="439" spans="1:5" ht="25.5">
      <c r="A439" s="290" t="s">
        <v>1148</v>
      </c>
      <c r="B439" s="291" t="s">
        <v>1149</v>
      </c>
      <c r="C439" s="257"/>
      <c r="D439" s="257"/>
      <c r="E439" s="668"/>
    </row>
    <row r="440" spans="1:5">
      <c r="A440" s="290" t="s">
        <v>1150</v>
      </c>
      <c r="B440" s="291" t="s">
        <v>1151</v>
      </c>
      <c r="C440" s="257"/>
      <c r="D440" s="257"/>
      <c r="E440" s="668"/>
    </row>
    <row r="441" spans="1:5" ht="25.5">
      <c r="A441" s="290" t="s">
        <v>1152</v>
      </c>
      <c r="B441" s="291" t="s">
        <v>1153</v>
      </c>
      <c r="C441" s="257"/>
      <c r="D441" s="257"/>
      <c r="E441" s="668"/>
    </row>
    <row r="442" spans="1:5" ht="25.5">
      <c r="A442" s="290" t="s">
        <v>1154</v>
      </c>
      <c r="B442" s="291" t="s">
        <v>1155</v>
      </c>
      <c r="C442" s="257"/>
      <c r="D442" s="257"/>
      <c r="E442" s="668"/>
    </row>
    <row r="443" spans="1:5">
      <c r="A443" s="290" t="s">
        <v>1156</v>
      </c>
      <c r="B443" s="291" t="s">
        <v>1157</v>
      </c>
      <c r="C443" s="257"/>
      <c r="D443" s="257"/>
      <c r="E443" s="668"/>
    </row>
    <row r="444" spans="1:5">
      <c r="A444" s="290" t="s">
        <v>1158</v>
      </c>
      <c r="B444" s="291" t="s">
        <v>1159</v>
      </c>
      <c r="C444" s="257">
        <v>1</v>
      </c>
      <c r="D444" s="257"/>
      <c r="E444" s="668">
        <f t="shared" si="6"/>
        <v>0</v>
      </c>
    </row>
    <row r="445" spans="1:5">
      <c r="A445" s="290" t="s">
        <v>1160</v>
      </c>
      <c r="B445" s="291" t="s">
        <v>1161</v>
      </c>
      <c r="C445" s="257">
        <v>7</v>
      </c>
      <c r="D445" s="257"/>
      <c r="E445" s="668">
        <f t="shared" si="6"/>
        <v>0</v>
      </c>
    </row>
    <row r="446" spans="1:5">
      <c r="A446" s="290" t="s">
        <v>1162</v>
      </c>
      <c r="B446" s="291" t="s">
        <v>1163</v>
      </c>
      <c r="C446" s="257"/>
      <c r="D446" s="257"/>
      <c r="E446" s="668"/>
    </row>
    <row r="447" spans="1:5">
      <c r="A447" s="290" t="s">
        <v>1164</v>
      </c>
      <c r="B447" s="291" t="s">
        <v>1165</v>
      </c>
      <c r="C447" s="257">
        <v>53</v>
      </c>
      <c r="D447" s="257">
        <v>4</v>
      </c>
      <c r="E447" s="668">
        <f t="shared" si="6"/>
        <v>7.5471698113207544E-2</v>
      </c>
    </row>
    <row r="448" spans="1:5">
      <c r="A448" s="290" t="s">
        <v>1166</v>
      </c>
      <c r="B448" s="291" t="s">
        <v>1167</v>
      </c>
      <c r="C448" s="257">
        <v>44</v>
      </c>
      <c r="D448" s="257">
        <v>22</v>
      </c>
      <c r="E448" s="668">
        <f t="shared" si="6"/>
        <v>0.5</v>
      </c>
    </row>
    <row r="449" spans="1:5">
      <c r="A449" s="290" t="s">
        <v>1168</v>
      </c>
      <c r="B449" s="300" t="s">
        <v>1169</v>
      </c>
      <c r="C449" s="257"/>
      <c r="D449" s="257"/>
      <c r="E449" s="668"/>
    </row>
    <row r="450" spans="1:5">
      <c r="A450" s="290" t="s">
        <v>1170</v>
      </c>
      <c r="B450" s="300" t="s">
        <v>1171</v>
      </c>
      <c r="C450" s="257">
        <v>1</v>
      </c>
      <c r="D450" s="257"/>
      <c r="E450" s="668">
        <f t="shared" si="6"/>
        <v>0</v>
      </c>
    </row>
    <row r="451" spans="1:5">
      <c r="A451" s="290" t="s">
        <v>1172</v>
      </c>
      <c r="B451" s="291" t="s">
        <v>1173</v>
      </c>
      <c r="C451" s="257">
        <v>1</v>
      </c>
      <c r="D451" s="257"/>
      <c r="E451" s="668">
        <f t="shared" si="6"/>
        <v>0</v>
      </c>
    </row>
    <row r="452" spans="1:5">
      <c r="A452" s="290" t="s">
        <v>1174</v>
      </c>
      <c r="B452" s="291" t="s">
        <v>1175</v>
      </c>
      <c r="C452" s="257">
        <v>21</v>
      </c>
      <c r="D452" s="257">
        <v>9</v>
      </c>
      <c r="E452" s="668">
        <f t="shared" si="6"/>
        <v>0.42857142857142855</v>
      </c>
    </row>
    <row r="453" spans="1:5">
      <c r="A453" s="290" t="s">
        <v>1176</v>
      </c>
      <c r="B453" s="291" t="s">
        <v>1177</v>
      </c>
      <c r="C453" s="257">
        <v>1</v>
      </c>
      <c r="D453" s="257"/>
      <c r="E453" s="668">
        <f t="shared" si="6"/>
        <v>0</v>
      </c>
    </row>
    <row r="454" spans="1:5">
      <c r="A454" s="290" t="s">
        <v>1178</v>
      </c>
      <c r="B454" s="291" t="s">
        <v>1179</v>
      </c>
      <c r="C454" s="257">
        <v>60</v>
      </c>
      <c r="D454" s="257">
        <v>12</v>
      </c>
      <c r="E454" s="668">
        <f t="shared" si="6"/>
        <v>0.2</v>
      </c>
    </row>
    <row r="455" spans="1:5">
      <c r="A455" s="290" t="s">
        <v>1180</v>
      </c>
      <c r="B455" s="291" t="s">
        <v>1181</v>
      </c>
      <c r="C455" s="257">
        <v>22</v>
      </c>
      <c r="D455" s="257">
        <v>2</v>
      </c>
      <c r="E455" s="668">
        <f t="shared" si="6"/>
        <v>9.0909090909090912E-2</v>
      </c>
    </row>
    <row r="456" spans="1:5">
      <c r="A456" s="290" t="s">
        <v>1182</v>
      </c>
      <c r="B456" s="291" t="s">
        <v>1183</v>
      </c>
      <c r="C456" s="257">
        <v>14</v>
      </c>
      <c r="D456" s="257">
        <v>7</v>
      </c>
      <c r="E456" s="668">
        <f t="shared" si="6"/>
        <v>0.5</v>
      </c>
    </row>
    <row r="457" spans="1:5">
      <c r="A457" s="290" t="s">
        <v>1184</v>
      </c>
      <c r="B457" s="291" t="s">
        <v>1185</v>
      </c>
      <c r="C457" s="257"/>
      <c r="D457" s="257">
        <v>1</v>
      </c>
      <c r="E457" s="668"/>
    </row>
    <row r="458" spans="1:5">
      <c r="A458" s="290" t="s">
        <v>1186</v>
      </c>
      <c r="B458" s="291" t="s">
        <v>1187</v>
      </c>
      <c r="C458" s="257">
        <v>1</v>
      </c>
      <c r="D458" s="257"/>
      <c r="E458" s="668">
        <f t="shared" ref="E458:E520" si="7">D458/C458</f>
        <v>0</v>
      </c>
    </row>
    <row r="459" spans="1:5">
      <c r="A459" s="290" t="s">
        <v>1188</v>
      </c>
      <c r="B459" s="291" t="s">
        <v>1189</v>
      </c>
      <c r="C459" s="257"/>
      <c r="D459" s="257"/>
      <c r="E459" s="668"/>
    </row>
    <row r="460" spans="1:5">
      <c r="A460" s="290" t="s">
        <v>1190</v>
      </c>
      <c r="B460" s="291" t="s">
        <v>1191</v>
      </c>
      <c r="C460" s="257"/>
      <c r="D460" s="257"/>
      <c r="E460" s="668"/>
    </row>
    <row r="461" spans="1:5">
      <c r="A461" s="290" t="s">
        <v>1192</v>
      </c>
      <c r="B461" s="291" t="s">
        <v>1193</v>
      </c>
      <c r="C461" s="257"/>
      <c r="D461" s="257">
        <v>1</v>
      </c>
      <c r="E461" s="668"/>
    </row>
    <row r="462" spans="1:5">
      <c r="A462" s="290" t="s">
        <v>1194</v>
      </c>
      <c r="B462" s="291" t="s">
        <v>1195</v>
      </c>
      <c r="C462" s="257">
        <v>1</v>
      </c>
      <c r="D462" s="257"/>
      <c r="E462" s="668">
        <f t="shared" si="7"/>
        <v>0</v>
      </c>
    </row>
    <row r="463" spans="1:5" ht="37.5">
      <c r="A463" s="289">
        <v>10</v>
      </c>
      <c r="B463" s="296" t="s">
        <v>1196</v>
      </c>
      <c r="C463" s="288"/>
      <c r="D463" s="288"/>
      <c r="E463" s="668"/>
    </row>
    <row r="464" spans="1:5">
      <c r="A464" s="290" t="s">
        <v>1197</v>
      </c>
      <c r="B464" s="291" t="s">
        <v>1198</v>
      </c>
      <c r="C464" s="257"/>
      <c r="D464" s="257"/>
      <c r="E464" s="668"/>
    </row>
    <row r="465" spans="1:5">
      <c r="A465" s="290" t="s">
        <v>1199</v>
      </c>
      <c r="B465" s="291" t="s">
        <v>1200</v>
      </c>
      <c r="C465" s="257"/>
      <c r="D465" s="257"/>
      <c r="E465" s="668"/>
    </row>
    <row r="466" spans="1:5">
      <c r="A466" s="290" t="s">
        <v>1201</v>
      </c>
      <c r="B466" s="300" t="s">
        <v>1202</v>
      </c>
      <c r="C466" s="257"/>
      <c r="D466" s="257"/>
      <c r="E466" s="668"/>
    </row>
    <row r="467" spans="1:5">
      <c r="A467" s="290" t="s">
        <v>1203</v>
      </c>
      <c r="B467" s="300" t="s">
        <v>1204</v>
      </c>
      <c r="C467" s="257"/>
      <c r="D467" s="257"/>
      <c r="E467" s="668"/>
    </row>
    <row r="468" spans="1:5">
      <c r="A468" s="290" t="s">
        <v>1205</v>
      </c>
      <c r="B468" s="291" t="s">
        <v>1206</v>
      </c>
      <c r="C468" s="257"/>
      <c r="D468" s="257"/>
      <c r="E468" s="668"/>
    </row>
    <row r="469" spans="1:5">
      <c r="A469" s="290" t="s">
        <v>1207</v>
      </c>
      <c r="B469" s="300" t="s">
        <v>1208</v>
      </c>
      <c r="C469" s="257"/>
      <c r="D469" s="257"/>
      <c r="E469" s="668"/>
    </row>
    <row r="470" spans="1:5">
      <c r="A470" s="290" t="s">
        <v>1209</v>
      </c>
      <c r="B470" s="300" t="s">
        <v>1210</v>
      </c>
      <c r="C470" s="257"/>
      <c r="D470" s="257"/>
      <c r="E470" s="668"/>
    </row>
    <row r="471" spans="1:5">
      <c r="A471" s="290" t="s">
        <v>1211</v>
      </c>
      <c r="B471" s="300" t="s">
        <v>1212</v>
      </c>
      <c r="C471" s="257"/>
      <c r="D471" s="257"/>
      <c r="E471" s="668"/>
    </row>
    <row r="472" spans="1:5">
      <c r="A472" s="290" t="s">
        <v>1213</v>
      </c>
      <c r="B472" s="300" t="s">
        <v>1214</v>
      </c>
      <c r="C472" s="257"/>
      <c r="D472" s="257"/>
      <c r="E472" s="668"/>
    </row>
    <row r="473" spans="1:5">
      <c r="A473" s="290" t="s">
        <v>1215</v>
      </c>
      <c r="B473" s="300" t="s">
        <v>1216</v>
      </c>
      <c r="C473" s="257"/>
      <c r="D473" s="257"/>
      <c r="E473" s="668"/>
    </row>
    <row r="474" spans="1:5">
      <c r="A474" s="290" t="s">
        <v>1217</v>
      </c>
      <c r="B474" s="300" t="s">
        <v>1218</v>
      </c>
      <c r="C474" s="257"/>
      <c r="D474" s="257"/>
      <c r="E474" s="668"/>
    </row>
    <row r="475" spans="1:5">
      <c r="A475" s="290" t="s">
        <v>1219</v>
      </c>
      <c r="B475" s="291" t="s">
        <v>1220</v>
      </c>
      <c r="C475" s="257">
        <v>2</v>
      </c>
      <c r="D475" s="257"/>
      <c r="E475" s="668">
        <f t="shared" si="7"/>
        <v>0</v>
      </c>
    </row>
    <row r="476" spans="1:5">
      <c r="A476" s="290" t="s">
        <v>1221</v>
      </c>
      <c r="B476" s="291" t="s">
        <v>1222</v>
      </c>
      <c r="C476" s="257"/>
      <c r="D476" s="257"/>
      <c r="E476" s="668"/>
    </row>
    <row r="477" spans="1:5" ht="12.75" customHeight="1">
      <c r="A477" s="290" t="s">
        <v>1223</v>
      </c>
      <c r="B477" s="300" t="s">
        <v>1224</v>
      </c>
      <c r="C477" s="257"/>
      <c r="D477" s="257"/>
      <c r="E477" s="668"/>
    </row>
    <row r="478" spans="1:5" ht="25.5">
      <c r="A478" s="290" t="s">
        <v>1225</v>
      </c>
      <c r="B478" s="300" t="s">
        <v>1226</v>
      </c>
      <c r="C478" s="257"/>
      <c r="D478" s="257"/>
      <c r="E478" s="668"/>
    </row>
    <row r="479" spans="1:5">
      <c r="A479" s="290" t="s">
        <v>1227</v>
      </c>
      <c r="B479" s="300" t="s">
        <v>1228</v>
      </c>
      <c r="C479" s="257"/>
      <c r="D479" s="257"/>
      <c r="E479" s="668"/>
    </row>
    <row r="480" spans="1:5">
      <c r="A480" s="290" t="s">
        <v>1229</v>
      </c>
      <c r="B480" s="300" t="s">
        <v>1230</v>
      </c>
      <c r="C480" s="257"/>
      <c r="D480" s="257"/>
      <c r="E480" s="668"/>
    </row>
    <row r="481" spans="1:5">
      <c r="A481" s="290" t="s">
        <v>1231</v>
      </c>
      <c r="B481" s="300" t="s">
        <v>1232</v>
      </c>
      <c r="C481" s="257"/>
      <c r="D481" s="257">
        <v>1</v>
      </c>
      <c r="E481" s="668"/>
    </row>
    <row r="482" spans="1:5">
      <c r="A482" s="290" t="s">
        <v>1233</v>
      </c>
      <c r="B482" s="300" t="s">
        <v>1234</v>
      </c>
      <c r="C482" s="257"/>
      <c r="D482" s="257"/>
      <c r="E482" s="668"/>
    </row>
    <row r="483" spans="1:5">
      <c r="A483" s="290" t="s">
        <v>1235</v>
      </c>
      <c r="B483" s="291" t="s">
        <v>1236</v>
      </c>
      <c r="C483" s="257">
        <v>21</v>
      </c>
      <c r="D483" s="257">
        <v>4</v>
      </c>
      <c r="E483" s="668">
        <f t="shared" si="7"/>
        <v>0.19047619047619047</v>
      </c>
    </row>
    <row r="484" spans="1:5">
      <c r="A484" s="290" t="s">
        <v>1237</v>
      </c>
      <c r="B484" s="291" t="s">
        <v>1238</v>
      </c>
      <c r="C484" s="257">
        <v>56</v>
      </c>
      <c r="D484" s="257">
        <v>18</v>
      </c>
      <c r="E484" s="668">
        <f t="shared" si="7"/>
        <v>0.32142857142857145</v>
      </c>
    </row>
    <row r="485" spans="1:5">
      <c r="A485" s="290" t="s">
        <v>1239</v>
      </c>
      <c r="B485" s="291" t="s">
        <v>1240</v>
      </c>
      <c r="C485" s="257">
        <v>4</v>
      </c>
      <c r="D485" s="257">
        <v>1</v>
      </c>
      <c r="E485" s="668">
        <f t="shared" si="7"/>
        <v>0.25</v>
      </c>
    </row>
    <row r="486" spans="1:5">
      <c r="A486" s="290" t="s">
        <v>1241</v>
      </c>
      <c r="B486" s="291" t="s">
        <v>1242</v>
      </c>
      <c r="C486" s="257">
        <v>10</v>
      </c>
      <c r="D486" s="257">
        <v>4</v>
      </c>
      <c r="E486" s="668">
        <f t="shared" si="7"/>
        <v>0.4</v>
      </c>
    </row>
    <row r="487" spans="1:5">
      <c r="A487" s="290" t="s">
        <v>1243</v>
      </c>
      <c r="B487" s="291" t="s">
        <v>1244</v>
      </c>
      <c r="C487" s="257">
        <v>6</v>
      </c>
      <c r="D487" s="257">
        <v>3</v>
      </c>
      <c r="E487" s="668">
        <f t="shared" si="7"/>
        <v>0.5</v>
      </c>
    </row>
    <row r="488" spans="1:5">
      <c r="A488" s="290" t="s">
        <v>1245</v>
      </c>
      <c r="B488" s="300" t="s">
        <v>1246</v>
      </c>
      <c r="C488" s="257"/>
      <c r="D488" s="257"/>
      <c r="E488" s="668"/>
    </row>
    <row r="489" spans="1:5">
      <c r="A489" s="290" t="s">
        <v>1247</v>
      </c>
      <c r="B489" s="300" t="s">
        <v>1248</v>
      </c>
      <c r="C489" s="257"/>
      <c r="D489" s="257">
        <v>1</v>
      </c>
      <c r="E489" s="668"/>
    </row>
    <row r="490" spans="1:5">
      <c r="A490" s="290" t="s">
        <v>1249</v>
      </c>
      <c r="B490" s="291" t="s">
        <v>1250</v>
      </c>
      <c r="C490" s="257">
        <v>4</v>
      </c>
      <c r="D490" s="257">
        <v>2</v>
      </c>
      <c r="E490" s="668">
        <f t="shared" si="7"/>
        <v>0.5</v>
      </c>
    </row>
    <row r="491" spans="1:5">
      <c r="A491" s="290" t="s">
        <v>1251</v>
      </c>
      <c r="B491" s="291" t="s">
        <v>1252</v>
      </c>
      <c r="C491" s="257">
        <v>6</v>
      </c>
      <c r="D491" s="257">
        <v>2</v>
      </c>
      <c r="E491" s="668">
        <f t="shared" si="7"/>
        <v>0.33333333333333331</v>
      </c>
    </row>
    <row r="492" spans="1:5" ht="18.75">
      <c r="A492" s="289">
        <v>11</v>
      </c>
      <c r="B492" s="296" t="s">
        <v>1253</v>
      </c>
      <c r="C492" s="288"/>
      <c r="D492" s="288"/>
      <c r="E492" s="668"/>
    </row>
    <row r="493" spans="1:5">
      <c r="A493" s="290" t="s">
        <v>1254</v>
      </c>
      <c r="B493" s="291" t="s">
        <v>1255</v>
      </c>
      <c r="C493" s="257"/>
      <c r="D493" s="257"/>
      <c r="E493" s="668"/>
    </row>
    <row r="494" spans="1:5">
      <c r="A494" s="290" t="s">
        <v>1256</v>
      </c>
      <c r="B494" s="291" t="s">
        <v>1257</v>
      </c>
      <c r="C494" s="257"/>
      <c r="D494" s="257"/>
      <c r="E494" s="668"/>
    </row>
    <row r="495" spans="1:5">
      <c r="A495" s="290" t="s">
        <v>1258</v>
      </c>
      <c r="B495" s="291" t="s">
        <v>1259</v>
      </c>
      <c r="C495" s="257"/>
      <c r="D495" s="257"/>
      <c r="E495" s="668"/>
    </row>
    <row r="496" spans="1:5">
      <c r="A496" s="290" t="s">
        <v>1260</v>
      </c>
      <c r="B496" s="291" t="s">
        <v>1261</v>
      </c>
      <c r="C496" s="257"/>
      <c r="D496" s="257"/>
      <c r="E496" s="668"/>
    </row>
    <row r="497" spans="1:5" ht="12.75" customHeight="1">
      <c r="A497" s="290" t="s">
        <v>1262</v>
      </c>
      <c r="B497" s="291" t="s">
        <v>1263</v>
      </c>
      <c r="C497" s="257"/>
      <c r="D497" s="257"/>
      <c r="E497" s="668"/>
    </row>
    <row r="498" spans="1:5" ht="12.75" customHeight="1">
      <c r="A498" s="290" t="s">
        <v>1264</v>
      </c>
      <c r="B498" s="291" t="s">
        <v>1265</v>
      </c>
      <c r="C498" s="257"/>
      <c r="D498" s="257"/>
      <c r="E498" s="668"/>
    </row>
    <row r="499" spans="1:5" ht="25.5">
      <c r="A499" s="290" t="s">
        <v>1266</v>
      </c>
      <c r="B499" s="291" t="s">
        <v>1267</v>
      </c>
      <c r="C499" s="257"/>
      <c r="D499" s="257">
        <v>1</v>
      </c>
      <c r="E499" s="668"/>
    </row>
    <row r="500" spans="1:5">
      <c r="A500" s="290" t="s">
        <v>1268</v>
      </c>
      <c r="B500" s="291" t="s">
        <v>1269</v>
      </c>
      <c r="C500" s="257">
        <v>4</v>
      </c>
      <c r="D500" s="257"/>
      <c r="E500" s="668">
        <f t="shared" si="7"/>
        <v>0</v>
      </c>
    </row>
    <row r="501" spans="1:5">
      <c r="A501" s="290" t="s">
        <v>1270</v>
      </c>
      <c r="B501" s="291" t="s">
        <v>1271</v>
      </c>
      <c r="C501" s="257"/>
      <c r="D501" s="257"/>
      <c r="E501" s="668"/>
    </row>
    <row r="502" spans="1:5">
      <c r="A502" s="290" t="s">
        <v>1272</v>
      </c>
      <c r="B502" s="291" t="s">
        <v>1273</v>
      </c>
      <c r="C502" s="257">
        <v>3</v>
      </c>
      <c r="D502" s="257"/>
      <c r="E502" s="668">
        <f t="shared" si="7"/>
        <v>0</v>
      </c>
    </row>
    <row r="503" spans="1:5">
      <c r="A503" s="290" t="s">
        <v>1274</v>
      </c>
      <c r="B503" s="291" t="s">
        <v>1275</v>
      </c>
      <c r="C503" s="257"/>
      <c r="D503" s="257"/>
      <c r="E503" s="668"/>
    </row>
    <row r="504" spans="1:5">
      <c r="A504" s="290" t="s">
        <v>1276</v>
      </c>
      <c r="B504" s="291" t="s">
        <v>1277</v>
      </c>
      <c r="C504" s="257">
        <v>3</v>
      </c>
      <c r="D504" s="257"/>
      <c r="E504" s="668">
        <f t="shared" si="7"/>
        <v>0</v>
      </c>
    </row>
    <row r="505" spans="1:5">
      <c r="A505" s="290" t="s">
        <v>1278</v>
      </c>
      <c r="B505" s="291" t="s">
        <v>1279</v>
      </c>
      <c r="C505" s="257">
        <v>4</v>
      </c>
      <c r="D505" s="257">
        <v>1</v>
      </c>
      <c r="E505" s="668">
        <f t="shared" si="7"/>
        <v>0.25</v>
      </c>
    </row>
    <row r="506" spans="1:5">
      <c r="A506" s="290" t="s">
        <v>1280</v>
      </c>
      <c r="B506" s="291" t="s">
        <v>1281</v>
      </c>
      <c r="C506" s="257">
        <v>11</v>
      </c>
      <c r="D506" s="257">
        <v>1</v>
      </c>
      <c r="E506" s="668">
        <f t="shared" si="7"/>
        <v>9.0909090909090912E-2</v>
      </c>
    </row>
    <row r="507" spans="1:5">
      <c r="A507" s="290" t="s">
        <v>1282</v>
      </c>
      <c r="B507" s="291" t="s">
        <v>1283</v>
      </c>
      <c r="C507" s="257"/>
      <c r="D507" s="257"/>
      <c r="E507" s="668"/>
    </row>
    <row r="508" spans="1:5">
      <c r="A508" s="290" t="s">
        <v>1284</v>
      </c>
      <c r="B508" s="291" t="s">
        <v>1285</v>
      </c>
      <c r="C508" s="257">
        <v>2</v>
      </c>
      <c r="D508" s="257">
        <v>1</v>
      </c>
      <c r="E508" s="668">
        <f t="shared" si="7"/>
        <v>0.5</v>
      </c>
    </row>
    <row r="509" spans="1:5">
      <c r="A509" s="290" t="s">
        <v>1286</v>
      </c>
      <c r="B509" s="291" t="s">
        <v>1287</v>
      </c>
      <c r="C509" s="257">
        <v>1</v>
      </c>
      <c r="D509" s="257"/>
      <c r="E509" s="668">
        <f t="shared" si="7"/>
        <v>0</v>
      </c>
    </row>
    <row r="510" spans="1:5">
      <c r="A510" s="290" t="s">
        <v>1288</v>
      </c>
      <c r="B510" s="291" t="s">
        <v>1289</v>
      </c>
      <c r="C510" s="257"/>
      <c r="D510" s="257">
        <v>1</v>
      </c>
      <c r="E510" s="668"/>
    </row>
    <row r="511" spans="1:5">
      <c r="A511" s="290" t="s">
        <v>1290</v>
      </c>
      <c r="B511" s="291" t="s">
        <v>1291</v>
      </c>
      <c r="C511" s="257"/>
      <c r="D511" s="257"/>
      <c r="E511" s="668"/>
    </row>
    <row r="512" spans="1:5">
      <c r="A512" s="290" t="s">
        <v>1292</v>
      </c>
      <c r="B512" s="291" t="s">
        <v>1293</v>
      </c>
      <c r="C512" s="257"/>
      <c r="D512" s="257"/>
      <c r="E512" s="668"/>
    </row>
    <row r="513" spans="1:5">
      <c r="A513" s="290" t="s">
        <v>1294</v>
      </c>
      <c r="B513" s="291" t="s">
        <v>1295</v>
      </c>
      <c r="C513" s="257">
        <v>8</v>
      </c>
      <c r="D513" s="257">
        <v>8</v>
      </c>
      <c r="E513" s="668">
        <f t="shared" si="7"/>
        <v>1</v>
      </c>
    </row>
    <row r="514" spans="1:5">
      <c r="A514" s="290" t="s">
        <v>1296</v>
      </c>
      <c r="B514" s="291" t="s">
        <v>1297</v>
      </c>
      <c r="C514" s="257"/>
      <c r="D514" s="257"/>
      <c r="E514" s="668"/>
    </row>
    <row r="515" spans="1:5">
      <c r="A515" s="290" t="s">
        <v>1298</v>
      </c>
      <c r="B515" s="291" t="s">
        <v>1299</v>
      </c>
      <c r="C515" s="257">
        <v>9</v>
      </c>
      <c r="D515" s="257">
        <v>1</v>
      </c>
      <c r="E515" s="668">
        <f t="shared" si="7"/>
        <v>0.1111111111111111</v>
      </c>
    </row>
    <row r="516" spans="1:5">
      <c r="A516" s="290" t="s">
        <v>1300</v>
      </c>
      <c r="B516" s="291" t="s">
        <v>1301</v>
      </c>
      <c r="C516" s="257">
        <v>8</v>
      </c>
      <c r="D516" s="257">
        <v>1</v>
      </c>
      <c r="E516" s="668">
        <f t="shared" si="7"/>
        <v>0.125</v>
      </c>
    </row>
    <row r="517" spans="1:5">
      <c r="A517" s="290" t="s">
        <v>1302</v>
      </c>
      <c r="B517" s="291" t="s">
        <v>1303</v>
      </c>
      <c r="C517" s="257">
        <v>9</v>
      </c>
      <c r="D517" s="257">
        <v>1</v>
      </c>
      <c r="E517" s="668">
        <f t="shared" si="7"/>
        <v>0.1111111111111111</v>
      </c>
    </row>
    <row r="518" spans="1:5">
      <c r="A518" s="290" t="s">
        <v>1304</v>
      </c>
      <c r="B518" s="291" t="s">
        <v>1305</v>
      </c>
      <c r="C518" s="257">
        <v>1648</v>
      </c>
      <c r="D518" s="257">
        <v>493</v>
      </c>
      <c r="E518" s="668">
        <f t="shared" si="7"/>
        <v>0.29915048543689321</v>
      </c>
    </row>
    <row r="519" spans="1:5">
      <c r="A519" s="290" t="s">
        <v>1306</v>
      </c>
      <c r="B519" s="291" t="s">
        <v>1307</v>
      </c>
      <c r="C519" s="257">
        <v>4</v>
      </c>
      <c r="D519" s="257">
        <v>1</v>
      </c>
      <c r="E519" s="668">
        <f t="shared" si="7"/>
        <v>0.25</v>
      </c>
    </row>
    <row r="520" spans="1:5">
      <c r="A520" s="290" t="s">
        <v>1308</v>
      </c>
      <c r="B520" s="291" t="s">
        <v>1309</v>
      </c>
      <c r="C520" s="257">
        <v>3</v>
      </c>
      <c r="D520" s="257">
        <v>4</v>
      </c>
      <c r="E520" s="668">
        <f t="shared" si="7"/>
        <v>1.3333333333333333</v>
      </c>
    </row>
    <row r="521" spans="1:5">
      <c r="A521" s="290" t="s">
        <v>1310</v>
      </c>
      <c r="B521" s="291" t="s">
        <v>1311</v>
      </c>
      <c r="C521" s="257">
        <v>6</v>
      </c>
      <c r="D521" s="257">
        <v>4</v>
      </c>
      <c r="E521" s="668">
        <f t="shared" ref="E521:E580" si="8">D521/C521</f>
        <v>0.66666666666666663</v>
      </c>
    </row>
    <row r="522" spans="1:5">
      <c r="A522" s="290" t="s">
        <v>1312</v>
      </c>
      <c r="B522" s="291" t="s">
        <v>1313</v>
      </c>
      <c r="C522" s="257">
        <v>32</v>
      </c>
      <c r="D522" s="257">
        <v>5</v>
      </c>
      <c r="E522" s="668">
        <f t="shared" si="8"/>
        <v>0.15625</v>
      </c>
    </row>
    <row r="523" spans="1:5">
      <c r="A523" s="290" t="s">
        <v>1314</v>
      </c>
      <c r="B523" s="291" t="s">
        <v>1315</v>
      </c>
      <c r="C523" s="257">
        <v>54</v>
      </c>
      <c r="D523" s="257">
        <v>15</v>
      </c>
      <c r="E523" s="668">
        <f t="shared" si="8"/>
        <v>0.27777777777777779</v>
      </c>
    </row>
    <row r="524" spans="1:5">
      <c r="A524" s="290" t="s">
        <v>1316</v>
      </c>
      <c r="B524" s="291" t="s">
        <v>1317</v>
      </c>
      <c r="C524" s="257">
        <v>3</v>
      </c>
      <c r="D524" s="257">
        <v>1</v>
      </c>
      <c r="E524" s="668">
        <f t="shared" si="8"/>
        <v>0.33333333333333331</v>
      </c>
    </row>
    <row r="525" spans="1:5">
      <c r="A525" s="290" t="s">
        <v>1318</v>
      </c>
      <c r="B525" s="291" t="s">
        <v>1319</v>
      </c>
      <c r="C525" s="257">
        <v>10</v>
      </c>
      <c r="D525" s="257">
        <v>4</v>
      </c>
      <c r="E525" s="668">
        <f t="shared" si="8"/>
        <v>0.4</v>
      </c>
    </row>
    <row r="526" spans="1:5">
      <c r="A526" s="290" t="s">
        <v>1320</v>
      </c>
      <c r="B526" s="291" t="s">
        <v>1321</v>
      </c>
      <c r="C526" s="257"/>
      <c r="D526" s="257">
        <v>1</v>
      </c>
      <c r="E526" s="668"/>
    </row>
    <row r="527" spans="1:5">
      <c r="A527" s="290" t="s">
        <v>1322</v>
      </c>
      <c r="B527" s="291" t="s">
        <v>1323</v>
      </c>
      <c r="C527" s="257">
        <v>7</v>
      </c>
      <c r="D527" s="257">
        <v>1</v>
      </c>
      <c r="E527" s="668">
        <f t="shared" si="8"/>
        <v>0.14285714285714285</v>
      </c>
    </row>
    <row r="528" spans="1:5">
      <c r="A528" s="290" t="s">
        <v>1324</v>
      </c>
      <c r="B528" s="291" t="s">
        <v>1325</v>
      </c>
      <c r="C528" s="257">
        <v>4</v>
      </c>
      <c r="D528" s="257">
        <v>3</v>
      </c>
      <c r="E528" s="668">
        <f t="shared" si="8"/>
        <v>0.75</v>
      </c>
    </row>
    <row r="529" spans="1:5">
      <c r="A529" s="290" t="s">
        <v>1326</v>
      </c>
      <c r="B529" s="292" t="s">
        <v>1327</v>
      </c>
      <c r="C529" s="257"/>
      <c r="D529" s="257"/>
      <c r="E529" s="668"/>
    </row>
    <row r="530" spans="1:5" ht="18.75">
      <c r="A530" s="289">
        <v>12</v>
      </c>
      <c r="B530" s="296" t="s">
        <v>1328</v>
      </c>
      <c r="C530" s="288"/>
      <c r="D530" s="288"/>
      <c r="E530" s="668"/>
    </row>
    <row r="531" spans="1:5">
      <c r="A531" s="290" t="s">
        <v>1329</v>
      </c>
      <c r="B531" s="300" t="s">
        <v>1330</v>
      </c>
      <c r="C531" s="257"/>
      <c r="D531" s="257"/>
      <c r="E531" s="668"/>
    </row>
    <row r="532" spans="1:5">
      <c r="A532" s="290" t="s">
        <v>1331</v>
      </c>
      <c r="B532" s="300" t="s">
        <v>1332</v>
      </c>
      <c r="C532" s="257"/>
      <c r="D532" s="257"/>
      <c r="E532" s="668"/>
    </row>
    <row r="533" spans="1:5">
      <c r="A533" s="290" t="s">
        <v>1333</v>
      </c>
      <c r="B533" s="291" t="s">
        <v>1334</v>
      </c>
      <c r="C533" s="257">
        <v>1</v>
      </c>
      <c r="D533" s="257"/>
      <c r="E533" s="668">
        <f t="shared" si="8"/>
        <v>0</v>
      </c>
    </row>
    <row r="534" spans="1:5">
      <c r="A534" s="290" t="s">
        <v>1335</v>
      </c>
      <c r="B534" s="291" t="s">
        <v>1336</v>
      </c>
      <c r="C534" s="257">
        <v>6</v>
      </c>
      <c r="D534" s="257">
        <v>2</v>
      </c>
      <c r="E534" s="668">
        <f t="shared" si="8"/>
        <v>0.33333333333333331</v>
      </c>
    </row>
    <row r="535" spans="1:5">
      <c r="A535" s="290" t="s">
        <v>1337</v>
      </c>
      <c r="B535" s="291" t="s">
        <v>1338</v>
      </c>
      <c r="C535" s="257">
        <v>1</v>
      </c>
      <c r="D535" s="257">
        <v>2</v>
      </c>
      <c r="E535" s="668">
        <f t="shared" si="8"/>
        <v>2</v>
      </c>
    </row>
    <row r="536" spans="1:5">
      <c r="A536" s="290" t="s">
        <v>1339</v>
      </c>
      <c r="B536" s="292" t="s">
        <v>1340</v>
      </c>
      <c r="C536" s="257">
        <v>19</v>
      </c>
      <c r="D536" s="257">
        <v>5</v>
      </c>
      <c r="E536" s="668">
        <f t="shared" si="8"/>
        <v>0.26315789473684209</v>
      </c>
    </row>
    <row r="537" spans="1:5">
      <c r="A537" s="290" t="s">
        <v>1341</v>
      </c>
      <c r="B537" s="291" t="s">
        <v>1342</v>
      </c>
      <c r="C537" s="257">
        <v>1</v>
      </c>
      <c r="D537" s="257">
        <v>9</v>
      </c>
      <c r="E537" s="668">
        <f t="shared" si="8"/>
        <v>9</v>
      </c>
    </row>
    <row r="538" spans="1:5">
      <c r="A538" s="290" t="s">
        <v>1343</v>
      </c>
      <c r="B538" s="291" t="s">
        <v>1344</v>
      </c>
      <c r="C538" s="257"/>
      <c r="D538" s="257"/>
      <c r="E538" s="668"/>
    </row>
    <row r="539" spans="1:5">
      <c r="A539" s="290" t="s">
        <v>1345</v>
      </c>
      <c r="B539" s="291" t="s">
        <v>1346</v>
      </c>
      <c r="C539" s="257"/>
      <c r="D539" s="257"/>
      <c r="E539" s="668"/>
    </row>
    <row r="540" spans="1:5">
      <c r="A540" s="290" t="s">
        <v>1347</v>
      </c>
      <c r="B540" s="291" t="s">
        <v>1348</v>
      </c>
      <c r="C540" s="257">
        <v>1</v>
      </c>
      <c r="D540" s="257">
        <v>1</v>
      </c>
      <c r="E540" s="668">
        <f t="shared" si="8"/>
        <v>1</v>
      </c>
    </row>
    <row r="541" spans="1:5">
      <c r="A541" s="290" t="s">
        <v>1349</v>
      </c>
      <c r="B541" s="291" t="s">
        <v>1350</v>
      </c>
      <c r="C541" s="257">
        <v>19</v>
      </c>
      <c r="D541" s="257">
        <v>2</v>
      </c>
      <c r="E541" s="668">
        <f t="shared" si="8"/>
        <v>0.10526315789473684</v>
      </c>
    </row>
    <row r="542" spans="1:5">
      <c r="A542" s="290" t="s">
        <v>1351</v>
      </c>
      <c r="B542" s="291" t="s">
        <v>1352</v>
      </c>
      <c r="C542" s="257">
        <v>22</v>
      </c>
      <c r="D542" s="257">
        <v>8</v>
      </c>
      <c r="E542" s="668">
        <f t="shared" si="8"/>
        <v>0.36363636363636365</v>
      </c>
    </row>
    <row r="543" spans="1:5">
      <c r="A543" s="290" t="s">
        <v>1353</v>
      </c>
      <c r="B543" s="300" t="s">
        <v>1354</v>
      </c>
      <c r="C543" s="257">
        <v>4</v>
      </c>
      <c r="D543" s="257"/>
      <c r="E543" s="668">
        <f t="shared" si="8"/>
        <v>0</v>
      </c>
    </row>
    <row r="544" spans="1:5">
      <c r="A544" s="290" t="s">
        <v>1355</v>
      </c>
      <c r="B544" s="292" t="s">
        <v>1356</v>
      </c>
      <c r="C544" s="257">
        <v>7</v>
      </c>
      <c r="D544" s="257">
        <v>1</v>
      </c>
      <c r="E544" s="668">
        <f t="shared" si="8"/>
        <v>0.14285714285714285</v>
      </c>
    </row>
    <row r="545" spans="1:5">
      <c r="A545" s="290" t="s">
        <v>1357</v>
      </c>
      <c r="B545" s="291" t="s">
        <v>1358</v>
      </c>
      <c r="C545" s="257"/>
      <c r="D545" s="257"/>
      <c r="E545" s="668"/>
    </row>
    <row r="546" spans="1:5">
      <c r="A546" s="290" t="s">
        <v>1359</v>
      </c>
      <c r="B546" s="291" t="s">
        <v>1360</v>
      </c>
      <c r="C546" s="257">
        <v>2</v>
      </c>
      <c r="D546" s="257">
        <v>1</v>
      </c>
      <c r="E546" s="668">
        <f t="shared" si="8"/>
        <v>0.5</v>
      </c>
    </row>
    <row r="547" spans="1:5" ht="18.75">
      <c r="A547" s="289">
        <v>13</v>
      </c>
      <c r="B547" s="296" t="s">
        <v>1361</v>
      </c>
      <c r="C547" s="288"/>
      <c r="D547" s="288"/>
      <c r="E547" s="668"/>
    </row>
    <row r="548" spans="1:5">
      <c r="A548" s="290" t="s">
        <v>1362</v>
      </c>
      <c r="B548" s="291" t="s">
        <v>1363</v>
      </c>
      <c r="C548" s="257"/>
      <c r="D548" s="257"/>
      <c r="E548" s="668"/>
    </row>
    <row r="549" spans="1:5">
      <c r="A549" s="290" t="s">
        <v>1364</v>
      </c>
      <c r="B549" s="291" t="s">
        <v>1365</v>
      </c>
      <c r="C549" s="257">
        <v>7</v>
      </c>
      <c r="D549" s="257">
        <v>2</v>
      </c>
      <c r="E549" s="668">
        <f t="shared" si="8"/>
        <v>0.2857142857142857</v>
      </c>
    </row>
    <row r="550" spans="1:5">
      <c r="A550" s="290" t="s">
        <v>1366</v>
      </c>
      <c r="B550" s="291" t="s">
        <v>1367</v>
      </c>
      <c r="C550" s="257">
        <v>42</v>
      </c>
      <c r="D550" s="257">
        <v>15</v>
      </c>
      <c r="E550" s="668">
        <f t="shared" si="8"/>
        <v>0.35714285714285715</v>
      </c>
    </row>
    <row r="551" spans="1:5" ht="12.75" customHeight="1">
      <c r="A551" s="290" t="s">
        <v>1368</v>
      </c>
      <c r="B551" s="291" t="s">
        <v>1369</v>
      </c>
      <c r="C551" s="257"/>
      <c r="D551" s="257"/>
      <c r="E551" s="668"/>
    </row>
    <row r="552" spans="1:5" ht="12.75" customHeight="1">
      <c r="A552" s="290" t="s">
        <v>1370</v>
      </c>
      <c r="B552" s="291" t="s">
        <v>1371</v>
      </c>
      <c r="C552" s="257">
        <v>10</v>
      </c>
      <c r="D552" s="257">
        <v>2</v>
      </c>
      <c r="E552" s="668">
        <f t="shared" si="8"/>
        <v>0.2</v>
      </c>
    </row>
    <row r="553" spans="1:5" ht="12.75" customHeight="1">
      <c r="A553" s="290" t="s">
        <v>1372</v>
      </c>
      <c r="B553" s="291" t="s">
        <v>1373</v>
      </c>
      <c r="C553" s="257"/>
      <c r="D553" s="257"/>
      <c r="E553" s="668"/>
    </row>
    <row r="554" spans="1:5" ht="12.75" customHeight="1">
      <c r="A554" s="290" t="s">
        <v>1374</v>
      </c>
      <c r="B554" s="291" t="s">
        <v>1375</v>
      </c>
      <c r="C554" s="257">
        <v>4</v>
      </c>
      <c r="D554" s="257">
        <v>1</v>
      </c>
      <c r="E554" s="668">
        <f t="shared" si="8"/>
        <v>0.25</v>
      </c>
    </row>
    <row r="555" spans="1:5">
      <c r="A555" s="290" t="s">
        <v>1376</v>
      </c>
      <c r="B555" s="291" t="s">
        <v>1377</v>
      </c>
      <c r="C555" s="257">
        <v>34</v>
      </c>
      <c r="D555" s="257">
        <v>13</v>
      </c>
      <c r="E555" s="668">
        <f t="shared" si="8"/>
        <v>0.38235294117647056</v>
      </c>
    </row>
    <row r="556" spans="1:5">
      <c r="A556" s="290" t="s">
        <v>1378</v>
      </c>
      <c r="B556" s="291" t="s">
        <v>1379</v>
      </c>
      <c r="C556" s="257">
        <v>3</v>
      </c>
      <c r="D556" s="257"/>
      <c r="E556" s="668">
        <f t="shared" si="8"/>
        <v>0</v>
      </c>
    </row>
    <row r="557" spans="1:5">
      <c r="A557" s="290" t="s">
        <v>1380</v>
      </c>
      <c r="B557" s="291" t="s">
        <v>1381</v>
      </c>
      <c r="C557" s="257">
        <v>80</v>
      </c>
      <c r="D557" s="257">
        <v>80</v>
      </c>
      <c r="E557" s="668">
        <f t="shared" si="8"/>
        <v>1</v>
      </c>
    </row>
    <row r="558" spans="1:5">
      <c r="A558" s="290" t="s">
        <v>1382</v>
      </c>
      <c r="B558" s="291" t="s">
        <v>1383</v>
      </c>
      <c r="C558" s="257">
        <v>40</v>
      </c>
      <c r="D558" s="257">
        <v>29</v>
      </c>
      <c r="E558" s="668">
        <f t="shared" si="8"/>
        <v>0.72499999999999998</v>
      </c>
    </row>
    <row r="559" spans="1:5">
      <c r="A559" s="290" t="s">
        <v>1384</v>
      </c>
      <c r="B559" s="291" t="s">
        <v>1385</v>
      </c>
      <c r="C559" s="257">
        <v>1</v>
      </c>
      <c r="D559" s="257"/>
      <c r="E559" s="668">
        <f t="shared" si="8"/>
        <v>0</v>
      </c>
    </row>
    <row r="560" spans="1:5">
      <c r="A560" s="295" t="s">
        <v>1386</v>
      </c>
      <c r="B560" s="300" t="s">
        <v>1387</v>
      </c>
      <c r="C560" s="257"/>
      <c r="D560" s="257"/>
      <c r="E560" s="668"/>
    </row>
    <row r="561" spans="1:5">
      <c r="A561" s="295" t="s">
        <v>1388</v>
      </c>
      <c r="B561" s="300" t="s">
        <v>1389</v>
      </c>
      <c r="C561" s="257">
        <v>7</v>
      </c>
      <c r="D561" s="257"/>
      <c r="E561" s="668">
        <f t="shared" si="8"/>
        <v>0</v>
      </c>
    </row>
    <row r="562" spans="1:5">
      <c r="A562" s="290" t="s">
        <v>1390</v>
      </c>
      <c r="B562" s="291" t="s">
        <v>1391</v>
      </c>
      <c r="C562" s="257">
        <v>4</v>
      </c>
      <c r="D562" s="257"/>
      <c r="E562" s="668">
        <f t="shared" si="8"/>
        <v>0</v>
      </c>
    </row>
    <row r="563" spans="1:5">
      <c r="A563" s="290" t="s">
        <v>1392</v>
      </c>
      <c r="B563" s="291" t="s">
        <v>1393</v>
      </c>
      <c r="C563" s="257">
        <v>27</v>
      </c>
      <c r="D563" s="257">
        <v>15</v>
      </c>
      <c r="E563" s="668">
        <f t="shared" si="8"/>
        <v>0.55555555555555558</v>
      </c>
    </row>
    <row r="564" spans="1:5">
      <c r="A564" s="290" t="s">
        <v>1394</v>
      </c>
      <c r="B564" s="291" t="s">
        <v>1395</v>
      </c>
      <c r="C564" s="257">
        <v>2</v>
      </c>
      <c r="D564" s="257">
        <v>2</v>
      </c>
      <c r="E564" s="668">
        <f t="shared" si="8"/>
        <v>1</v>
      </c>
    </row>
    <row r="565" spans="1:5">
      <c r="A565" s="290" t="s">
        <v>1396</v>
      </c>
      <c r="B565" s="300" t="s">
        <v>1397</v>
      </c>
      <c r="C565" s="257">
        <v>45</v>
      </c>
      <c r="D565" s="257">
        <v>15</v>
      </c>
      <c r="E565" s="668">
        <f t="shared" si="8"/>
        <v>0.33333333333333331</v>
      </c>
    </row>
    <row r="566" spans="1:5" ht="18.75">
      <c r="A566" s="289">
        <v>14</v>
      </c>
      <c r="B566" s="296" t="s">
        <v>1398</v>
      </c>
      <c r="C566" s="288"/>
      <c r="D566" s="288"/>
      <c r="E566" s="668"/>
    </row>
    <row r="567" spans="1:5">
      <c r="A567" s="290" t="s">
        <v>1399</v>
      </c>
      <c r="B567" s="291" t="s">
        <v>1400</v>
      </c>
      <c r="C567" s="257">
        <v>19</v>
      </c>
      <c r="D567" s="257">
        <v>4</v>
      </c>
      <c r="E567" s="668">
        <f t="shared" si="8"/>
        <v>0.21052631578947367</v>
      </c>
    </row>
    <row r="568" spans="1:5">
      <c r="A568" s="290" t="s">
        <v>1401</v>
      </c>
      <c r="B568" s="291" t="s">
        <v>1402</v>
      </c>
      <c r="C568" s="257">
        <v>226</v>
      </c>
      <c r="D568" s="257">
        <v>61</v>
      </c>
      <c r="E568" s="668">
        <f t="shared" si="8"/>
        <v>0.26991150442477874</v>
      </c>
    </row>
    <row r="569" spans="1:5">
      <c r="A569" s="290" t="s">
        <v>1403</v>
      </c>
      <c r="B569" s="291" t="s">
        <v>1404</v>
      </c>
      <c r="C569" s="257">
        <v>21</v>
      </c>
      <c r="D569" s="257">
        <v>4</v>
      </c>
      <c r="E569" s="668">
        <f t="shared" si="8"/>
        <v>0.19047619047619047</v>
      </c>
    </row>
    <row r="570" spans="1:5">
      <c r="A570" s="290" t="s">
        <v>1405</v>
      </c>
      <c r="B570" s="291" t="s">
        <v>1406</v>
      </c>
      <c r="C570" s="257">
        <v>4</v>
      </c>
      <c r="D570" s="257"/>
      <c r="E570" s="668">
        <f t="shared" si="8"/>
        <v>0</v>
      </c>
    </row>
    <row r="571" spans="1:5">
      <c r="A571" s="290" t="s">
        <v>1407</v>
      </c>
      <c r="B571" s="300" t="s">
        <v>1408</v>
      </c>
      <c r="C571" s="257"/>
      <c r="D571" s="257"/>
      <c r="E571" s="668"/>
    </row>
    <row r="572" spans="1:5">
      <c r="A572" s="290" t="s">
        <v>1409</v>
      </c>
      <c r="B572" s="300" t="s">
        <v>1410</v>
      </c>
      <c r="C572" s="257">
        <v>2</v>
      </c>
      <c r="D572" s="257">
        <v>2</v>
      </c>
      <c r="E572" s="668">
        <f t="shared" si="8"/>
        <v>1</v>
      </c>
    </row>
    <row r="573" spans="1:5" ht="12.75" customHeight="1">
      <c r="A573" s="290" t="s">
        <v>1411</v>
      </c>
      <c r="B573" s="300" t="s">
        <v>1412</v>
      </c>
      <c r="C573" s="257">
        <v>1</v>
      </c>
      <c r="D573" s="257"/>
      <c r="E573" s="668">
        <f t="shared" si="8"/>
        <v>0</v>
      </c>
    </row>
    <row r="574" spans="1:5" ht="12.75" customHeight="1">
      <c r="A574" s="290" t="s">
        <v>1413</v>
      </c>
      <c r="B574" s="300" t="s">
        <v>1414</v>
      </c>
      <c r="C574" s="257">
        <v>4</v>
      </c>
      <c r="D574" s="257">
        <v>11</v>
      </c>
      <c r="E574" s="668">
        <f t="shared" si="8"/>
        <v>2.75</v>
      </c>
    </row>
    <row r="575" spans="1:5">
      <c r="A575" s="290" t="s">
        <v>1415</v>
      </c>
      <c r="B575" s="291" t="s">
        <v>1416</v>
      </c>
      <c r="C575" s="257">
        <v>16</v>
      </c>
      <c r="D575" s="257">
        <v>31</v>
      </c>
      <c r="E575" s="668">
        <f t="shared" si="8"/>
        <v>1.9375</v>
      </c>
    </row>
    <row r="576" spans="1:5">
      <c r="A576" s="301" t="s">
        <v>1417</v>
      </c>
      <c r="B576" s="302" t="s">
        <v>1418</v>
      </c>
      <c r="C576" s="257">
        <v>447</v>
      </c>
      <c r="D576" s="257">
        <v>117</v>
      </c>
      <c r="E576" s="668">
        <f t="shared" si="8"/>
        <v>0.26174496644295303</v>
      </c>
    </row>
    <row r="577" spans="1:5">
      <c r="A577" s="301" t="s">
        <v>1419</v>
      </c>
      <c r="B577" s="302" t="s">
        <v>1420</v>
      </c>
      <c r="C577" s="257">
        <v>2</v>
      </c>
      <c r="D577" s="257">
        <v>2</v>
      </c>
      <c r="E577" s="668">
        <f t="shared" si="8"/>
        <v>1</v>
      </c>
    </row>
    <row r="578" spans="1:5">
      <c r="A578" s="301" t="s">
        <v>1421</v>
      </c>
      <c r="B578" s="302" t="s">
        <v>1422</v>
      </c>
      <c r="C578" s="257"/>
      <c r="D578" s="257">
        <v>1</v>
      </c>
      <c r="E578" s="668"/>
    </row>
    <row r="579" spans="1:5">
      <c r="A579" s="301" t="s">
        <v>1423</v>
      </c>
      <c r="B579" s="302" t="s">
        <v>1424</v>
      </c>
      <c r="C579" s="257">
        <v>30</v>
      </c>
      <c r="D579" s="257">
        <v>8</v>
      </c>
      <c r="E579" s="668">
        <f t="shared" si="8"/>
        <v>0.26666666666666666</v>
      </c>
    </row>
    <row r="580" spans="1:5">
      <c r="A580" s="301" t="s">
        <v>1425</v>
      </c>
      <c r="B580" s="302" t="s">
        <v>1426</v>
      </c>
      <c r="C580" s="257">
        <v>120</v>
      </c>
      <c r="D580" s="257">
        <v>33</v>
      </c>
      <c r="E580" s="668">
        <f t="shared" si="8"/>
        <v>0.27500000000000002</v>
      </c>
    </row>
    <row r="581" spans="1:5" ht="18.75">
      <c r="A581" s="289">
        <v>15</v>
      </c>
      <c r="B581" s="296" t="s">
        <v>1427</v>
      </c>
      <c r="C581" s="288"/>
      <c r="D581" s="288"/>
      <c r="E581" s="668"/>
    </row>
    <row r="582" spans="1:5" ht="12.75" customHeight="1">
      <c r="A582" s="290" t="s">
        <v>1428</v>
      </c>
      <c r="B582" s="291" t="s">
        <v>1429</v>
      </c>
      <c r="C582" s="257"/>
      <c r="D582" s="257"/>
      <c r="E582" s="668"/>
    </row>
    <row r="583" spans="1:5">
      <c r="A583" s="290" t="s">
        <v>1430</v>
      </c>
      <c r="B583" s="291" t="s">
        <v>1431</v>
      </c>
      <c r="C583" s="257"/>
      <c r="D583" s="257"/>
      <c r="E583" s="668"/>
    </row>
    <row r="584" spans="1:5">
      <c r="A584" s="290" t="s">
        <v>1432</v>
      </c>
      <c r="B584" s="291" t="s">
        <v>1433</v>
      </c>
      <c r="C584" s="257"/>
      <c r="D584" s="257"/>
      <c r="E584" s="668"/>
    </row>
    <row r="585" spans="1:5">
      <c r="A585" s="290" t="s">
        <v>1434</v>
      </c>
      <c r="B585" s="291" t="s">
        <v>1435</v>
      </c>
      <c r="C585" s="257"/>
      <c r="D585" s="257"/>
      <c r="E585" s="668"/>
    </row>
    <row r="586" spans="1:5">
      <c r="A586" s="290" t="s">
        <v>1436</v>
      </c>
      <c r="B586" s="291" t="s">
        <v>1437</v>
      </c>
      <c r="C586" s="257"/>
      <c r="D586" s="257"/>
      <c r="E586" s="668"/>
    </row>
    <row r="587" spans="1:5" ht="25.5">
      <c r="A587" s="290" t="s">
        <v>1438</v>
      </c>
      <c r="B587" s="291" t="s">
        <v>1439</v>
      </c>
      <c r="C587" s="257"/>
      <c r="D587" s="257"/>
      <c r="E587" s="668"/>
    </row>
    <row r="588" spans="1:5" ht="25.5">
      <c r="A588" s="290" t="s">
        <v>1440</v>
      </c>
      <c r="B588" s="291" t="s">
        <v>1441</v>
      </c>
      <c r="C588" s="257"/>
      <c r="D588" s="257"/>
      <c r="E588" s="668"/>
    </row>
    <row r="589" spans="1:5" ht="25.5">
      <c r="A589" s="290" t="s">
        <v>1442</v>
      </c>
      <c r="B589" s="291" t="s">
        <v>1443</v>
      </c>
      <c r="C589" s="257"/>
      <c r="D589" s="257"/>
      <c r="E589" s="668"/>
    </row>
    <row r="590" spans="1:5" ht="25.5">
      <c r="A590" s="290" t="s">
        <v>1444</v>
      </c>
      <c r="B590" s="291" t="s">
        <v>1445</v>
      </c>
      <c r="C590" s="257"/>
      <c r="D590" s="257"/>
      <c r="E590" s="668"/>
    </row>
    <row r="591" spans="1:5">
      <c r="A591" s="290" t="s">
        <v>1446</v>
      </c>
      <c r="B591" s="291" t="s">
        <v>1447</v>
      </c>
      <c r="C591" s="257"/>
      <c r="D591" s="257"/>
      <c r="E591" s="668"/>
    </row>
    <row r="592" spans="1:5">
      <c r="A592" s="290" t="s">
        <v>1448</v>
      </c>
      <c r="B592" s="291" t="s">
        <v>1449</v>
      </c>
      <c r="C592" s="257"/>
      <c r="D592" s="257"/>
      <c r="E592" s="668"/>
    </row>
    <row r="593" spans="1:5">
      <c r="A593" s="290" t="s">
        <v>1450</v>
      </c>
      <c r="B593" s="291" t="s">
        <v>1451</v>
      </c>
      <c r="C593" s="257"/>
      <c r="D593" s="257">
        <v>1</v>
      </c>
      <c r="E593" s="668"/>
    </row>
    <row r="594" spans="1:5">
      <c r="A594" s="290" t="s">
        <v>1452</v>
      </c>
      <c r="B594" s="291" t="s">
        <v>1453</v>
      </c>
      <c r="C594" s="257"/>
      <c r="D594" s="257"/>
      <c r="E594" s="668"/>
    </row>
    <row r="595" spans="1:5" ht="25.5">
      <c r="A595" s="290" t="s">
        <v>1454</v>
      </c>
      <c r="B595" s="291" t="s">
        <v>1455</v>
      </c>
      <c r="C595" s="257"/>
      <c r="D595" s="257"/>
      <c r="E595" s="668"/>
    </row>
    <row r="596" spans="1:5" ht="25.5">
      <c r="A596" s="290" t="s">
        <v>1456</v>
      </c>
      <c r="B596" s="291" t="s">
        <v>1457</v>
      </c>
      <c r="C596" s="257"/>
      <c r="D596" s="257"/>
      <c r="E596" s="668"/>
    </row>
    <row r="597" spans="1:5">
      <c r="A597" s="290" t="s">
        <v>1458</v>
      </c>
      <c r="B597" s="291" t="s">
        <v>1459</v>
      </c>
      <c r="C597" s="257">
        <v>2</v>
      </c>
      <c r="D597" s="257"/>
      <c r="E597" s="668">
        <f t="shared" ref="E597:E646" si="9">D597/C597</f>
        <v>0</v>
      </c>
    </row>
    <row r="598" spans="1:5">
      <c r="A598" s="290" t="s">
        <v>1460</v>
      </c>
      <c r="B598" s="291" t="s">
        <v>1461</v>
      </c>
      <c r="C598" s="257">
        <v>1</v>
      </c>
      <c r="D598" s="257"/>
      <c r="E598" s="668">
        <f t="shared" si="9"/>
        <v>0</v>
      </c>
    </row>
    <row r="599" spans="1:5" ht="25.5">
      <c r="A599" s="290" t="s">
        <v>1462</v>
      </c>
      <c r="B599" s="291" t="s">
        <v>1463</v>
      </c>
      <c r="C599" s="257"/>
      <c r="D599" s="257"/>
      <c r="E599" s="668"/>
    </row>
    <row r="600" spans="1:5" ht="25.5">
      <c r="A600" s="290" t="s">
        <v>1464</v>
      </c>
      <c r="B600" s="291" t="s">
        <v>1465</v>
      </c>
      <c r="C600" s="257">
        <v>2</v>
      </c>
      <c r="D600" s="257"/>
      <c r="E600" s="668">
        <f t="shared" si="9"/>
        <v>0</v>
      </c>
    </row>
    <row r="601" spans="1:5">
      <c r="A601" s="290" t="s">
        <v>1466</v>
      </c>
      <c r="B601" s="291" t="s">
        <v>1467</v>
      </c>
      <c r="C601" s="257">
        <v>12</v>
      </c>
      <c r="D601" s="257">
        <v>3</v>
      </c>
      <c r="E601" s="668">
        <f t="shared" si="9"/>
        <v>0.25</v>
      </c>
    </row>
    <row r="602" spans="1:5">
      <c r="A602" s="290" t="s">
        <v>1468</v>
      </c>
      <c r="B602" s="291" t="s">
        <v>1469</v>
      </c>
      <c r="C602" s="257">
        <v>19</v>
      </c>
      <c r="D602" s="257">
        <v>7</v>
      </c>
      <c r="E602" s="668">
        <f t="shared" si="9"/>
        <v>0.36842105263157893</v>
      </c>
    </row>
    <row r="603" spans="1:5" ht="25.5">
      <c r="A603" s="290" t="s">
        <v>1470</v>
      </c>
      <c r="B603" s="291" t="s">
        <v>1471</v>
      </c>
      <c r="C603" s="257">
        <v>2</v>
      </c>
      <c r="D603" s="257">
        <v>1</v>
      </c>
      <c r="E603" s="668">
        <f t="shared" si="9"/>
        <v>0.5</v>
      </c>
    </row>
    <row r="604" spans="1:5" ht="12.75" customHeight="1">
      <c r="A604" s="290" t="s">
        <v>1472</v>
      </c>
      <c r="B604" s="291" t="s">
        <v>1473</v>
      </c>
      <c r="C604" s="257">
        <v>30</v>
      </c>
      <c r="D604" s="257">
        <v>7</v>
      </c>
      <c r="E604" s="668">
        <f t="shared" si="9"/>
        <v>0.23333333333333334</v>
      </c>
    </row>
    <row r="605" spans="1:5" ht="12.75" customHeight="1">
      <c r="A605" s="290" t="s">
        <v>1474</v>
      </c>
      <c r="B605" s="291" t="s">
        <v>1475</v>
      </c>
      <c r="C605" s="257">
        <v>214</v>
      </c>
      <c r="D605" s="257">
        <v>37</v>
      </c>
      <c r="E605" s="668">
        <f t="shared" si="9"/>
        <v>0.17289719626168223</v>
      </c>
    </row>
    <row r="606" spans="1:5" ht="12.75" customHeight="1">
      <c r="A606" s="290" t="s">
        <v>1476</v>
      </c>
      <c r="B606" s="291" t="s">
        <v>1477</v>
      </c>
      <c r="C606" s="257">
        <v>432</v>
      </c>
      <c r="D606" s="257">
        <v>143</v>
      </c>
      <c r="E606" s="668">
        <f t="shared" si="9"/>
        <v>0.33101851851851855</v>
      </c>
    </row>
    <row r="607" spans="1:5" ht="37.5">
      <c r="A607" s="289">
        <v>16</v>
      </c>
      <c r="B607" s="296" t="s">
        <v>1478</v>
      </c>
      <c r="C607" s="288"/>
      <c r="D607" s="288"/>
      <c r="E607" s="668" t="e">
        <f t="shared" si="9"/>
        <v>#DIV/0!</v>
      </c>
    </row>
    <row r="608" spans="1:5">
      <c r="A608" s="290" t="s">
        <v>1479</v>
      </c>
      <c r="B608" s="291" t="s">
        <v>1480</v>
      </c>
      <c r="C608" s="257"/>
      <c r="D608" s="257"/>
      <c r="E608" s="668"/>
    </row>
    <row r="609" spans="1:5" ht="12.75" customHeight="1">
      <c r="A609" s="290" t="s">
        <v>1481</v>
      </c>
      <c r="B609" s="291" t="s">
        <v>1482</v>
      </c>
      <c r="C609" s="257">
        <v>6</v>
      </c>
      <c r="D609" s="257">
        <v>1</v>
      </c>
      <c r="E609" s="668">
        <f t="shared" si="9"/>
        <v>0.16666666666666666</v>
      </c>
    </row>
    <row r="610" spans="1:5" ht="12.75" customHeight="1">
      <c r="A610" s="290" t="s">
        <v>1483</v>
      </c>
      <c r="B610" s="291" t="s">
        <v>1484</v>
      </c>
      <c r="C610" s="257">
        <v>10</v>
      </c>
      <c r="D610" s="257">
        <v>2</v>
      </c>
      <c r="E610" s="668">
        <f t="shared" si="9"/>
        <v>0.2</v>
      </c>
    </row>
    <row r="611" spans="1:5" ht="12.75" customHeight="1">
      <c r="A611" s="290" t="s">
        <v>1485</v>
      </c>
      <c r="B611" s="291" t="s">
        <v>1486</v>
      </c>
      <c r="C611" s="257">
        <v>12</v>
      </c>
      <c r="D611" s="257">
        <v>1</v>
      </c>
      <c r="E611" s="668">
        <f t="shared" si="9"/>
        <v>8.3333333333333329E-2</v>
      </c>
    </row>
    <row r="612" spans="1:5" ht="12.75" customHeight="1">
      <c r="A612" s="290" t="s">
        <v>1487</v>
      </c>
      <c r="B612" s="291" t="s">
        <v>1488</v>
      </c>
      <c r="C612" s="257"/>
      <c r="D612" s="257">
        <v>1</v>
      </c>
      <c r="E612" s="668"/>
    </row>
    <row r="613" spans="1:5" ht="12.75" customHeight="1">
      <c r="A613" s="290" t="s">
        <v>1489</v>
      </c>
      <c r="B613" s="291" t="s">
        <v>1490</v>
      </c>
      <c r="C613" s="257">
        <v>12</v>
      </c>
      <c r="D613" s="257">
        <v>21</v>
      </c>
      <c r="E613" s="668">
        <f t="shared" si="9"/>
        <v>1.75</v>
      </c>
    </row>
    <row r="614" spans="1:5">
      <c r="A614" s="290" t="s">
        <v>1491</v>
      </c>
      <c r="B614" s="291" t="s">
        <v>1492</v>
      </c>
      <c r="C614" s="257">
        <v>43</v>
      </c>
      <c r="D614" s="257">
        <v>11</v>
      </c>
      <c r="E614" s="668">
        <f t="shared" si="9"/>
        <v>0.2558139534883721</v>
      </c>
    </row>
    <row r="615" spans="1:5">
      <c r="A615" s="290" t="s">
        <v>1493</v>
      </c>
      <c r="B615" s="291" t="s">
        <v>1494</v>
      </c>
      <c r="C615" s="257">
        <v>47</v>
      </c>
      <c r="D615" s="257">
        <v>27</v>
      </c>
      <c r="E615" s="668">
        <f t="shared" si="9"/>
        <v>0.57446808510638303</v>
      </c>
    </row>
    <row r="616" spans="1:5">
      <c r="A616" s="290" t="s">
        <v>1495</v>
      </c>
      <c r="B616" s="291" t="s">
        <v>1496</v>
      </c>
      <c r="C616" s="257">
        <v>20</v>
      </c>
      <c r="D616" s="257">
        <v>10</v>
      </c>
      <c r="E616" s="668">
        <f t="shared" si="9"/>
        <v>0.5</v>
      </c>
    </row>
    <row r="617" spans="1:5" ht="23.25">
      <c r="A617" s="303">
        <v>17</v>
      </c>
      <c r="B617" s="296" t="s">
        <v>1497</v>
      </c>
      <c r="C617" s="288"/>
      <c r="D617" s="288"/>
      <c r="E617" s="668"/>
    </row>
    <row r="618" spans="1:5">
      <c r="A618" s="290" t="s">
        <v>1498</v>
      </c>
      <c r="B618" s="292" t="s">
        <v>1499</v>
      </c>
      <c r="C618" s="257"/>
      <c r="D618" s="257"/>
      <c r="E618" s="668"/>
    </row>
    <row r="619" spans="1:5">
      <c r="A619" s="290" t="s">
        <v>1500</v>
      </c>
      <c r="B619" s="291" t="s">
        <v>1501</v>
      </c>
      <c r="C619" s="257"/>
      <c r="D619" s="257"/>
      <c r="E619" s="668"/>
    </row>
    <row r="620" spans="1:5">
      <c r="A620" s="290" t="s">
        <v>1502</v>
      </c>
      <c r="B620" s="291" t="s">
        <v>1503</v>
      </c>
      <c r="C620" s="257"/>
      <c r="D620" s="257"/>
      <c r="E620" s="668"/>
    </row>
    <row r="621" spans="1:5" ht="12" customHeight="1">
      <c r="A621" s="290" t="s">
        <v>1504</v>
      </c>
      <c r="B621" s="291" t="s">
        <v>1505</v>
      </c>
      <c r="C621" s="257">
        <v>1</v>
      </c>
      <c r="D621" s="257"/>
      <c r="E621" s="668"/>
    </row>
    <row r="622" spans="1:5">
      <c r="A622" s="290" t="s">
        <v>1506</v>
      </c>
      <c r="B622" s="291" t="s">
        <v>1507</v>
      </c>
      <c r="C622" s="257">
        <v>2</v>
      </c>
      <c r="D622" s="257">
        <v>2</v>
      </c>
      <c r="E622" s="668">
        <f t="shared" si="9"/>
        <v>1</v>
      </c>
    </row>
    <row r="623" spans="1:5">
      <c r="A623" s="290" t="s">
        <v>1508</v>
      </c>
      <c r="B623" s="291" t="s">
        <v>1509</v>
      </c>
      <c r="C623" s="257"/>
      <c r="D623" s="257"/>
      <c r="E623" s="668"/>
    </row>
    <row r="624" spans="1:5">
      <c r="A624" s="290" t="s">
        <v>1510</v>
      </c>
      <c r="B624" s="291" t="s">
        <v>1511</v>
      </c>
      <c r="C624" s="257">
        <v>2</v>
      </c>
      <c r="D624" s="257"/>
      <c r="E624" s="668">
        <f t="shared" si="9"/>
        <v>0</v>
      </c>
    </row>
    <row r="625" spans="1:5" ht="12.75" customHeight="1">
      <c r="A625" s="290" t="s">
        <v>1512</v>
      </c>
      <c r="B625" s="291" t="s">
        <v>1513</v>
      </c>
      <c r="C625" s="257">
        <v>1</v>
      </c>
      <c r="D625" s="257"/>
      <c r="E625" s="668">
        <f t="shared" si="9"/>
        <v>0</v>
      </c>
    </row>
    <row r="626" spans="1:5" ht="12.75" customHeight="1">
      <c r="A626" s="290" t="s">
        <v>1514</v>
      </c>
      <c r="B626" s="291" t="s">
        <v>1515</v>
      </c>
      <c r="C626" s="257">
        <v>8</v>
      </c>
      <c r="D626" s="257">
        <v>1</v>
      </c>
      <c r="E626" s="668">
        <f t="shared" si="9"/>
        <v>0.125</v>
      </c>
    </row>
    <row r="627" spans="1:5">
      <c r="A627" s="290" t="s">
        <v>1516</v>
      </c>
      <c r="B627" s="291" t="s">
        <v>1517</v>
      </c>
      <c r="C627" s="257">
        <v>1</v>
      </c>
      <c r="D627" s="257"/>
      <c r="E627" s="668">
        <f t="shared" si="9"/>
        <v>0</v>
      </c>
    </row>
    <row r="628" spans="1:5">
      <c r="A628" s="290" t="s">
        <v>1518</v>
      </c>
      <c r="B628" s="291" t="s">
        <v>1519</v>
      </c>
      <c r="C628" s="257">
        <v>2</v>
      </c>
      <c r="D628" s="257">
        <v>3</v>
      </c>
      <c r="E628" s="668">
        <f t="shared" si="9"/>
        <v>1.5</v>
      </c>
    </row>
    <row r="629" spans="1:5">
      <c r="A629" s="290" t="s">
        <v>1520</v>
      </c>
      <c r="B629" s="291" t="s">
        <v>1521</v>
      </c>
      <c r="C629" s="257">
        <v>6</v>
      </c>
      <c r="D629" s="257">
        <v>2</v>
      </c>
      <c r="E629" s="668">
        <f t="shared" si="9"/>
        <v>0.33333333333333331</v>
      </c>
    </row>
    <row r="630" spans="1:5">
      <c r="A630" s="290" t="s">
        <v>1522</v>
      </c>
      <c r="B630" s="291" t="s">
        <v>1523</v>
      </c>
      <c r="C630" s="257">
        <v>12</v>
      </c>
      <c r="D630" s="257">
        <v>9</v>
      </c>
      <c r="E630" s="668">
        <f t="shared" si="9"/>
        <v>0.75</v>
      </c>
    </row>
    <row r="631" spans="1:5">
      <c r="A631" s="290" t="s">
        <v>1524</v>
      </c>
      <c r="B631" s="291" t="s">
        <v>1525</v>
      </c>
      <c r="C631" s="257">
        <v>31</v>
      </c>
      <c r="D631" s="257">
        <v>27</v>
      </c>
      <c r="E631" s="668">
        <f t="shared" si="9"/>
        <v>0.87096774193548387</v>
      </c>
    </row>
    <row r="632" spans="1:5">
      <c r="A632" s="290" t="s">
        <v>1526</v>
      </c>
      <c r="B632" s="291" t="s">
        <v>1527</v>
      </c>
      <c r="C632" s="257">
        <v>6</v>
      </c>
      <c r="D632" s="257">
        <v>1</v>
      </c>
      <c r="E632" s="668">
        <f t="shared" si="9"/>
        <v>0.16666666666666666</v>
      </c>
    </row>
    <row r="633" spans="1:5">
      <c r="A633" s="290" t="s">
        <v>1528</v>
      </c>
      <c r="B633" s="291" t="s">
        <v>1529</v>
      </c>
      <c r="C633" s="257">
        <v>9</v>
      </c>
      <c r="D633" s="257">
        <v>23</v>
      </c>
      <c r="E633" s="668">
        <f t="shared" si="9"/>
        <v>2.5555555555555554</v>
      </c>
    </row>
    <row r="634" spans="1:5">
      <c r="A634" s="290" t="s">
        <v>1530</v>
      </c>
      <c r="B634" s="291" t="s">
        <v>1531</v>
      </c>
      <c r="C634" s="257">
        <v>229</v>
      </c>
      <c r="D634" s="257">
        <v>268</v>
      </c>
      <c r="E634" s="668">
        <f t="shared" si="9"/>
        <v>1.1703056768558953</v>
      </c>
    </row>
    <row r="635" spans="1:5">
      <c r="A635" s="290" t="s">
        <v>1532</v>
      </c>
      <c r="B635" s="291" t="s">
        <v>1533</v>
      </c>
      <c r="C635" s="257"/>
      <c r="D635" s="257"/>
      <c r="E635" s="668"/>
    </row>
    <row r="636" spans="1:5" ht="18.75">
      <c r="A636" s="289">
        <v>18</v>
      </c>
      <c r="B636" s="296" t="s">
        <v>1534</v>
      </c>
      <c r="C636" s="288"/>
      <c r="D636" s="288"/>
      <c r="E636" s="668"/>
    </row>
    <row r="637" spans="1:5">
      <c r="A637" s="290" t="s">
        <v>1535</v>
      </c>
      <c r="B637" s="291" t="s">
        <v>1536</v>
      </c>
      <c r="C637" s="257"/>
      <c r="D637" s="257"/>
      <c r="E637" s="668"/>
    </row>
    <row r="638" spans="1:5">
      <c r="A638" s="290" t="s">
        <v>1537</v>
      </c>
      <c r="B638" s="291" t="s">
        <v>1538</v>
      </c>
      <c r="C638" s="257"/>
      <c r="D638" s="257"/>
      <c r="E638" s="668"/>
    </row>
    <row r="639" spans="1:5">
      <c r="A639" s="290" t="s">
        <v>1539</v>
      </c>
      <c r="B639" s="291" t="s">
        <v>1540</v>
      </c>
      <c r="C639" s="257"/>
      <c r="D639" s="257"/>
      <c r="E639" s="668"/>
    </row>
    <row r="640" spans="1:5">
      <c r="A640" s="290" t="s">
        <v>1541</v>
      </c>
      <c r="B640" s="291" t="s">
        <v>1542</v>
      </c>
      <c r="C640" s="257"/>
      <c r="D640" s="257"/>
      <c r="E640" s="668"/>
    </row>
    <row r="641" spans="1:5">
      <c r="A641" s="290" t="s">
        <v>1543</v>
      </c>
      <c r="B641" s="291" t="s">
        <v>1544</v>
      </c>
      <c r="C641" s="257"/>
      <c r="D641" s="257">
        <v>1</v>
      </c>
      <c r="E641" s="668"/>
    </row>
    <row r="642" spans="1:5">
      <c r="A642" s="290" t="s">
        <v>1545</v>
      </c>
      <c r="B642" s="291" t="s">
        <v>1546</v>
      </c>
      <c r="C642" s="257"/>
      <c r="D642" s="257">
        <v>1</v>
      </c>
      <c r="E642" s="668"/>
    </row>
    <row r="643" spans="1:5">
      <c r="A643" s="290" t="s">
        <v>1547</v>
      </c>
      <c r="B643" s="291" t="s">
        <v>1548</v>
      </c>
      <c r="C643" s="257">
        <v>3</v>
      </c>
      <c r="D643" s="257">
        <v>2</v>
      </c>
      <c r="E643" s="668">
        <f t="shared" si="9"/>
        <v>0.66666666666666663</v>
      </c>
    </row>
    <row r="644" spans="1:5">
      <c r="A644" s="290" t="s">
        <v>1549</v>
      </c>
      <c r="B644" s="291" t="s">
        <v>1550</v>
      </c>
      <c r="C644" s="257"/>
      <c r="D644" s="257"/>
      <c r="E644" s="668"/>
    </row>
    <row r="645" spans="1:5">
      <c r="A645" s="290" t="s">
        <v>1551</v>
      </c>
      <c r="B645" s="291" t="s">
        <v>1552</v>
      </c>
      <c r="C645" s="257">
        <v>1</v>
      </c>
      <c r="D645" s="257">
        <v>1</v>
      </c>
      <c r="E645" s="668">
        <f t="shared" si="9"/>
        <v>1</v>
      </c>
    </row>
    <row r="646" spans="1:5">
      <c r="A646" s="290" t="s">
        <v>1553</v>
      </c>
      <c r="B646" s="291" t="s">
        <v>1554</v>
      </c>
      <c r="C646" s="257">
        <v>4</v>
      </c>
      <c r="D646" s="257">
        <v>3</v>
      </c>
      <c r="E646" s="668">
        <f t="shared" si="9"/>
        <v>0.75</v>
      </c>
    </row>
    <row r="647" spans="1:5" ht="12.75" customHeight="1">
      <c r="A647" s="290" t="s">
        <v>1555</v>
      </c>
      <c r="B647" s="291" t="s">
        <v>1556</v>
      </c>
      <c r="C647" s="257"/>
      <c r="D647" s="257"/>
      <c r="E647" s="668"/>
    </row>
    <row r="648" spans="1:5" ht="12.75" customHeight="1">
      <c r="A648" s="290" t="s">
        <v>1557</v>
      </c>
      <c r="B648" s="291" t="s">
        <v>1558</v>
      </c>
      <c r="C648" s="257"/>
      <c r="D648" s="257"/>
      <c r="E648" s="668"/>
    </row>
    <row r="649" spans="1:5">
      <c r="A649" s="290" t="s">
        <v>1559</v>
      </c>
      <c r="B649" s="291" t="s">
        <v>1560</v>
      </c>
      <c r="C649" s="257">
        <v>2</v>
      </c>
      <c r="D649" s="257"/>
      <c r="E649" s="668">
        <f t="shared" ref="E649:E712" si="10">D649/C649</f>
        <v>0</v>
      </c>
    </row>
    <row r="650" spans="1:5">
      <c r="A650" s="290" t="s">
        <v>1561</v>
      </c>
      <c r="B650" s="291" t="s">
        <v>1562</v>
      </c>
      <c r="C650" s="257"/>
      <c r="D650" s="257"/>
      <c r="E650" s="668"/>
    </row>
    <row r="651" spans="1:5">
      <c r="A651" s="290" t="s">
        <v>1563</v>
      </c>
      <c r="B651" s="291" t="s">
        <v>1564</v>
      </c>
      <c r="C651" s="257">
        <v>53</v>
      </c>
      <c r="D651" s="257">
        <v>10</v>
      </c>
      <c r="E651" s="668">
        <f t="shared" si="10"/>
        <v>0.18867924528301888</v>
      </c>
    </row>
    <row r="652" spans="1:5">
      <c r="A652" s="290" t="s">
        <v>1565</v>
      </c>
      <c r="B652" s="291" t="s">
        <v>1566</v>
      </c>
      <c r="C652" s="257"/>
      <c r="D652" s="257"/>
      <c r="E652" s="668"/>
    </row>
    <row r="653" spans="1:5">
      <c r="A653" s="290" t="s">
        <v>1567</v>
      </c>
      <c r="B653" s="291" t="s">
        <v>1568</v>
      </c>
      <c r="C653" s="257">
        <v>1</v>
      </c>
      <c r="D653" s="257"/>
      <c r="E653" s="668">
        <f t="shared" si="10"/>
        <v>0</v>
      </c>
    </row>
    <row r="654" spans="1:5">
      <c r="A654" s="290" t="s">
        <v>1569</v>
      </c>
      <c r="B654" s="291" t="s">
        <v>1570</v>
      </c>
      <c r="C654" s="257">
        <v>1</v>
      </c>
      <c r="D654" s="257"/>
      <c r="E654" s="668">
        <f t="shared" si="10"/>
        <v>0</v>
      </c>
    </row>
    <row r="655" spans="1:5" ht="18.75">
      <c r="A655" s="289">
        <v>19</v>
      </c>
      <c r="B655" s="296" t="s">
        <v>1571</v>
      </c>
      <c r="C655" s="288"/>
      <c r="D655" s="288"/>
      <c r="E655" s="668"/>
    </row>
    <row r="656" spans="1:5">
      <c r="A656" s="290" t="s">
        <v>1572</v>
      </c>
      <c r="B656" s="302" t="s">
        <v>1573</v>
      </c>
      <c r="C656" s="257"/>
      <c r="D656" s="257">
        <v>1</v>
      </c>
      <c r="E656" s="668"/>
    </row>
    <row r="657" spans="1:5">
      <c r="A657" s="290" t="s">
        <v>1574</v>
      </c>
      <c r="B657" s="302" t="s">
        <v>1575</v>
      </c>
      <c r="C657" s="257"/>
      <c r="D657" s="257">
        <v>4</v>
      </c>
      <c r="E657" s="668"/>
    </row>
    <row r="658" spans="1:5">
      <c r="A658" s="290" t="s">
        <v>1576</v>
      </c>
      <c r="B658" s="302" t="s">
        <v>1577</v>
      </c>
      <c r="C658" s="257">
        <v>13</v>
      </c>
      <c r="D658" s="257"/>
      <c r="E658" s="668"/>
    </row>
    <row r="659" spans="1:5">
      <c r="A659" s="290" t="s">
        <v>1578</v>
      </c>
      <c r="B659" s="302" t="s">
        <v>1579</v>
      </c>
      <c r="C659" s="257"/>
      <c r="D659" s="257"/>
      <c r="E659" s="668"/>
    </row>
    <row r="660" spans="1:5" ht="12.75" customHeight="1">
      <c r="A660" s="290" t="s">
        <v>1580</v>
      </c>
      <c r="B660" s="302" t="s">
        <v>1581</v>
      </c>
      <c r="C660" s="257">
        <v>4</v>
      </c>
      <c r="D660" s="257"/>
      <c r="E660" s="668">
        <f t="shared" si="10"/>
        <v>0</v>
      </c>
    </row>
    <row r="661" spans="1:5">
      <c r="A661" s="290" t="s">
        <v>1582</v>
      </c>
      <c r="B661" s="302" t="s">
        <v>1583</v>
      </c>
      <c r="C661" s="257">
        <v>58</v>
      </c>
      <c r="D661" s="257">
        <v>13</v>
      </c>
      <c r="E661" s="668">
        <f t="shared" si="10"/>
        <v>0.22413793103448276</v>
      </c>
    </row>
    <row r="662" spans="1:5">
      <c r="A662" s="290" t="s">
        <v>1584</v>
      </c>
      <c r="B662" s="302" t="s">
        <v>1585</v>
      </c>
      <c r="C662" s="257">
        <v>1</v>
      </c>
      <c r="D662" s="257">
        <v>1</v>
      </c>
      <c r="E662" s="668">
        <f t="shared" si="10"/>
        <v>1</v>
      </c>
    </row>
    <row r="663" spans="1:5">
      <c r="A663" s="290" t="s">
        <v>1586</v>
      </c>
      <c r="B663" s="302" t="s">
        <v>1587</v>
      </c>
      <c r="C663" s="257">
        <v>4</v>
      </c>
      <c r="D663" s="257">
        <v>4</v>
      </c>
      <c r="E663" s="668">
        <f t="shared" si="10"/>
        <v>1</v>
      </c>
    </row>
    <row r="664" spans="1:5">
      <c r="A664" s="290" t="s">
        <v>1588</v>
      </c>
      <c r="B664" s="302" t="s">
        <v>1589</v>
      </c>
      <c r="C664" s="257"/>
      <c r="D664" s="257"/>
      <c r="E664" s="668"/>
    </row>
    <row r="665" spans="1:5">
      <c r="A665" s="290" t="s">
        <v>1590</v>
      </c>
      <c r="B665" s="302" t="s">
        <v>1591</v>
      </c>
      <c r="C665" s="257">
        <v>9</v>
      </c>
      <c r="D665" s="257">
        <v>4</v>
      </c>
      <c r="E665" s="668">
        <f t="shared" si="10"/>
        <v>0.44444444444444442</v>
      </c>
    </row>
    <row r="666" spans="1:5">
      <c r="A666" s="290" t="s">
        <v>1592</v>
      </c>
      <c r="B666" s="302" t="s">
        <v>1593</v>
      </c>
      <c r="C666" s="257"/>
      <c r="D666" s="257"/>
      <c r="E666" s="668"/>
    </row>
    <row r="667" spans="1:5" ht="37.5">
      <c r="A667" s="289">
        <v>20</v>
      </c>
      <c r="B667" s="296" t="s">
        <v>1594</v>
      </c>
      <c r="C667" s="288"/>
      <c r="D667" s="288"/>
      <c r="E667" s="668"/>
    </row>
    <row r="668" spans="1:5">
      <c r="A668" s="290" t="s">
        <v>1595</v>
      </c>
      <c r="B668" s="291" t="s">
        <v>1596</v>
      </c>
      <c r="C668" s="257">
        <v>22</v>
      </c>
      <c r="D668" s="257">
        <v>7</v>
      </c>
      <c r="E668" s="668">
        <f t="shared" si="10"/>
        <v>0.31818181818181818</v>
      </c>
    </row>
    <row r="669" spans="1:5">
      <c r="A669" s="290" t="s">
        <v>1597</v>
      </c>
      <c r="B669" s="291" t="s">
        <v>1598</v>
      </c>
      <c r="C669" s="257">
        <v>4</v>
      </c>
      <c r="D669" s="257">
        <v>1</v>
      </c>
      <c r="E669" s="668">
        <f t="shared" si="10"/>
        <v>0.25</v>
      </c>
    </row>
    <row r="670" spans="1:5">
      <c r="A670" s="290" t="s">
        <v>1599</v>
      </c>
      <c r="B670" s="291" t="s">
        <v>1600</v>
      </c>
      <c r="C670" s="257">
        <v>15</v>
      </c>
      <c r="D670" s="257">
        <v>2</v>
      </c>
      <c r="E670" s="668">
        <f t="shared" si="10"/>
        <v>0.13333333333333333</v>
      </c>
    </row>
    <row r="671" spans="1:5">
      <c r="A671" s="290" t="s">
        <v>1601</v>
      </c>
      <c r="B671" s="291" t="s">
        <v>1602</v>
      </c>
      <c r="C671" s="257"/>
      <c r="D671" s="257"/>
      <c r="E671" s="668"/>
    </row>
    <row r="672" spans="1:5">
      <c r="A672" s="290" t="s">
        <v>1603</v>
      </c>
      <c r="B672" s="291" t="s">
        <v>1604</v>
      </c>
      <c r="C672" s="257"/>
      <c r="D672" s="257"/>
      <c r="E672" s="668"/>
    </row>
    <row r="673" spans="1:5">
      <c r="A673" s="290" t="s">
        <v>1605</v>
      </c>
      <c r="B673" s="291" t="s">
        <v>1606</v>
      </c>
      <c r="C673" s="257"/>
      <c r="D673" s="257"/>
      <c r="E673" s="668"/>
    </row>
    <row r="674" spans="1:5" ht="18.75">
      <c r="A674" s="289">
        <v>21</v>
      </c>
      <c r="B674" s="296" t="s">
        <v>1607</v>
      </c>
      <c r="C674" s="288"/>
      <c r="D674" s="288"/>
      <c r="E674" s="668"/>
    </row>
    <row r="675" spans="1:5">
      <c r="A675" s="290" t="s">
        <v>1608</v>
      </c>
      <c r="B675" s="291" t="s">
        <v>1609</v>
      </c>
      <c r="C675" s="257"/>
      <c r="D675" s="257"/>
      <c r="E675" s="668"/>
    </row>
    <row r="676" spans="1:5" ht="25.5">
      <c r="A676" s="290" t="s">
        <v>1610</v>
      </c>
      <c r="B676" s="291" t="s">
        <v>1611</v>
      </c>
      <c r="C676" s="257"/>
      <c r="D676" s="257"/>
      <c r="E676" s="668"/>
    </row>
    <row r="677" spans="1:5" ht="25.5">
      <c r="A677" s="290" t="s">
        <v>1612</v>
      </c>
      <c r="B677" s="291" t="s">
        <v>1613</v>
      </c>
      <c r="C677" s="257">
        <v>1</v>
      </c>
      <c r="D677" s="257"/>
      <c r="E677" s="668">
        <f t="shared" si="10"/>
        <v>0</v>
      </c>
    </row>
    <row r="678" spans="1:5">
      <c r="A678" s="290" t="s">
        <v>1614</v>
      </c>
      <c r="B678" s="291" t="s">
        <v>1615</v>
      </c>
      <c r="C678" s="257"/>
      <c r="D678" s="257"/>
      <c r="E678" s="668"/>
    </row>
    <row r="679" spans="1:5">
      <c r="A679" s="290" t="s">
        <v>1616</v>
      </c>
      <c r="B679" s="300" t="s">
        <v>1617</v>
      </c>
      <c r="C679" s="257"/>
      <c r="D679" s="257"/>
      <c r="E679" s="668"/>
    </row>
    <row r="680" spans="1:5">
      <c r="A680" s="290" t="s">
        <v>1618</v>
      </c>
      <c r="B680" s="300" t="s">
        <v>1619</v>
      </c>
      <c r="C680" s="257"/>
      <c r="D680" s="257"/>
      <c r="E680" s="668"/>
    </row>
    <row r="681" spans="1:5">
      <c r="A681" s="290" t="s">
        <v>1620</v>
      </c>
      <c r="B681" s="291" t="s">
        <v>1621</v>
      </c>
      <c r="C681" s="257"/>
      <c r="D681" s="257"/>
      <c r="E681" s="668"/>
    </row>
    <row r="682" spans="1:5">
      <c r="A682" s="290" t="s">
        <v>1622</v>
      </c>
      <c r="B682" s="300" t="s">
        <v>1623</v>
      </c>
      <c r="C682" s="257"/>
      <c r="D682" s="257"/>
      <c r="E682" s="668"/>
    </row>
    <row r="683" spans="1:5">
      <c r="A683" s="290" t="s">
        <v>1624</v>
      </c>
      <c r="B683" s="300" t="s">
        <v>1625</v>
      </c>
      <c r="C683" s="257"/>
      <c r="D683" s="257"/>
      <c r="E683" s="668"/>
    </row>
    <row r="684" spans="1:5" ht="12.75" customHeight="1">
      <c r="A684" s="290" t="s">
        <v>1626</v>
      </c>
      <c r="B684" s="300" t="s">
        <v>1627</v>
      </c>
      <c r="C684" s="257"/>
      <c r="D684" s="257"/>
      <c r="E684" s="668"/>
    </row>
    <row r="685" spans="1:5">
      <c r="A685" s="290" t="s">
        <v>1628</v>
      </c>
      <c r="B685" s="292" t="s">
        <v>1629</v>
      </c>
      <c r="C685" s="257"/>
      <c r="D685" s="257"/>
      <c r="E685" s="668"/>
    </row>
    <row r="686" spans="1:5">
      <c r="A686" s="290" t="s">
        <v>1630</v>
      </c>
      <c r="B686" s="291" t="s">
        <v>1631</v>
      </c>
      <c r="C686" s="257"/>
      <c r="D686" s="257"/>
      <c r="E686" s="668"/>
    </row>
    <row r="687" spans="1:5">
      <c r="A687" s="290" t="s">
        <v>1632</v>
      </c>
      <c r="B687" s="291" t="s">
        <v>1633</v>
      </c>
      <c r="C687" s="257">
        <v>1</v>
      </c>
      <c r="D687" s="257"/>
      <c r="E687" s="668"/>
    </row>
    <row r="688" spans="1:5">
      <c r="A688" s="290" t="s">
        <v>1634</v>
      </c>
      <c r="B688" s="300" t="s">
        <v>1635</v>
      </c>
      <c r="C688" s="257"/>
      <c r="D688" s="257"/>
      <c r="E688" s="668"/>
    </row>
    <row r="689" spans="1:5">
      <c r="A689" s="290" t="s">
        <v>1636</v>
      </c>
      <c r="B689" s="300" t="s">
        <v>1637</v>
      </c>
      <c r="C689" s="257"/>
      <c r="D689" s="257"/>
      <c r="E689" s="668"/>
    </row>
    <row r="690" spans="1:5">
      <c r="A690" s="290" t="s">
        <v>1638</v>
      </c>
      <c r="B690" s="291" t="s">
        <v>1639</v>
      </c>
      <c r="C690" s="257">
        <v>1</v>
      </c>
      <c r="D690" s="257"/>
      <c r="E690" s="668"/>
    </row>
    <row r="691" spans="1:5">
      <c r="A691" s="290" t="s">
        <v>1640</v>
      </c>
      <c r="B691" s="291" t="s">
        <v>1641</v>
      </c>
      <c r="C691" s="257">
        <v>1</v>
      </c>
      <c r="D691" s="257"/>
      <c r="E691" s="668"/>
    </row>
    <row r="692" spans="1:5" ht="12.75" customHeight="1">
      <c r="A692" s="290" t="s">
        <v>1642</v>
      </c>
      <c r="B692" s="291" t="s">
        <v>1643</v>
      </c>
      <c r="C692" s="257"/>
      <c r="D692" s="257"/>
      <c r="E692" s="668"/>
    </row>
    <row r="693" spans="1:5" ht="12.75" customHeight="1">
      <c r="A693" s="290" t="s">
        <v>1644</v>
      </c>
      <c r="B693" s="291" t="s">
        <v>1645</v>
      </c>
      <c r="C693" s="257"/>
      <c r="D693" s="257"/>
      <c r="E693" s="668"/>
    </row>
    <row r="694" spans="1:5">
      <c r="A694" s="290" t="s">
        <v>1646</v>
      </c>
      <c r="B694" s="291" t="s">
        <v>1647</v>
      </c>
      <c r="C694" s="257"/>
      <c r="D694" s="257"/>
      <c r="E694" s="668"/>
    </row>
    <row r="695" spans="1:5">
      <c r="A695" s="290" t="s">
        <v>1648</v>
      </c>
      <c r="B695" s="291" t="s">
        <v>1649</v>
      </c>
      <c r="C695" s="257"/>
      <c r="D695" s="257"/>
      <c r="E695" s="668"/>
    </row>
    <row r="696" spans="1:5">
      <c r="A696" s="290" t="s">
        <v>1650</v>
      </c>
      <c r="B696" s="291" t="s">
        <v>1651</v>
      </c>
      <c r="C696" s="257">
        <v>16</v>
      </c>
      <c r="D696" s="257">
        <v>6</v>
      </c>
      <c r="E696" s="668">
        <f t="shared" si="10"/>
        <v>0.375</v>
      </c>
    </row>
    <row r="697" spans="1:5">
      <c r="A697" s="290" t="s">
        <v>1652</v>
      </c>
      <c r="B697" s="291" t="s">
        <v>1653</v>
      </c>
      <c r="C697" s="257">
        <v>13</v>
      </c>
      <c r="D697" s="257"/>
      <c r="E697" s="668">
        <f t="shared" si="10"/>
        <v>0</v>
      </c>
    </row>
    <row r="698" spans="1:5">
      <c r="A698" s="290" t="s">
        <v>1654</v>
      </c>
      <c r="B698" s="291" t="s">
        <v>1655</v>
      </c>
      <c r="C698" s="257">
        <v>2</v>
      </c>
      <c r="D698" s="257">
        <v>1</v>
      </c>
      <c r="E698" s="668">
        <f t="shared" si="10"/>
        <v>0.5</v>
      </c>
    </row>
    <row r="699" spans="1:5">
      <c r="A699" s="290" t="s">
        <v>1656</v>
      </c>
      <c r="B699" s="291" t="s">
        <v>1657</v>
      </c>
      <c r="C699" s="257">
        <v>22</v>
      </c>
      <c r="D699" s="257">
        <v>14</v>
      </c>
      <c r="E699" s="668">
        <f t="shared" si="10"/>
        <v>0.63636363636363635</v>
      </c>
    </row>
    <row r="700" spans="1:5">
      <c r="A700" s="290" t="s">
        <v>1658</v>
      </c>
      <c r="B700" s="291" t="s">
        <v>1659</v>
      </c>
      <c r="C700" s="257">
        <v>1</v>
      </c>
      <c r="D700" s="257"/>
      <c r="E700" s="668">
        <f t="shared" si="10"/>
        <v>0</v>
      </c>
    </row>
    <row r="701" spans="1:5">
      <c r="A701" s="290" t="s">
        <v>1660</v>
      </c>
      <c r="B701" s="291" t="s">
        <v>1661</v>
      </c>
      <c r="C701" s="257">
        <v>1</v>
      </c>
      <c r="D701" s="257">
        <v>2</v>
      </c>
      <c r="E701" s="668">
        <f t="shared" si="10"/>
        <v>2</v>
      </c>
    </row>
    <row r="702" spans="1:5">
      <c r="A702" s="290" t="s">
        <v>1662</v>
      </c>
      <c r="B702" s="291" t="s">
        <v>1663</v>
      </c>
      <c r="C702" s="257"/>
      <c r="D702" s="257">
        <v>1</v>
      </c>
      <c r="E702" s="668"/>
    </row>
    <row r="703" spans="1:5">
      <c r="A703" s="290" t="s">
        <v>1664</v>
      </c>
      <c r="B703" s="291" t="s">
        <v>1665</v>
      </c>
      <c r="C703" s="257">
        <v>1</v>
      </c>
      <c r="D703" s="257">
        <v>1</v>
      </c>
      <c r="E703" s="668">
        <f t="shared" si="10"/>
        <v>1</v>
      </c>
    </row>
    <row r="704" spans="1:5" ht="18.75">
      <c r="A704" s="289">
        <v>22</v>
      </c>
      <c r="B704" s="296" t="s">
        <v>1666</v>
      </c>
      <c r="C704" s="288"/>
      <c r="D704" s="288"/>
      <c r="E704" s="668"/>
    </row>
    <row r="705" spans="1:5">
      <c r="A705" s="290" t="s">
        <v>1667</v>
      </c>
      <c r="B705" s="291" t="s">
        <v>1668</v>
      </c>
      <c r="C705" s="257"/>
      <c r="D705" s="257"/>
      <c r="E705" s="668"/>
    </row>
    <row r="706" spans="1:5">
      <c r="A706" s="290" t="s">
        <v>1669</v>
      </c>
      <c r="B706" s="291" t="s">
        <v>1670</v>
      </c>
      <c r="C706" s="257"/>
      <c r="D706" s="257"/>
      <c r="E706" s="668"/>
    </row>
    <row r="707" spans="1:5">
      <c r="A707" s="290" t="s">
        <v>1671</v>
      </c>
      <c r="B707" s="291" t="s">
        <v>1672</v>
      </c>
      <c r="C707" s="257"/>
      <c r="D707" s="257"/>
      <c r="E707" s="668"/>
    </row>
    <row r="708" spans="1:5">
      <c r="A708" s="290" t="s">
        <v>1673</v>
      </c>
      <c r="B708" s="291" t="s">
        <v>1674</v>
      </c>
      <c r="C708" s="257"/>
      <c r="D708" s="257"/>
      <c r="E708" s="668"/>
    </row>
    <row r="709" spans="1:5">
      <c r="A709" s="290" t="s">
        <v>1675</v>
      </c>
      <c r="B709" s="291" t="s">
        <v>1676</v>
      </c>
      <c r="C709" s="257">
        <v>2</v>
      </c>
      <c r="D709" s="257"/>
      <c r="E709" s="668">
        <f t="shared" si="10"/>
        <v>0</v>
      </c>
    </row>
    <row r="710" spans="1:5">
      <c r="A710" s="290" t="s">
        <v>1677</v>
      </c>
      <c r="B710" s="291" t="s">
        <v>1678</v>
      </c>
      <c r="C710" s="257">
        <v>2</v>
      </c>
      <c r="D710" s="257"/>
      <c r="E710" s="668">
        <f t="shared" si="10"/>
        <v>0</v>
      </c>
    </row>
    <row r="711" spans="1:5">
      <c r="A711" s="290" t="s">
        <v>1679</v>
      </c>
      <c r="B711" s="291" t="s">
        <v>1680</v>
      </c>
      <c r="C711" s="257"/>
      <c r="D711" s="257"/>
      <c r="E711" s="668"/>
    </row>
    <row r="712" spans="1:5">
      <c r="A712" s="290" t="s">
        <v>1681</v>
      </c>
      <c r="B712" s="291" t="s">
        <v>1682</v>
      </c>
      <c r="C712" s="257">
        <v>3</v>
      </c>
      <c r="D712" s="257">
        <v>2</v>
      </c>
      <c r="E712" s="668">
        <f t="shared" si="10"/>
        <v>0.66666666666666663</v>
      </c>
    </row>
    <row r="713" spans="1:5" ht="37.5">
      <c r="A713" s="289">
        <v>23</v>
      </c>
      <c r="B713" s="296" t="s">
        <v>1683</v>
      </c>
      <c r="C713" s="288"/>
      <c r="D713" s="288"/>
      <c r="E713" s="668"/>
    </row>
    <row r="714" spans="1:5" ht="25.5">
      <c r="A714" s="290" t="s">
        <v>1684</v>
      </c>
      <c r="B714" s="291" t="s">
        <v>1685</v>
      </c>
      <c r="C714" s="257">
        <v>3</v>
      </c>
      <c r="D714" s="257">
        <v>1</v>
      </c>
      <c r="E714" s="668">
        <f t="shared" ref="E714:E733" si="11">D714/C714</f>
        <v>0.33333333333333331</v>
      </c>
    </row>
    <row r="715" spans="1:5" ht="25.5">
      <c r="A715" s="290" t="s">
        <v>1686</v>
      </c>
      <c r="B715" s="291" t="s">
        <v>1687</v>
      </c>
      <c r="C715" s="257">
        <v>9</v>
      </c>
      <c r="D715" s="257">
        <v>4</v>
      </c>
      <c r="E715" s="668">
        <f t="shared" si="11"/>
        <v>0.44444444444444442</v>
      </c>
    </row>
    <row r="716" spans="1:5">
      <c r="A716" s="290" t="s">
        <v>1688</v>
      </c>
      <c r="B716" s="291" t="s">
        <v>1689</v>
      </c>
      <c r="C716" s="257">
        <v>2</v>
      </c>
      <c r="D716" s="257">
        <v>2</v>
      </c>
      <c r="E716" s="668">
        <f t="shared" si="11"/>
        <v>1</v>
      </c>
    </row>
    <row r="717" spans="1:5">
      <c r="A717" s="290" t="s">
        <v>1690</v>
      </c>
      <c r="B717" s="291" t="s">
        <v>1691</v>
      </c>
      <c r="C717" s="257"/>
      <c r="D717" s="257"/>
      <c r="E717" s="668"/>
    </row>
    <row r="718" spans="1:5">
      <c r="A718" s="290" t="s">
        <v>1692</v>
      </c>
      <c r="B718" s="291" t="s">
        <v>1693</v>
      </c>
      <c r="C718" s="257"/>
      <c r="D718" s="257">
        <v>1</v>
      </c>
      <c r="E718" s="668"/>
    </row>
    <row r="719" spans="1:5">
      <c r="A719" s="290" t="s">
        <v>1694</v>
      </c>
      <c r="B719" s="292" t="s">
        <v>1695</v>
      </c>
      <c r="C719" s="257"/>
      <c r="D719" s="257"/>
      <c r="E719" s="668"/>
    </row>
    <row r="720" spans="1:5">
      <c r="A720" s="290" t="s">
        <v>1696</v>
      </c>
      <c r="B720" s="292" t="s">
        <v>1697</v>
      </c>
      <c r="C720" s="257">
        <v>13</v>
      </c>
      <c r="D720" s="257">
        <v>1</v>
      </c>
      <c r="E720" s="668">
        <f t="shared" si="11"/>
        <v>7.6923076923076927E-2</v>
      </c>
    </row>
    <row r="721" spans="1:5">
      <c r="A721" s="290" t="s">
        <v>1698</v>
      </c>
      <c r="B721" s="292" t="s">
        <v>1699</v>
      </c>
      <c r="C721" s="257"/>
      <c r="D721" s="257"/>
      <c r="E721" s="668"/>
    </row>
    <row r="722" spans="1:5">
      <c r="A722" s="290" t="s">
        <v>1700</v>
      </c>
      <c r="B722" s="291" t="s">
        <v>1701</v>
      </c>
      <c r="C722" s="257"/>
      <c r="D722" s="257"/>
      <c r="E722" s="668"/>
    </row>
    <row r="723" spans="1:5">
      <c r="A723" s="290" t="s">
        <v>1702</v>
      </c>
      <c r="B723" s="291" t="s">
        <v>1703</v>
      </c>
      <c r="C723" s="257">
        <v>6</v>
      </c>
      <c r="D723" s="257">
        <v>9</v>
      </c>
      <c r="E723" s="668">
        <f t="shared" si="11"/>
        <v>1.5</v>
      </c>
    </row>
    <row r="724" spans="1:5">
      <c r="A724" s="290" t="s">
        <v>1704</v>
      </c>
      <c r="B724" s="291" t="s">
        <v>1705</v>
      </c>
      <c r="C724" s="257">
        <v>62</v>
      </c>
      <c r="D724" s="257">
        <v>16</v>
      </c>
      <c r="E724" s="668">
        <f t="shared" si="11"/>
        <v>0.25806451612903225</v>
      </c>
    </row>
    <row r="725" spans="1:5">
      <c r="A725" s="290" t="s">
        <v>1706</v>
      </c>
      <c r="B725" s="291" t="s">
        <v>1707</v>
      </c>
      <c r="C725" s="257">
        <v>3</v>
      </c>
      <c r="D725" s="257">
        <v>7</v>
      </c>
      <c r="E725" s="668">
        <f t="shared" si="11"/>
        <v>2.3333333333333335</v>
      </c>
    </row>
    <row r="726" spans="1:5">
      <c r="A726" s="290" t="s">
        <v>1708</v>
      </c>
      <c r="B726" s="291" t="s">
        <v>1709</v>
      </c>
      <c r="C726" s="257">
        <v>1</v>
      </c>
      <c r="D726" s="257"/>
      <c r="E726" s="668">
        <f t="shared" si="11"/>
        <v>0</v>
      </c>
    </row>
    <row r="727" spans="1:5" ht="23.25">
      <c r="A727" s="304"/>
      <c r="B727" s="305" t="s">
        <v>1710</v>
      </c>
      <c r="C727" s="305"/>
      <c r="D727" s="305"/>
      <c r="E727" s="668"/>
    </row>
    <row r="728" spans="1:5">
      <c r="A728" s="290" t="s">
        <v>1711</v>
      </c>
      <c r="B728" s="306" t="s">
        <v>1712</v>
      </c>
      <c r="C728" s="257">
        <v>15</v>
      </c>
      <c r="D728" s="257">
        <v>3</v>
      </c>
      <c r="E728" s="668">
        <f t="shared" si="11"/>
        <v>0.2</v>
      </c>
    </row>
    <row r="729" spans="1:5" ht="12.75" customHeight="1">
      <c r="A729" s="307" t="s">
        <v>1713</v>
      </c>
      <c r="B729" s="306" t="s">
        <v>1714</v>
      </c>
      <c r="C729" s="257">
        <v>14</v>
      </c>
      <c r="D729" s="257">
        <v>1</v>
      </c>
      <c r="E729" s="668">
        <f t="shared" si="11"/>
        <v>7.1428571428571425E-2</v>
      </c>
    </row>
    <row r="730" spans="1:5">
      <c r="A730" s="307" t="s">
        <v>1715</v>
      </c>
      <c r="B730" s="306" t="s">
        <v>1716</v>
      </c>
      <c r="C730" s="257">
        <v>27</v>
      </c>
      <c r="D730" s="257">
        <v>22</v>
      </c>
      <c r="E730" s="668">
        <f t="shared" si="11"/>
        <v>0.81481481481481477</v>
      </c>
    </row>
    <row r="731" spans="1:5" ht="23.25">
      <c r="A731" s="308"/>
      <c r="B731" s="305" t="s">
        <v>1717</v>
      </c>
      <c r="C731" s="305"/>
      <c r="D731" s="305"/>
      <c r="E731" s="668"/>
    </row>
    <row r="732" spans="1:5">
      <c r="A732" s="307" t="s">
        <v>1718</v>
      </c>
      <c r="B732" s="306" t="s">
        <v>1719</v>
      </c>
      <c r="C732" s="257">
        <v>3</v>
      </c>
      <c r="D732" s="257">
        <v>1</v>
      </c>
      <c r="E732" s="668">
        <f t="shared" si="11"/>
        <v>0.33333333333333331</v>
      </c>
    </row>
    <row r="733" spans="1:5">
      <c r="A733" s="307" t="s">
        <v>1720</v>
      </c>
      <c r="B733" s="306" t="s">
        <v>1721</v>
      </c>
      <c r="C733" s="257">
        <v>12</v>
      </c>
      <c r="D733" s="257"/>
      <c r="E733" s="668">
        <f t="shared" si="11"/>
        <v>0</v>
      </c>
    </row>
    <row r="734" spans="1:5">
      <c r="A734" s="307" t="s">
        <v>1722</v>
      </c>
      <c r="B734" s="306" t="s">
        <v>1723</v>
      </c>
      <c r="C734" s="257"/>
      <c r="D734" s="257"/>
      <c r="E734" s="668"/>
    </row>
  </sheetData>
  <conditionalFormatting sqref="A729:A730 A732:A734">
    <cfRule type="duplicateValues" dxfId="0" priority="1"/>
  </conditionalFormatting>
  <pageMargins left="0.23622047244094499" right="0.23622047244094499" top="0.35433070866141703" bottom="0.35433070866141703" header="0.31496062992126" footer="0.31496062992126"/>
  <pageSetup paperSize="9" scale="6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29"/>
  <sheetViews>
    <sheetView view="pageBreakPreview" topLeftCell="A74" zoomScaleSheetLayoutView="100" workbookViewId="0">
      <selection activeCell="E87" sqref="E87"/>
    </sheetView>
  </sheetViews>
  <sheetFormatPr defaultRowHeight="12.75"/>
  <cols>
    <col min="1" max="1" width="10.140625" customWidth="1"/>
    <col min="2" max="2" width="49.28515625" customWidth="1"/>
    <col min="3" max="11" width="8.7109375" customWidth="1"/>
  </cols>
  <sheetData>
    <row r="1" spans="1:11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88"/>
      <c r="H1" s="188"/>
      <c r="I1" s="190"/>
      <c r="J1" s="260"/>
      <c r="K1" s="99"/>
    </row>
    <row r="2" spans="1:11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88"/>
      <c r="H2" s="188"/>
      <c r="I2" s="190"/>
      <c r="J2" s="260"/>
      <c r="K2" s="99"/>
    </row>
    <row r="3" spans="1:11">
      <c r="A3" s="192"/>
      <c r="B3" s="193"/>
      <c r="C3" s="184"/>
      <c r="D3" s="188"/>
      <c r="E3" s="188"/>
      <c r="F3" s="188"/>
      <c r="G3" s="188"/>
      <c r="H3" s="188"/>
      <c r="I3" s="190"/>
      <c r="J3" s="260"/>
      <c r="K3" s="99"/>
    </row>
    <row r="4" spans="1:11" ht="14.25">
      <c r="A4" s="192"/>
      <c r="B4" s="193" t="s">
        <v>1794</v>
      </c>
      <c r="C4" s="185" t="s">
        <v>1752</v>
      </c>
      <c r="D4" s="189"/>
      <c r="E4" s="189"/>
      <c r="F4" s="189"/>
      <c r="G4" s="189"/>
      <c r="H4" s="189"/>
      <c r="I4" s="191"/>
      <c r="J4" s="261"/>
      <c r="K4" s="99"/>
    </row>
    <row r="5" spans="1:11" ht="14.25">
      <c r="A5" s="393"/>
      <c r="B5" s="394"/>
      <c r="D5" s="390"/>
      <c r="E5" s="390"/>
      <c r="F5" s="390"/>
      <c r="G5" s="390"/>
      <c r="H5" s="390"/>
      <c r="I5" s="392"/>
      <c r="J5" s="400"/>
      <c r="K5" s="363"/>
    </row>
    <row r="6" spans="1:11" ht="14.25">
      <c r="A6" s="192"/>
      <c r="B6" s="193" t="s">
        <v>197</v>
      </c>
      <c r="C6" s="388" t="s">
        <v>3494</v>
      </c>
      <c r="D6" s="189"/>
      <c r="E6" s="189"/>
      <c r="F6" s="189"/>
      <c r="G6" s="189"/>
      <c r="H6" s="189"/>
      <c r="I6" s="191"/>
      <c r="J6" s="261"/>
      <c r="K6" s="99"/>
    </row>
    <row r="7" spans="1:11" ht="15.75">
      <c r="A7" s="170"/>
      <c r="B7" s="170"/>
      <c r="C7" s="170"/>
      <c r="D7" s="170"/>
      <c r="E7" s="170"/>
      <c r="F7" s="170"/>
      <c r="G7" s="170"/>
      <c r="H7" s="170"/>
      <c r="I7" s="97"/>
      <c r="J7" s="97"/>
      <c r="K7" s="97"/>
    </row>
    <row r="8" spans="1:11">
      <c r="A8" s="970" t="s">
        <v>115</v>
      </c>
      <c r="B8" s="970" t="s">
        <v>199</v>
      </c>
      <c r="C8" s="963" t="s">
        <v>1751</v>
      </c>
      <c r="D8" s="963"/>
      <c r="E8" s="963"/>
      <c r="F8" s="963" t="s">
        <v>1750</v>
      </c>
      <c r="G8" s="963"/>
      <c r="H8" s="963"/>
      <c r="I8" s="963" t="s">
        <v>86</v>
      </c>
      <c r="J8" s="963"/>
      <c r="K8" s="963"/>
    </row>
    <row r="9" spans="1:11" ht="45.75" thickBot="1">
      <c r="A9" s="971"/>
      <c r="B9" s="971"/>
      <c r="C9" s="347" t="s">
        <v>1808</v>
      </c>
      <c r="D9" s="355" t="s">
        <v>1809</v>
      </c>
      <c r="E9" s="349" t="s">
        <v>1804</v>
      </c>
      <c r="F9" s="347" t="s">
        <v>1808</v>
      </c>
      <c r="G9" s="355" t="s">
        <v>1809</v>
      </c>
      <c r="H9" s="349" t="s">
        <v>1804</v>
      </c>
      <c r="I9" s="347" t="s">
        <v>1808</v>
      </c>
      <c r="J9" s="355" t="s">
        <v>1809</v>
      </c>
      <c r="K9" s="349" t="s">
        <v>1804</v>
      </c>
    </row>
    <row r="10" spans="1:11" ht="15" thickTop="1">
      <c r="A10" s="266"/>
      <c r="B10" s="333" t="s">
        <v>1749</v>
      </c>
      <c r="C10" s="133"/>
      <c r="D10" s="133"/>
      <c r="E10" s="133"/>
      <c r="F10" s="134"/>
      <c r="G10" s="134"/>
      <c r="H10" s="134"/>
      <c r="I10" s="135"/>
      <c r="J10" s="134"/>
      <c r="K10" s="134"/>
    </row>
    <row r="11" spans="1:11" ht="13.5" customHeight="1">
      <c r="A11" s="750" t="s">
        <v>3409</v>
      </c>
      <c r="B11" s="751" t="s">
        <v>3410</v>
      </c>
      <c r="C11" s="756">
        <v>4</v>
      </c>
      <c r="D11" s="743"/>
      <c r="E11" s="743"/>
      <c r="F11" s="756"/>
      <c r="G11" s="744"/>
      <c r="H11" s="744"/>
      <c r="I11" s="746">
        <f>C11+F11</f>
        <v>4</v>
      </c>
      <c r="J11" s="746">
        <f>D11+G11</f>
        <v>0</v>
      </c>
      <c r="K11" s="744"/>
    </row>
    <row r="12" spans="1:11" ht="13.5" customHeight="1">
      <c r="A12" s="750" t="s">
        <v>2545</v>
      </c>
      <c r="B12" s="751" t="s">
        <v>3493</v>
      </c>
      <c r="C12" s="756">
        <v>4</v>
      </c>
      <c r="D12" s="743"/>
      <c r="E12" s="743"/>
      <c r="F12" s="756">
        <v>77</v>
      </c>
      <c r="G12" s="744">
        <v>26</v>
      </c>
      <c r="H12" s="745">
        <f>G12/F12</f>
        <v>0.33766233766233766</v>
      </c>
      <c r="I12" s="746">
        <f t="shared" ref="I12:I75" si="0">C12+F12</f>
        <v>81</v>
      </c>
      <c r="J12" s="746">
        <f t="shared" ref="J12:J75" si="1">D12+G12</f>
        <v>26</v>
      </c>
      <c r="K12" s="745">
        <f>J12/I12</f>
        <v>0.32098765432098764</v>
      </c>
    </row>
    <row r="13" spans="1:11" ht="13.5" customHeight="1">
      <c r="A13" s="750" t="s">
        <v>2948</v>
      </c>
      <c r="B13" s="751" t="s">
        <v>2949</v>
      </c>
      <c r="C13" s="756">
        <v>1943</v>
      </c>
      <c r="D13" s="743">
        <v>449</v>
      </c>
      <c r="E13" s="747">
        <f>D13/C13</f>
        <v>0.23108594956253217</v>
      </c>
      <c r="F13" s="756"/>
      <c r="G13" s="744"/>
      <c r="H13" s="745"/>
      <c r="I13" s="746">
        <f t="shared" si="0"/>
        <v>1943</v>
      </c>
      <c r="J13" s="746">
        <f t="shared" si="1"/>
        <v>449</v>
      </c>
      <c r="K13" s="745">
        <f t="shared" ref="K13:K76" si="2">J13/I13</f>
        <v>0.23108594956253217</v>
      </c>
    </row>
    <row r="14" spans="1:11" ht="13.5" customHeight="1">
      <c r="A14" s="750" t="s">
        <v>3411</v>
      </c>
      <c r="B14" s="751" t="s">
        <v>3412</v>
      </c>
      <c r="C14" s="756">
        <v>5</v>
      </c>
      <c r="D14" s="743">
        <v>3</v>
      </c>
      <c r="E14" s="747">
        <f t="shared" ref="E14:E75" si="3">D14/C14</f>
        <v>0.6</v>
      </c>
      <c r="F14" s="756"/>
      <c r="G14" s="744"/>
      <c r="H14" s="745"/>
      <c r="I14" s="746">
        <f t="shared" si="0"/>
        <v>5</v>
      </c>
      <c r="J14" s="746">
        <f t="shared" si="1"/>
        <v>3</v>
      </c>
      <c r="K14" s="745">
        <f t="shared" si="2"/>
        <v>0.6</v>
      </c>
    </row>
    <row r="15" spans="1:11" ht="13.5" customHeight="1">
      <c r="A15" s="750" t="s">
        <v>2886</v>
      </c>
      <c r="B15" s="751" t="s">
        <v>2887</v>
      </c>
      <c r="C15" s="756">
        <v>879</v>
      </c>
      <c r="D15" s="743">
        <v>212</v>
      </c>
      <c r="E15" s="747">
        <f t="shared" si="3"/>
        <v>0.24118316268486917</v>
      </c>
      <c r="F15" s="756">
        <v>2510</v>
      </c>
      <c r="G15" s="744">
        <v>680</v>
      </c>
      <c r="H15" s="745">
        <f t="shared" ref="H15:H76" si="4">G15/F15</f>
        <v>0.27091633466135456</v>
      </c>
      <c r="I15" s="746">
        <f t="shared" si="0"/>
        <v>3389</v>
      </c>
      <c r="J15" s="746">
        <f t="shared" si="1"/>
        <v>892</v>
      </c>
      <c r="K15" s="745">
        <f t="shared" si="2"/>
        <v>0.26320448509884919</v>
      </c>
    </row>
    <row r="16" spans="1:11" ht="13.5" customHeight="1">
      <c r="A16" s="750" t="s">
        <v>2950</v>
      </c>
      <c r="B16" s="749" t="s">
        <v>2951</v>
      </c>
      <c r="C16" s="756"/>
      <c r="D16" s="743">
        <v>1</v>
      </c>
      <c r="E16" s="747"/>
      <c r="F16" s="756"/>
      <c r="G16" s="744">
        <v>378</v>
      </c>
      <c r="H16" s="745"/>
      <c r="I16" s="746">
        <f t="shared" si="0"/>
        <v>0</v>
      </c>
      <c r="J16" s="746">
        <f t="shared" si="1"/>
        <v>379</v>
      </c>
      <c r="K16" s="745"/>
    </row>
    <row r="17" spans="1:11" ht="13.5" customHeight="1">
      <c r="A17" s="750" t="s">
        <v>2952</v>
      </c>
      <c r="B17" s="751" t="s">
        <v>2953</v>
      </c>
      <c r="C17" s="756"/>
      <c r="D17" s="743"/>
      <c r="E17" s="747"/>
      <c r="F17" s="756">
        <v>5</v>
      </c>
      <c r="G17" s="744"/>
      <c r="H17" s="745">
        <f t="shared" si="4"/>
        <v>0</v>
      </c>
      <c r="I17" s="746">
        <f t="shared" si="0"/>
        <v>5</v>
      </c>
      <c r="J17" s="746">
        <f t="shared" si="1"/>
        <v>0</v>
      </c>
      <c r="K17" s="745">
        <f t="shared" si="2"/>
        <v>0</v>
      </c>
    </row>
    <row r="18" spans="1:11" ht="13.5" customHeight="1">
      <c r="A18" s="750" t="s">
        <v>3413</v>
      </c>
      <c r="B18" s="751" t="s">
        <v>3492</v>
      </c>
      <c r="C18" s="756"/>
      <c r="D18" s="743"/>
      <c r="E18" s="747"/>
      <c r="F18" s="756">
        <v>18</v>
      </c>
      <c r="G18" s="744"/>
      <c r="H18" s="745">
        <f t="shared" si="4"/>
        <v>0</v>
      </c>
      <c r="I18" s="746">
        <f t="shared" si="0"/>
        <v>18</v>
      </c>
      <c r="J18" s="746">
        <f t="shared" si="1"/>
        <v>0</v>
      </c>
      <c r="K18" s="745">
        <f t="shared" si="2"/>
        <v>0</v>
      </c>
    </row>
    <row r="19" spans="1:11" ht="13.5" customHeight="1">
      <c r="A19" s="750" t="s">
        <v>2954</v>
      </c>
      <c r="B19" s="751" t="s">
        <v>2955</v>
      </c>
      <c r="C19" s="756"/>
      <c r="D19" s="743"/>
      <c r="E19" s="747"/>
      <c r="F19" s="756">
        <v>1</v>
      </c>
      <c r="G19" s="744"/>
      <c r="H19" s="745">
        <f t="shared" si="4"/>
        <v>0</v>
      </c>
      <c r="I19" s="746">
        <f t="shared" si="0"/>
        <v>1</v>
      </c>
      <c r="J19" s="746">
        <f t="shared" si="1"/>
        <v>0</v>
      </c>
      <c r="K19" s="745">
        <f t="shared" si="2"/>
        <v>0</v>
      </c>
    </row>
    <row r="20" spans="1:11" ht="13.5" customHeight="1">
      <c r="A20" s="750" t="s">
        <v>3066</v>
      </c>
      <c r="B20" s="751" t="s">
        <v>3067</v>
      </c>
      <c r="C20" s="756">
        <v>1</v>
      </c>
      <c r="D20" s="743">
        <v>1</v>
      </c>
      <c r="E20" s="747">
        <f t="shared" si="3"/>
        <v>1</v>
      </c>
      <c r="F20" s="756">
        <v>486</v>
      </c>
      <c r="G20" s="744">
        <v>288</v>
      </c>
      <c r="H20" s="745">
        <f t="shared" si="4"/>
        <v>0.59259259259259256</v>
      </c>
      <c r="I20" s="746">
        <f t="shared" si="0"/>
        <v>487</v>
      </c>
      <c r="J20" s="746">
        <f t="shared" si="1"/>
        <v>289</v>
      </c>
      <c r="K20" s="745">
        <f t="shared" si="2"/>
        <v>0.59342915811088293</v>
      </c>
    </row>
    <row r="21" spans="1:11" ht="13.5" customHeight="1">
      <c r="A21" s="750" t="s">
        <v>2888</v>
      </c>
      <c r="B21" s="751" t="s">
        <v>2889</v>
      </c>
      <c r="C21" s="756">
        <v>182</v>
      </c>
      <c r="D21" s="743">
        <v>15</v>
      </c>
      <c r="E21" s="747">
        <f t="shared" si="3"/>
        <v>8.2417582417582416E-2</v>
      </c>
      <c r="F21" s="756">
        <v>5263</v>
      </c>
      <c r="G21" s="744">
        <v>1580</v>
      </c>
      <c r="H21" s="745">
        <f t="shared" si="4"/>
        <v>0.30020900627018809</v>
      </c>
      <c r="I21" s="746">
        <f t="shared" si="0"/>
        <v>5445</v>
      </c>
      <c r="J21" s="746">
        <f t="shared" si="1"/>
        <v>1595</v>
      </c>
      <c r="K21" s="745">
        <f t="shared" si="2"/>
        <v>0.29292929292929293</v>
      </c>
    </row>
    <row r="22" spans="1:11" ht="13.5" customHeight="1">
      <c r="A22" s="750" t="s">
        <v>3070</v>
      </c>
      <c r="B22" s="751" t="s">
        <v>3071</v>
      </c>
      <c r="C22" s="756">
        <v>940</v>
      </c>
      <c r="D22" s="743">
        <v>215</v>
      </c>
      <c r="E22" s="747">
        <f t="shared" si="3"/>
        <v>0.22872340425531915</v>
      </c>
      <c r="F22" s="756">
        <v>61</v>
      </c>
      <c r="G22" s="744">
        <v>9</v>
      </c>
      <c r="H22" s="745">
        <f t="shared" si="4"/>
        <v>0.14754098360655737</v>
      </c>
      <c r="I22" s="746">
        <f t="shared" si="0"/>
        <v>1001</v>
      </c>
      <c r="J22" s="746">
        <f t="shared" si="1"/>
        <v>224</v>
      </c>
      <c r="K22" s="745">
        <f t="shared" si="2"/>
        <v>0.22377622377622378</v>
      </c>
    </row>
    <row r="23" spans="1:11" ht="13.5" customHeight="1">
      <c r="A23" s="750" t="s">
        <v>3414</v>
      </c>
      <c r="B23" s="751" t="s">
        <v>3415</v>
      </c>
      <c r="C23" s="756">
        <v>414</v>
      </c>
      <c r="D23" s="743">
        <v>96</v>
      </c>
      <c r="E23" s="747">
        <f t="shared" si="3"/>
        <v>0.2318840579710145</v>
      </c>
      <c r="F23" s="756">
        <v>21</v>
      </c>
      <c r="G23" s="744">
        <v>4</v>
      </c>
      <c r="H23" s="745">
        <f t="shared" si="4"/>
        <v>0.19047619047619047</v>
      </c>
      <c r="I23" s="746">
        <f t="shared" si="0"/>
        <v>435</v>
      </c>
      <c r="J23" s="746">
        <f t="shared" si="1"/>
        <v>100</v>
      </c>
      <c r="K23" s="745">
        <f t="shared" si="2"/>
        <v>0.22988505747126436</v>
      </c>
    </row>
    <row r="24" spans="1:11" ht="13.5" customHeight="1">
      <c r="A24" s="750" t="s">
        <v>2890</v>
      </c>
      <c r="B24" s="751" t="s">
        <v>2891</v>
      </c>
      <c r="C24" s="756">
        <v>5701</v>
      </c>
      <c r="D24" s="743">
        <v>1230</v>
      </c>
      <c r="E24" s="747">
        <f t="shared" si="3"/>
        <v>0.21575162252236449</v>
      </c>
      <c r="F24" s="756">
        <v>1058</v>
      </c>
      <c r="G24" s="744">
        <v>373</v>
      </c>
      <c r="H24" s="745">
        <f t="shared" si="4"/>
        <v>0.35255198487712663</v>
      </c>
      <c r="I24" s="746">
        <f t="shared" si="0"/>
        <v>6759</v>
      </c>
      <c r="J24" s="746">
        <f t="shared" si="1"/>
        <v>1603</v>
      </c>
      <c r="K24" s="745">
        <f t="shared" si="2"/>
        <v>0.23716526113330375</v>
      </c>
    </row>
    <row r="25" spans="1:11" ht="13.5" customHeight="1">
      <c r="A25" s="750" t="s">
        <v>1829</v>
      </c>
      <c r="B25" s="751" t="s">
        <v>3416</v>
      </c>
      <c r="C25" s="756"/>
      <c r="D25" s="743"/>
      <c r="E25" s="747"/>
      <c r="F25" s="756">
        <v>1506</v>
      </c>
      <c r="G25" s="744">
        <v>426</v>
      </c>
      <c r="H25" s="745">
        <f t="shared" si="4"/>
        <v>0.28286852589641437</v>
      </c>
      <c r="I25" s="746">
        <f t="shared" si="0"/>
        <v>1506</v>
      </c>
      <c r="J25" s="746">
        <f t="shared" si="1"/>
        <v>426</v>
      </c>
      <c r="K25" s="745">
        <f t="shared" si="2"/>
        <v>0.28286852589641437</v>
      </c>
    </row>
    <row r="26" spans="1:11" ht="13.5" customHeight="1">
      <c r="A26" s="750" t="s">
        <v>1832</v>
      </c>
      <c r="B26" s="751" t="s">
        <v>3417</v>
      </c>
      <c r="C26" s="756"/>
      <c r="D26" s="743"/>
      <c r="E26" s="747"/>
      <c r="F26" s="756">
        <v>314</v>
      </c>
      <c r="G26" s="744">
        <v>78</v>
      </c>
      <c r="H26" s="745">
        <f t="shared" si="4"/>
        <v>0.24840764331210191</v>
      </c>
      <c r="I26" s="746">
        <f t="shared" si="0"/>
        <v>314</v>
      </c>
      <c r="J26" s="746">
        <f t="shared" si="1"/>
        <v>78</v>
      </c>
      <c r="K26" s="745">
        <f t="shared" si="2"/>
        <v>0.24840764331210191</v>
      </c>
    </row>
    <row r="27" spans="1:11" ht="13.5" customHeight="1">
      <c r="A27" s="750" t="s">
        <v>3418</v>
      </c>
      <c r="B27" s="751" t="s">
        <v>3419</v>
      </c>
      <c r="C27" s="756"/>
      <c r="D27" s="743"/>
      <c r="E27" s="747"/>
      <c r="F27" s="756">
        <v>15</v>
      </c>
      <c r="G27" s="744">
        <v>17</v>
      </c>
      <c r="H27" s="745">
        <f t="shared" si="4"/>
        <v>1.1333333333333333</v>
      </c>
      <c r="I27" s="746">
        <f t="shared" si="0"/>
        <v>15</v>
      </c>
      <c r="J27" s="746">
        <f t="shared" si="1"/>
        <v>17</v>
      </c>
      <c r="K27" s="745">
        <f t="shared" si="2"/>
        <v>1.1333333333333333</v>
      </c>
    </row>
    <row r="28" spans="1:11" ht="13.5" customHeight="1">
      <c r="A28" s="750" t="s">
        <v>2892</v>
      </c>
      <c r="B28" s="751" t="s">
        <v>2893</v>
      </c>
      <c r="C28" s="756">
        <v>2</v>
      </c>
      <c r="D28" s="743"/>
      <c r="E28" s="747">
        <f t="shared" si="3"/>
        <v>0</v>
      </c>
      <c r="F28" s="756">
        <v>489</v>
      </c>
      <c r="G28" s="744">
        <v>185</v>
      </c>
      <c r="H28" s="745">
        <f t="shared" si="4"/>
        <v>0.3783231083844581</v>
      </c>
      <c r="I28" s="746">
        <f t="shared" si="0"/>
        <v>491</v>
      </c>
      <c r="J28" s="746">
        <f t="shared" si="1"/>
        <v>185</v>
      </c>
      <c r="K28" s="745">
        <f t="shared" si="2"/>
        <v>0.37678207739307534</v>
      </c>
    </row>
    <row r="29" spans="1:11" ht="13.5" customHeight="1">
      <c r="A29" s="750" t="s">
        <v>3420</v>
      </c>
      <c r="B29" s="751" t="s">
        <v>3421</v>
      </c>
      <c r="C29" s="756"/>
      <c r="D29" s="743"/>
      <c r="E29" s="747"/>
      <c r="F29" s="756">
        <v>64</v>
      </c>
      <c r="G29" s="744">
        <v>53</v>
      </c>
      <c r="H29" s="745">
        <f t="shared" si="4"/>
        <v>0.828125</v>
      </c>
      <c r="I29" s="746">
        <f t="shared" si="0"/>
        <v>64</v>
      </c>
      <c r="J29" s="746">
        <f t="shared" si="1"/>
        <v>53</v>
      </c>
      <c r="K29" s="745">
        <f t="shared" si="2"/>
        <v>0.828125</v>
      </c>
    </row>
    <row r="30" spans="1:11" ht="13.5" customHeight="1">
      <c r="A30" s="750" t="s">
        <v>3422</v>
      </c>
      <c r="B30" s="751" t="s">
        <v>3423</v>
      </c>
      <c r="C30" s="756"/>
      <c r="D30" s="743"/>
      <c r="E30" s="747"/>
      <c r="F30" s="756">
        <v>32</v>
      </c>
      <c r="G30" s="744">
        <v>9</v>
      </c>
      <c r="H30" s="745">
        <f t="shared" si="4"/>
        <v>0.28125</v>
      </c>
      <c r="I30" s="746">
        <f t="shared" si="0"/>
        <v>32</v>
      </c>
      <c r="J30" s="746">
        <f t="shared" si="1"/>
        <v>9</v>
      </c>
      <c r="K30" s="745">
        <f t="shared" si="2"/>
        <v>0.28125</v>
      </c>
    </row>
    <row r="31" spans="1:11" ht="13.5" customHeight="1">
      <c r="A31" s="750" t="s">
        <v>3424</v>
      </c>
      <c r="B31" s="751" t="s">
        <v>3425</v>
      </c>
      <c r="C31" s="756"/>
      <c r="D31" s="743"/>
      <c r="E31" s="747"/>
      <c r="F31" s="756">
        <v>65</v>
      </c>
      <c r="G31" s="744">
        <v>23</v>
      </c>
      <c r="H31" s="745">
        <f t="shared" si="4"/>
        <v>0.35384615384615387</v>
      </c>
      <c r="I31" s="746">
        <f t="shared" si="0"/>
        <v>65</v>
      </c>
      <c r="J31" s="746">
        <f t="shared" si="1"/>
        <v>23</v>
      </c>
      <c r="K31" s="745">
        <f t="shared" si="2"/>
        <v>0.35384615384615387</v>
      </c>
    </row>
    <row r="32" spans="1:11" ht="13.5" customHeight="1">
      <c r="A32" s="750" t="s">
        <v>3008</v>
      </c>
      <c r="B32" s="751" t="s">
        <v>3009</v>
      </c>
      <c r="C32" s="756"/>
      <c r="D32" s="743"/>
      <c r="E32" s="747"/>
      <c r="F32" s="756">
        <v>9</v>
      </c>
      <c r="G32" s="744">
        <v>2</v>
      </c>
      <c r="H32" s="745">
        <f t="shared" si="4"/>
        <v>0.22222222222222221</v>
      </c>
      <c r="I32" s="746">
        <f t="shared" si="0"/>
        <v>9</v>
      </c>
      <c r="J32" s="746">
        <f t="shared" si="1"/>
        <v>2</v>
      </c>
      <c r="K32" s="745">
        <f t="shared" si="2"/>
        <v>0.22222222222222221</v>
      </c>
    </row>
    <row r="33" spans="1:11" ht="13.5" customHeight="1">
      <c r="A33" s="750" t="s">
        <v>2894</v>
      </c>
      <c r="B33" s="751" t="s">
        <v>2895</v>
      </c>
      <c r="C33" s="756">
        <v>3101</v>
      </c>
      <c r="D33" s="743">
        <v>670</v>
      </c>
      <c r="E33" s="747">
        <f t="shared" si="3"/>
        <v>0.21605933569816188</v>
      </c>
      <c r="F33" s="756">
        <v>6032</v>
      </c>
      <c r="G33" s="744">
        <v>1868</v>
      </c>
      <c r="H33" s="745">
        <f t="shared" si="4"/>
        <v>0.30968169761273212</v>
      </c>
      <c r="I33" s="746">
        <f t="shared" si="0"/>
        <v>9133</v>
      </c>
      <c r="J33" s="746">
        <f t="shared" si="1"/>
        <v>2538</v>
      </c>
      <c r="K33" s="745">
        <f t="shared" si="2"/>
        <v>0.2778933537720355</v>
      </c>
    </row>
    <row r="34" spans="1:11" ht="13.5" customHeight="1">
      <c r="A34" s="750" t="s">
        <v>3091</v>
      </c>
      <c r="B34" s="751" t="s">
        <v>3092</v>
      </c>
      <c r="C34" s="756"/>
      <c r="D34" s="743"/>
      <c r="E34" s="747"/>
      <c r="F34" s="756">
        <v>50</v>
      </c>
      <c r="G34" s="744">
        <v>9</v>
      </c>
      <c r="H34" s="745">
        <f t="shared" si="4"/>
        <v>0.18</v>
      </c>
      <c r="I34" s="746">
        <f t="shared" si="0"/>
        <v>50</v>
      </c>
      <c r="J34" s="746">
        <f t="shared" si="1"/>
        <v>9</v>
      </c>
      <c r="K34" s="745">
        <f t="shared" si="2"/>
        <v>0.18</v>
      </c>
    </row>
    <row r="35" spans="1:11" ht="13.5" customHeight="1">
      <c r="A35" s="750" t="s">
        <v>3426</v>
      </c>
      <c r="B35" s="751" t="s">
        <v>3427</v>
      </c>
      <c r="C35" s="756"/>
      <c r="D35" s="743"/>
      <c r="E35" s="747"/>
      <c r="F35" s="756">
        <v>20</v>
      </c>
      <c r="G35" s="744"/>
      <c r="H35" s="745">
        <f t="shared" si="4"/>
        <v>0</v>
      </c>
      <c r="I35" s="746">
        <f t="shared" si="0"/>
        <v>20</v>
      </c>
      <c r="J35" s="746">
        <f t="shared" si="1"/>
        <v>0</v>
      </c>
      <c r="K35" s="745">
        <f t="shared" si="2"/>
        <v>0</v>
      </c>
    </row>
    <row r="36" spans="1:11" ht="13.5" customHeight="1">
      <c r="A36" s="750" t="s">
        <v>3428</v>
      </c>
      <c r="B36" s="751" t="s">
        <v>3500</v>
      </c>
      <c r="C36" s="756"/>
      <c r="D36" s="743"/>
      <c r="E36" s="747"/>
      <c r="F36" s="756">
        <v>20</v>
      </c>
      <c r="G36" s="744">
        <v>1</v>
      </c>
      <c r="H36" s="745">
        <f t="shared" si="4"/>
        <v>0.05</v>
      </c>
      <c r="I36" s="746">
        <f t="shared" si="0"/>
        <v>20</v>
      </c>
      <c r="J36" s="746">
        <f t="shared" si="1"/>
        <v>1</v>
      </c>
      <c r="K36" s="745">
        <f t="shared" si="2"/>
        <v>0.05</v>
      </c>
    </row>
    <row r="37" spans="1:11" ht="13.5" customHeight="1">
      <c r="A37" s="750" t="s">
        <v>3010</v>
      </c>
      <c r="B37" s="751" t="s">
        <v>3011</v>
      </c>
      <c r="C37" s="756">
        <v>4</v>
      </c>
      <c r="D37" s="743"/>
      <c r="E37" s="747">
        <f t="shared" si="3"/>
        <v>0</v>
      </c>
      <c r="F37" s="756">
        <v>16</v>
      </c>
      <c r="G37" s="744">
        <v>7</v>
      </c>
      <c r="H37" s="745">
        <f t="shared" si="4"/>
        <v>0.4375</v>
      </c>
      <c r="I37" s="746">
        <f t="shared" si="0"/>
        <v>20</v>
      </c>
      <c r="J37" s="746">
        <f t="shared" si="1"/>
        <v>7</v>
      </c>
      <c r="K37" s="745">
        <f t="shared" si="2"/>
        <v>0.35</v>
      </c>
    </row>
    <row r="38" spans="1:11" ht="13.5" customHeight="1">
      <c r="A38" s="750" t="s">
        <v>3012</v>
      </c>
      <c r="B38" s="751" t="s">
        <v>3013</v>
      </c>
      <c r="C38" s="756"/>
      <c r="D38" s="743"/>
      <c r="E38" s="747"/>
      <c r="F38" s="756">
        <v>2</v>
      </c>
      <c r="G38" s="744"/>
      <c r="H38" s="745">
        <f t="shared" si="4"/>
        <v>0</v>
      </c>
      <c r="I38" s="746">
        <f t="shared" si="0"/>
        <v>2</v>
      </c>
      <c r="J38" s="746">
        <f t="shared" si="1"/>
        <v>0</v>
      </c>
      <c r="K38" s="745">
        <f t="shared" si="2"/>
        <v>0</v>
      </c>
    </row>
    <row r="39" spans="1:11" ht="13.5" customHeight="1">
      <c r="A39" s="750" t="s">
        <v>2993</v>
      </c>
      <c r="B39" s="751" t="s">
        <v>2994</v>
      </c>
      <c r="C39" s="756"/>
      <c r="D39" s="743"/>
      <c r="E39" s="747"/>
      <c r="F39" s="756">
        <v>32</v>
      </c>
      <c r="G39" s="744">
        <v>34</v>
      </c>
      <c r="H39" s="745">
        <f t="shared" si="4"/>
        <v>1.0625</v>
      </c>
      <c r="I39" s="746">
        <f t="shared" si="0"/>
        <v>32</v>
      </c>
      <c r="J39" s="746">
        <f t="shared" si="1"/>
        <v>34</v>
      </c>
      <c r="K39" s="745">
        <f t="shared" si="2"/>
        <v>1.0625</v>
      </c>
    </row>
    <row r="40" spans="1:11" ht="13.5" customHeight="1">
      <c r="A40" s="750" t="s">
        <v>3429</v>
      </c>
      <c r="B40" s="751" t="s">
        <v>3430</v>
      </c>
      <c r="C40" s="756">
        <v>89</v>
      </c>
      <c r="D40" s="743"/>
      <c r="E40" s="747">
        <f t="shared" si="3"/>
        <v>0</v>
      </c>
      <c r="F40" s="756">
        <v>183</v>
      </c>
      <c r="G40" s="744"/>
      <c r="H40" s="745">
        <f t="shared" si="4"/>
        <v>0</v>
      </c>
      <c r="I40" s="746">
        <f t="shared" si="0"/>
        <v>272</v>
      </c>
      <c r="J40" s="746">
        <f t="shared" si="1"/>
        <v>0</v>
      </c>
      <c r="K40" s="745">
        <f t="shared" si="2"/>
        <v>0</v>
      </c>
    </row>
    <row r="41" spans="1:11" ht="13.5" customHeight="1">
      <c r="A41" s="750" t="s">
        <v>3431</v>
      </c>
      <c r="B41" s="751" t="s">
        <v>3432</v>
      </c>
      <c r="C41" s="756">
        <v>21</v>
      </c>
      <c r="D41" s="743"/>
      <c r="E41" s="747">
        <f t="shared" si="3"/>
        <v>0</v>
      </c>
      <c r="F41" s="756">
        <v>79</v>
      </c>
      <c r="G41" s="744">
        <v>2</v>
      </c>
      <c r="H41" s="745">
        <f t="shared" si="4"/>
        <v>2.5316455696202531E-2</v>
      </c>
      <c r="I41" s="746">
        <f t="shared" si="0"/>
        <v>100</v>
      </c>
      <c r="J41" s="746">
        <f t="shared" si="1"/>
        <v>2</v>
      </c>
      <c r="K41" s="745">
        <f t="shared" si="2"/>
        <v>0.02</v>
      </c>
    </row>
    <row r="42" spans="1:11" ht="13.5" customHeight="1">
      <c r="A42" s="750" t="s">
        <v>3433</v>
      </c>
      <c r="B42" s="751" t="s">
        <v>3434</v>
      </c>
      <c r="C42" s="756"/>
      <c r="D42" s="743"/>
      <c r="E42" s="747"/>
      <c r="F42" s="756">
        <v>5</v>
      </c>
      <c r="G42" s="744">
        <v>1</v>
      </c>
      <c r="H42" s="745">
        <f t="shared" si="4"/>
        <v>0.2</v>
      </c>
      <c r="I42" s="746">
        <f t="shared" si="0"/>
        <v>5</v>
      </c>
      <c r="J42" s="746">
        <f t="shared" si="1"/>
        <v>1</v>
      </c>
      <c r="K42" s="745">
        <f t="shared" si="2"/>
        <v>0.2</v>
      </c>
    </row>
    <row r="43" spans="1:11" ht="13.5" customHeight="1">
      <c r="A43" s="750" t="s">
        <v>2896</v>
      </c>
      <c r="B43" s="751" t="s">
        <v>2897</v>
      </c>
      <c r="C43" s="756"/>
      <c r="D43" s="743">
        <v>1</v>
      </c>
      <c r="E43" s="747"/>
      <c r="F43" s="756">
        <v>32</v>
      </c>
      <c r="G43" s="744">
        <v>8</v>
      </c>
      <c r="H43" s="745">
        <f t="shared" si="4"/>
        <v>0.25</v>
      </c>
      <c r="I43" s="746">
        <f t="shared" si="0"/>
        <v>32</v>
      </c>
      <c r="J43" s="746">
        <f t="shared" si="1"/>
        <v>9</v>
      </c>
      <c r="K43" s="745">
        <f t="shared" si="2"/>
        <v>0.28125</v>
      </c>
    </row>
    <row r="44" spans="1:11" ht="13.5" customHeight="1">
      <c r="A44" s="750" t="s">
        <v>3435</v>
      </c>
      <c r="B44" s="751" t="s">
        <v>3436</v>
      </c>
      <c r="C44" s="756">
        <v>5</v>
      </c>
      <c r="D44" s="743"/>
      <c r="E44" s="747">
        <f t="shared" si="3"/>
        <v>0</v>
      </c>
      <c r="F44" s="756">
        <v>40</v>
      </c>
      <c r="G44" s="744">
        <v>18</v>
      </c>
      <c r="H44" s="745">
        <f t="shared" si="4"/>
        <v>0.45</v>
      </c>
      <c r="I44" s="746">
        <f t="shared" si="0"/>
        <v>45</v>
      </c>
      <c r="J44" s="746">
        <f t="shared" si="1"/>
        <v>18</v>
      </c>
      <c r="K44" s="745">
        <f t="shared" si="2"/>
        <v>0.4</v>
      </c>
    </row>
    <row r="45" spans="1:11" ht="13.5" customHeight="1">
      <c r="A45" s="750" t="s">
        <v>3437</v>
      </c>
      <c r="B45" s="751" t="s">
        <v>3438</v>
      </c>
      <c r="C45" s="756">
        <v>89</v>
      </c>
      <c r="D45" s="743"/>
      <c r="E45" s="747">
        <f t="shared" si="3"/>
        <v>0</v>
      </c>
      <c r="F45" s="756">
        <v>183</v>
      </c>
      <c r="G45" s="744">
        <v>66</v>
      </c>
      <c r="H45" s="745">
        <f t="shared" si="4"/>
        <v>0.36065573770491804</v>
      </c>
      <c r="I45" s="746">
        <f t="shared" si="0"/>
        <v>272</v>
      </c>
      <c r="J45" s="746">
        <f t="shared" si="1"/>
        <v>66</v>
      </c>
      <c r="K45" s="745">
        <f t="shared" si="2"/>
        <v>0.24264705882352941</v>
      </c>
    </row>
    <row r="46" spans="1:11" ht="13.5" customHeight="1">
      <c r="A46" s="750" t="s">
        <v>3497</v>
      </c>
      <c r="B46" s="749" t="s">
        <v>3499</v>
      </c>
      <c r="C46" s="756"/>
      <c r="D46" s="743">
        <v>1</v>
      </c>
      <c r="E46" s="747"/>
      <c r="F46" s="756"/>
      <c r="G46" s="744"/>
      <c r="H46" s="745"/>
      <c r="I46" s="746">
        <f t="shared" si="0"/>
        <v>0</v>
      </c>
      <c r="J46" s="746">
        <f t="shared" si="1"/>
        <v>1</v>
      </c>
      <c r="K46" s="745"/>
    </row>
    <row r="47" spans="1:11" ht="13.5" customHeight="1">
      <c r="A47" s="750" t="s">
        <v>3439</v>
      </c>
      <c r="B47" s="751" t="s">
        <v>3440</v>
      </c>
      <c r="C47" s="756">
        <v>85</v>
      </c>
      <c r="D47" s="743"/>
      <c r="E47" s="747">
        <f t="shared" si="3"/>
        <v>0</v>
      </c>
      <c r="F47" s="756">
        <v>102</v>
      </c>
      <c r="G47" s="744">
        <v>9</v>
      </c>
      <c r="H47" s="745">
        <f t="shared" si="4"/>
        <v>8.8235294117647065E-2</v>
      </c>
      <c r="I47" s="746">
        <f t="shared" si="0"/>
        <v>187</v>
      </c>
      <c r="J47" s="746">
        <f t="shared" si="1"/>
        <v>9</v>
      </c>
      <c r="K47" s="745">
        <f t="shared" si="2"/>
        <v>4.8128342245989303E-2</v>
      </c>
    </row>
    <row r="48" spans="1:11" ht="13.5" customHeight="1">
      <c r="A48" s="750" t="s">
        <v>3441</v>
      </c>
      <c r="B48" s="751" t="s">
        <v>3442</v>
      </c>
      <c r="C48" s="756">
        <v>21</v>
      </c>
      <c r="D48" s="743"/>
      <c r="E48" s="747">
        <f t="shared" si="3"/>
        <v>0</v>
      </c>
      <c r="F48" s="756">
        <v>79</v>
      </c>
      <c r="G48" s="744">
        <v>5</v>
      </c>
      <c r="H48" s="745">
        <f t="shared" si="4"/>
        <v>6.3291139240506333E-2</v>
      </c>
      <c r="I48" s="746">
        <f t="shared" si="0"/>
        <v>100</v>
      </c>
      <c r="J48" s="746">
        <f t="shared" si="1"/>
        <v>5</v>
      </c>
      <c r="K48" s="745">
        <f t="shared" si="2"/>
        <v>0.05</v>
      </c>
    </row>
    <row r="49" spans="1:11" ht="13.5" customHeight="1">
      <c r="A49" s="750" t="s">
        <v>3443</v>
      </c>
      <c r="B49" s="751" t="s">
        <v>3444</v>
      </c>
      <c r="C49" s="756">
        <v>7</v>
      </c>
      <c r="D49" s="743"/>
      <c r="E49" s="747">
        <f t="shared" si="3"/>
        <v>0</v>
      </c>
      <c r="F49" s="756">
        <v>9</v>
      </c>
      <c r="G49" s="744">
        <v>1</v>
      </c>
      <c r="H49" s="745">
        <f t="shared" si="4"/>
        <v>0.1111111111111111</v>
      </c>
      <c r="I49" s="746">
        <f t="shared" si="0"/>
        <v>16</v>
      </c>
      <c r="J49" s="746">
        <f t="shared" si="1"/>
        <v>1</v>
      </c>
      <c r="K49" s="745">
        <f t="shared" si="2"/>
        <v>6.25E-2</v>
      </c>
    </row>
    <row r="50" spans="1:11" ht="13.5" customHeight="1">
      <c r="A50" s="750" t="s">
        <v>3445</v>
      </c>
      <c r="B50" s="751" t="s">
        <v>3446</v>
      </c>
      <c r="C50" s="756"/>
      <c r="D50" s="743"/>
      <c r="E50" s="747"/>
      <c r="F50" s="756">
        <v>20</v>
      </c>
      <c r="G50" s="744">
        <v>27</v>
      </c>
      <c r="H50" s="745">
        <f t="shared" si="4"/>
        <v>1.35</v>
      </c>
      <c r="I50" s="746">
        <f t="shared" si="0"/>
        <v>20</v>
      </c>
      <c r="J50" s="746">
        <f t="shared" si="1"/>
        <v>27</v>
      </c>
      <c r="K50" s="745">
        <f t="shared" si="2"/>
        <v>1.35</v>
      </c>
    </row>
    <row r="51" spans="1:11" ht="13.5" customHeight="1">
      <c r="A51" s="750" t="s">
        <v>3447</v>
      </c>
      <c r="B51" s="751" t="s">
        <v>3448</v>
      </c>
      <c r="C51" s="756"/>
      <c r="D51" s="743"/>
      <c r="E51" s="747"/>
      <c r="F51" s="756">
        <v>20</v>
      </c>
      <c r="G51" s="744">
        <v>17</v>
      </c>
      <c r="H51" s="745">
        <f t="shared" si="4"/>
        <v>0.85</v>
      </c>
      <c r="I51" s="746">
        <f t="shared" si="0"/>
        <v>20</v>
      </c>
      <c r="J51" s="746">
        <f t="shared" si="1"/>
        <v>17</v>
      </c>
      <c r="K51" s="745">
        <f t="shared" si="2"/>
        <v>0.85</v>
      </c>
    </row>
    <row r="52" spans="1:11" ht="13.5" customHeight="1">
      <c r="A52" s="750" t="s">
        <v>3495</v>
      </c>
      <c r="B52" s="749" t="s">
        <v>3498</v>
      </c>
      <c r="C52" s="756"/>
      <c r="D52" s="743"/>
      <c r="E52" s="747"/>
      <c r="F52" s="756"/>
      <c r="G52" s="744">
        <v>1</v>
      </c>
      <c r="H52" s="745"/>
      <c r="I52" s="746">
        <f t="shared" si="0"/>
        <v>0</v>
      </c>
      <c r="J52" s="746">
        <f t="shared" si="1"/>
        <v>1</v>
      </c>
      <c r="K52" s="745"/>
    </row>
    <row r="53" spans="1:11" ht="13.5" customHeight="1">
      <c r="A53" s="750" t="s">
        <v>2995</v>
      </c>
      <c r="B53" s="751" t="s">
        <v>2996</v>
      </c>
      <c r="C53" s="756"/>
      <c r="D53" s="743"/>
      <c r="E53" s="747"/>
      <c r="F53" s="756">
        <v>3</v>
      </c>
      <c r="G53" s="744"/>
      <c r="H53" s="745">
        <f t="shared" si="4"/>
        <v>0</v>
      </c>
      <c r="I53" s="746">
        <f t="shared" si="0"/>
        <v>3</v>
      </c>
      <c r="J53" s="746">
        <f t="shared" si="1"/>
        <v>0</v>
      </c>
      <c r="K53" s="745">
        <f t="shared" si="2"/>
        <v>0</v>
      </c>
    </row>
    <row r="54" spans="1:11" ht="13.5" customHeight="1">
      <c r="A54" s="750" t="s">
        <v>3014</v>
      </c>
      <c r="B54" s="751" t="s">
        <v>3015</v>
      </c>
      <c r="C54" s="756">
        <v>4</v>
      </c>
      <c r="D54" s="743">
        <v>3</v>
      </c>
      <c r="E54" s="747">
        <f t="shared" si="3"/>
        <v>0.75</v>
      </c>
      <c r="F54" s="756">
        <v>206</v>
      </c>
      <c r="G54" s="744">
        <v>122</v>
      </c>
      <c r="H54" s="745">
        <f t="shared" si="4"/>
        <v>0.59223300970873782</v>
      </c>
      <c r="I54" s="746">
        <f t="shared" si="0"/>
        <v>210</v>
      </c>
      <c r="J54" s="746">
        <f t="shared" si="1"/>
        <v>125</v>
      </c>
      <c r="K54" s="745">
        <f t="shared" si="2"/>
        <v>0.59523809523809523</v>
      </c>
    </row>
    <row r="55" spans="1:11" ht="13.5" customHeight="1">
      <c r="A55" s="750" t="s">
        <v>2961</v>
      </c>
      <c r="B55" s="751" t="s">
        <v>2962</v>
      </c>
      <c r="C55" s="756"/>
      <c r="D55" s="743"/>
      <c r="E55" s="747"/>
      <c r="F55" s="756">
        <v>8</v>
      </c>
      <c r="G55" s="744"/>
      <c r="H55" s="745">
        <f t="shared" si="4"/>
        <v>0</v>
      </c>
      <c r="I55" s="746">
        <f t="shared" si="0"/>
        <v>8</v>
      </c>
      <c r="J55" s="746">
        <f t="shared" si="1"/>
        <v>0</v>
      </c>
      <c r="K55" s="745">
        <f t="shared" si="2"/>
        <v>0</v>
      </c>
    </row>
    <row r="56" spans="1:11" ht="13.5" customHeight="1">
      <c r="A56" s="750" t="s">
        <v>2963</v>
      </c>
      <c r="B56" s="751" t="s">
        <v>2964</v>
      </c>
      <c r="C56" s="756"/>
      <c r="D56" s="743"/>
      <c r="E56" s="747"/>
      <c r="F56" s="756">
        <v>11</v>
      </c>
      <c r="G56" s="744"/>
      <c r="H56" s="745">
        <f t="shared" si="4"/>
        <v>0</v>
      </c>
      <c r="I56" s="746">
        <f t="shared" si="0"/>
        <v>11</v>
      </c>
      <c r="J56" s="746">
        <f t="shared" si="1"/>
        <v>0</v>
      </c>
      <c r="K56" s="745">
        <f t="shared" si="2"/>
        <v>0</v>
      </c>
    </row>
    <row r="57" spans="1:11" ht="13.5" customHeight="1">
      <c r="A57" s="748" t="s">
        <v>2924</v>
      </c>
      <c r="B57" s="749" t="s">
        <v>2925</v>
      </c>
      <c r="C57" s="814">
        <v>1163</v>
      </c>
      <c r="D57" s="743">
        <v>263</v>
      </c>
      <c r="E57" s="747">
        <f t="shared" si="3"/>
        <v>0.22613929492691315</v>
      </c>
      <c r="F57" s="814">
        <v>407</v>
      </c>
      <c r="G57" s="744">
        <v>106</v>
      </c>
      <c r="H57" s="745">
        <f t="shared" si="4"/>
        <v>0.26044226044226043</v>
      </c>
      <c r="I57" s="746">
        <f t="shared" si="0"/>
        <v>1570</v>
      </c>
      <c r="J57" s="746">
        <f t="shared" si="1"/>
        <v>369</v>
      </c>
      <c r="K57" s="745">
        <f t="shared" si="2"/>
        <v>0.23503184713375797</v>
      </c>
    </row>
    <row r="58" spans="1:11" ht="13.5" customHeight="1">
      <c r="A58" s="748" t="s">
        <v>3449</v>
      </c>
      <c r="B58" s="749" t="s">
        <v>3450</v>
      </c>
      <c r="C58" s="814"/>
      <c r="D58" s="743"/>
      <c r="E58" s="747"/>
      <c r="F58" s="814">
        <v>10</v>
      </c>
      <c r="G58" s="744"/>
      <c r="H58" s="745">
        <f t="shared" si="4"/>
        <v>0</v>
      </c>
      <c r="I58" s="746">
        <f t="shared" si="0"/>
        <v>10</v>
      </c>
      <c r="J58" s="746">
        <f t="shared" si="1"/>
        <v>0</v>
      </c>
      <c r="K58" s="745">
        <f t="shared" si="2"/>
        <v>0</v>
      </c>
    </row>
    <row r="59" spans="1:11" ht="13.5" customHeight="1">
      <c r="A59" s="748" t="s">
        <v>3094</v>
      </c>
      <c r="B59" s="749" t="s">
        <v>3093</v>
      </c>
      <c r="C59" s="814"/>
      <c r="D59" s="743"/>
      <c r="E59" s="747"/>
      <c r="F59" s="814"/>
      <c r="G59" s="744">
        <v>444</v>
      </c>
      <c r="H59" s="745"/>
      <c r="I59" s="746">
        <f t="shared" si="0"/>
        <v>0</v>
      </c>
      <c r="J59" s="746">
        <f t="shared" si="1"/>
        <v>444</v>
      </c>
      <c r="K59" s="745"/>
    </row>
    <row r="60" spans="1:11" ht="13.5" customHeight="1">
      <c r="A60" s="750" t="s">
        <v>2928</v>
      </c>
      <c r="B60" s="751" t="s">
        <v>2929</v>
      </c>
      <c r="C60" s="756">
        <v>1</v>
      </c>
      <c r="D60" s="743"/>
      <c r="E60" s="747">
        <f t="shared" si="3"/>
        <v>0</v>
      </c>
      <c r="F60" s="756">
        <v>9</v>
      </c>
      <c r="G60" s="744">
        <v>12</v>
      </c>
      <c r="H60" s="745">
        <f t="shared" si="4"/>
        <v>1.3333333333333333</v>
      </c>
      <c r="I60" s="746">
        <f t="shared" si="0"/>
        <v>10</v>
      </c>
      <c r="J60" s="746">
        <f t="shared" si="1"/>
        <v>12</v>
      </c>
      <c r="K60" s="745">
        <f t="shared" si="2"/>
        <v>1.2</v>
      </c>
    </row>
    <row r="61" spans="1:11" ht="13.5" customHeight="1">
      <c r="A61" s="750" t="s">
        <v>3022</v>
      </c>
      <c r="B61" s="751" t="s">
        <v>3023</v>
      </c>
      <c r="C61" s="756"/>
      <c r="D61" s="743"/>
      <c r="E61" s="747"/>
      <c r="F61" s="756">
        <v>3</v>
      </c>
      <c r="G61" s="744"/>
      <c r="H61" s="745">
        <f t="shared" si="4"/>
        <v>0</v>
      </c>
      <c r="I61" s="746">
        <f t="shared" si="0"/>
        <v>3</v>
      </c>
      <c r="J61" s="746">
        <f t="shared" si="1"/>
        <v>0</v>
      </c>
      <c r="K61" s="745">
        <f t="shared" si="2"/>
        <v>0</v>
      </c>
    </row>
    <row r="62" spans="1:11" ht="13.5" customHeight="1">
      <c r="A62" s="750" t="s">
        <v>3080</v>
      </c>
      <c r="B62" s="751" t="s">
        <v>3081</v>
      </c>
      <c r="C62" s="756">
        <v>1</v>
      </c>
      <c r="D62" s="743"/>
      <c r="E62" s="747">
        <f t="shared" si="3"/>
        <v>0</v>
      </c>
      <c r="F62" s="756">
        <v>50</v>
      </c>
      <c r="G62" s="744">
        <v>236</v>
      </c>
      <c r="H62" s="745">
        <f t="shared" si="4"/>
        <v>4.72</v>
      </c>
      <c r="I62" s="746">
        <f t="shared" si="0"/>
        <v>51</v>
      </c>
      <c r="J62" s="746">
        <f t="shared" si="1"/>
        <v>236</v>
      </c>
      <c r="K62" s="745">
        <f t="shared" si="2"/>
        <v>4.6274509803921573</v>
      </c>
    </row>
    <row r="63" spans="1:11" ht="13.5" customHeight="1">
      <c r="A63" s="750" t="s">
        <v>2932</v>
      </c>
      <c r="B63" s="751" t="s">
        <v>2933</v>
      </c>
      <c r="C63" s="756"/>
      <c r="D63" s="743"/>
      <c r="E63" s="747"/>
      <c r="F63" s="756">
        <v>3</v>
      </c>
      <c r="G63" s="744">
        <v>71</v>
      </c>
      <c r="H63" s="745">
        <f t="shared" si="4"/>
        <v>23.666666666666668</v>
      </c>
      <c r="I63" s="746">
        <f t="shared" si="0"/>
        <v>3</v>
      </c>
      <c r="J63" s="746">
        <f t="shared" si="1"/>
        <v>71</v>
      </c>
      <c r="K63" s="745">
        <f t="shared" si="2"/>
        <v>23.666666666666668</v>
      </c>
    </row>
    <row r="64" spans="1:11" ht="13.5" customHeight="1">
      <c r="A64" s="750" t="s">
        <v>2934</v>
      </c>
      <c r="B64" s="751" t="s">
        <v>3024</v>
      </c>
      <c r="C64" s="756"/>
      <c r="D64" s="743"/>
      <c r="E64" s="747"/>
      <c r="F64" s="756">
        <v>33</v>
      </c>
      <c r="G64" s="744">
        <v>18</v>
      </c>
      <c r="H64" s="745">
        <f t="shared" si="4"/>
        <v>0.54545454545454541</v>
      </c>
      <c r="I64" s="746">
        <f t="shared" si="0"/>
        <v>33</v>
      </c>
      <c r="J64" s="746">
        <f t="shared" si="1"/>
        <v>18</v>
      </c>
      <c r="K64" s="745">
        <f t="shared" si="2"/>
        <v>0.54545454545454541</v>
      </c>
    </row>
    <row r="65" spans="1:11" ht="13.5" customHeight="1">
      <c r="A65" s="750" t="s">
        <v>3095</v>
      </c>
      <c r="B65" s="751" t="s">
        <v>3096</v>
      </c>
      <c r="C65" s="756"/>
      <c r="D65" s="743"/>
      <c r="E65" s="747"/>
      <c r="F65" s="756">
        <v>30</v>
      </c>
      <c r="G65" s="744">
        <v>18</v>
      </c>
      <c r="H65" s="745">
        <f t="shared" si="4"/>
        <v>0.6</v>
      </c>
      <c r="I65" s="746">
        <f t="shared" si="0"/>
        <v>30</v>
      </c>
      <c r="J65" s="746">
        <f t="shared" si="1"/>
        <v>18</v>
      </c>
      <c r="K65" s="745">
        <f t="shared" si="2"/>
        <v>0.6</v>
      </c>
    </row>
    <row r="66" spans="1:11" ht="13.5" customHeight="1">
      <c r="A66" s="750" t="s">
        <v>3451</v>
      </c>
      <c r="B66" s="751" t="s">
        <v>3452</v>
      </c>
      <c r="C66" s="756">
        <v>2</v>
      </c>
      <c r="D66" s="743">
        <v>1</v>
      </c>
      <c r="E66" s="747">
        <f t="shared" si="3"/>
        <v>0.5</v>
      </c>
      <c r="F66" s="756">
        <v>522</v>
      </c>
      <c r="G66" s="744">
        <v>288</v>
      </c>
      <c r="H66" s="745">
        <f t="shared" si="4"/>
        <v>0.55172413793103448</v>
      </c>
      <c r="I66" s="746">
        <f t="shared" si="0"/>
        <v>524</v>
      </c>
      <c r="J66" s="746">
        <f t="shared" si="1"/>
        <v>289</v>
      </c>
      <c r="K66" s="745">
        <f t="shared" si="2"/>
        <v>0.55152671755725191</v>
      </c>
    </row>
    <row r="67" spans="1:11" ht="13.5" customHeight="1">
      <c r="A67" s="750" t="s">
        <v>3453</v>
      </c>
      <c r="B67" s="751" t="s">
        <v>3454</v>
      </c>
      <c r="C67" s="756"/>
      <c r="D67" s="743"/>
      <c r="E67" s="747"/>
      <c r="F67" s="756">
        <v>11</v>
      </c>
      <c r="G67" s="744">
        <v>31</v>
      </c>
      <c r="H67" s="745">
        <f t="shared" si="4"/>
        <v>2.8181818181818183</v>
      </c>
      <c r="I67" s="746">
        <f t="shared" si="0"/>
        <v>11</v>
      </c>
      <c r="J67" s="746">
        <f t="shared" si="1"/>
        <v>31</v>
      </c>
      <c r="K67" s="745">
        <f t="shared" si="2"/>
        <v>2.8181818181818183</v>
      </c>
    </row>
    <row r="68" spans="1:11" ht="13.5" customHeight="1">
      <c r="A68" s="750" t="s">
        <v>3455</v>
      </c>
      <c r="B68" s="751" t="s">
        <v>3456</v>
      </c>
      <c r="C68" s="756">
        <v>2</v>
      </c>
      <c r="D68" s="743"/>
      <c r="E68" s="747">
        <f t="shared" si="3"/>
        <v>0</v>
      </c>
      <c r="F68" s="756"/>
      <c r="G68" s="744"/>
      <c r="H68" s="745"/>
      <c r="I68" s="746">
        <f t="shared" si="0"/>
        <v>2</v>
      </c>
      <c r="J68" s="746">
        <f t="shared" si="1"/>
        <v>0</v>
      </c>
      <c r="K68" s="745">
        <f t="shared" si="2"/>
        <v>0</v>
      </c>
    </row>
    <row r="69" spans="1:11" ht="13.5" customHeight="1">
      <c r="A69" s="750" t="s">
        <v>2965</v>
      </c>
      <c r="B69" s="751" t="s">
        <v>2966</v>
      </c>
      <c r="C69" s="756">
        <v>1</v>
      </c>
      <c r="D69" s="743"/>
      <c r="E69" s="747">
        <f t="shared" si="3"/>
        <v>0</v>
      </c>
      <c r="F69" s="756">
        <v>260</v>
      </c>
      <c r="G69" s="744">
        <v>112</v>
      </c>
      <c r="H69" s="745">
        <f t="shared" si="4"/>
        <v>0.43076923076923079</v>
      </c>
      <c r="I69" s="746">
        <f t="shared" si="0"/>
        <v>261</v>
      </c>
      <c r="J69" s="746">
        <f t="shared" si="1"/>
        <v>112</v>
      </c>
      <c r="K69" s="745">
        <f t="shared" si="2"/>
        <v>0.42911877394636017</v>
      </c>
    </row>
    <row r="70" spans="1:11" ht="13.5" customHeight="1">
      <c r="A70" s="750" t="s">
        <v>3457</v>
      </c>
      <c r="B70" s="751" t="s">
        <v>3458</v>
      </c>
      <c r="C70" s="756"/>
      <c r="D70" s="743"/>
      <c r="E70" s="747"/>
      <c r="F70" s="756">
        <v>4</v>
      </c>
      <c r="G70" s="744">
        <v>4</v>
      </c>
      <c r="H70" s="745">
        <f t="shared" si="4"/>
        <v>1</v>
      </c>
      <c r="I70" s="746">
        <f t="shared" si="0"/>
        <v>4</v>
      </c>
      <c r="J70" s="746">
        <f t="shared" si="1"/>
        <v>4</v>
      </c>
      <c r="K70" s="745">
        <f t="shared" si="2"/>
        <v>1</v>
      </c>
    </row>
    <row r="71" spans="1:11" ht="13.5" customHeight="1">
      <c r="A71" s="750" t="s">
        <v>3459</v>
      </c>
      <c r="B71" s="751" t="s">
        <v>3460</v>
      </c>
      <c r="C71" s="756"/>
      <c r="D71" s="743"/>
      <c r="E71" s="747"/>
      <c r="F71" s="756">
        <v>5</v>
      </c>
      <c r="G71" s="744"/>
      <c r="H71" s="745">
        <f t="shared" si="4"/>
        <v>0</v>
      </c>
      <c r="I71" s="746">
        <f t="shared" si="0"/>
        <v>5</v>
      </c>
      <c r="J71" s="746">
        <f t="shared" si="1"/>
        <v>0</v>
      </c>
      <c r="K71" s="745">
        <f t="shared" si="2"/>
        <v>0</v>
      </c>
    </row>
    <row r="72" spans="1:11" ht="13.5" customHeight="1">
      <c r="A72" s="750" t="s">
        <v>3025</v>
      </c>
      <c r="B72" s="751" t="s">
        <v>3026</v>
      </c>
      <c r="C72" s="756"/>
      <c r="D72" s="743"/>
      <c r="E72" s="747"/>
      <c r="F72" s="756">
        <v>56</v>
      </c>
      <c r="G72" s="744">
        <v>61</v>
      </c>
      <c r="H72" s="745">
        <f t="shared" si="4"/>
        <v>1.0892857142857142</v>
      </c>
      <c r="I72" s="746">
        <f t="shared" si="0"/>
        <v>56</v>
      </c>
      <c r="J72" s="746">
        <f t="shared" si="1"/>
        <v>61</v>
      </c>
      <c r="K72" s="745">
        <f t="shared" si="2"/>
        <v>1.0892857142857142</v>
      </c>
    </row>
    <row r="73" spans="1:11" ht="13.5" customHeight="1">
      <c r="A73" s="750" t="s">
        <v>3461</v>
      </c>
      <c r="B73" s="751" t="s">
        <v>3462</v>
      </c>
      <c r="C73" s="756"/>
      <c r="D73" s="743"/>
      <c r="E73" s="747"/>
      <c r="F73" s="756">
        <v>11</v>
      </c>
      <c r="G73" s="744"/>
      <c r="H73" s="745">
        <f t="shared" si="4"/>
        <v>0</v>
      </c>
      <c r="I73" s="746">
        <f t="shared" si="0"/>
        <v>11</v>
      </c>
      <c r="J73" s="746">
        <f t="shared" si="1"/>
        <v>0</v>
      </c>
      <c r="K73" s="745">
        <f t="shared" si="2"/>
        <v>0</v>
      </c>
    </row>
    <row r="74" spans="1:11" ht="13.5" customHeight="1">
      <c r="A74" s="750" t="s">
        <v>3027</v>
      </c>
      <c r="B74" s="749" t="s">
        <v>3028</v>
      </c>
      <c r="C74" s="756"/>
      <c r="D74" s="743"/>
      <c r="E74" s="747"/>
      <c r="F74" s="756"/>
      <c r="G74" s="744">
        <v>7</v>
      </c>
      <c r="H74" s="745"/>
      <c r="I74" s="746">
        <f t="shared" si="0"/>
        <v>0</v>
      </c>
      <c r="J74" s="746">
        <f t="shared" si="1"/>
        <v>7</v>
      </c>
      <c r="K74" s="745"/>
    </row>
    <row r="75" spans="1:11" ht="13.5" customHeight="1">
      <c r="A75" s="750" t="s">
        <v>2898</v>
      </c>
      <c r="B75" s="751" t="s">
        <v>2899</v>
      </c>
      <c r="C75" s="756">
        <v>3</v>
      </c>
      <c r="D75" s="743"/>
      <c r="E75" s="747">
        <f t="shared" si="3"/>
        <v>0</v>
      </c>
      <c r="F75" s="756">
        <v>3490</v>
      </c>
      <c r="G75" s="744">
        <v>909</v>
      </c>
      <c r="H75" s="745">
        <f t="shared" si="4"/>
        <v>0.26045845272206303</v>
      </c>
      <c r="I75" s="746">
        <f t="shared" si="0"/>
        <v>3493</v>
      </c>
      <c r="J75" s="746">
        <f t="shared" si="1"/>
        <v>909</v>
      </c>
      <c r="K75" s="745">
        <f t="shared" si="2"/>
        <v>0.26023475522473516</v>
      </c>
    </row>
    <row r="76" spans="1:11" ht="13.5" customHeight="1">
      <c r="A76" s="750" t="s">
        <v>3041</v>
      </c>
      <c r="B76" s="751" t="s">
        <v>3042</v>
      </c>
      <c r="C76" s="756"/>
      <c r="D76" s="743"/>
      <c r="E76" s="747"/>
      <c r="F76" s="756">
        <v>6</v>
      </c>
      <c r="G76" s="744">
        <v>18</v>
      </c>
      <c r="H76" s="745">
        <f t="shared" si="4"/>
        <v>3</v>
      </c>
      <c r="I76" s="746">
        <f t="shared" ref="I76:I122" si="5">C76+F76</f>
        <v>6</v>
      </c>
      <c r="J76" s="746">
        <f t="shared" ref="J76:J122" si="6">D76+G76</f>
        <v>18</v>
      </c>
      <c r="K76" s="745">
        <f t="shared" si="2"/>
        <v>3</v>
      </c>
    </row>
    <row r="77" spans="1:11" ht="13.5" customHeight="1">
      <c r="A77" s="750" t="s">
        <v>2969</v>
      </c>
      <c r="B77" s="751" t="s">
        <v>2970</v>
      </c>
      <c r="C77" s="756"/>
      <c r="D77" s="743"/>
      <c r="E77" s="747"/>
      <c r="F77" s="756">
        <v>33</v>
      </c>
      <c r="G77" s="744">
        <v>14</v>
      </c>
      <c r="H77" s="745">
        <f t="shared" ref="H77:H121" si="7">G77/F77</f>
        <v>0.42424242424242425</v>
      </c>
      <c r="I77" s="746">
        <f t="shared" si="5"/>
        <v>33</v>
      </c>
      <c r="J77" s="746">
        <f t="shared" si="6"/>
        <v>14</v>
      </c>
      <c r="K77" s="745">
        <f t="shared" ref="K77:K122" si="8">J77/I77</f>
        <v>0.42424242424242425</v>
      </c>
    </row>
    <row r="78" spans="1:11" ht="13.5" customHeight="1">
      <c r="A78" s="750" t="s">
        <v>3387</v>
      </c>
      <c r="B78" s="751" t="s">
        <v>3388</v>
      </c>
      <c r="C78" s="756"/>
      <c r="D78" s="743"/>
      <c r="E78" s="747"/>
      <c r="F78" s="756">
        <v>1</v>
      </c>
      <c r="G78" s="744">
        <v>1</v>
      </c>
      <c r="H78" s="745">
        <f t="shared" si="7"/>
        <v>1</v>
      </c>
      <c r="I78" s="746">
        <f t="shared" si="5"/>
        <v>1</v>
      </c>
      <c r="J78" s="746">
        <f t="shared" si="6"/>
        <v>1</v>
      </c>
      <c r="K78" s="745">
        <f t="shared" si="8"/>
        <v>1</v>
      </c>
    </row>
    <row r="79" spans="1:11" ht="13.5" customHeight="1">
      <c r="A79" s="750" t="s">
        <v>3463</v>
      </c>
      <c r="B79" s="751" t="s">
        <v>3464</v>
      </c>
      <c r="C79" s="756"/>
      <c r="D79" s="743"/>
      <c r="E79" s="747"/>
      <c r="F79" s="756">
        <v>308</v>
      </c>
      <c r="G79" s="744">
        <v>525</v>
      </c>
      <c r="H79" s="745">
        <f t="shared" si="7"/>
        <v>1.7045454545454546</v>
      </c>
      <c r="I79" s="746">
        <f t="shared" si="5"/>
        <v>308</v>
      </c>
      <c r="J79" s="746">
        <f t="shared" si="6"/>
        <v>525</v>
      </c>
      <c r="K79" s="745">
        <f t="shared" si="8"/>
        <v>1.7045454545454546</v>
      </c>
    </row>
    <row r="80" spans="1:11" ht="13.5" customHeight="1">
      <c r="A80" s="750" t="s">
        <v>3022</v>
      </c>
      <c r="B80" s="751" t="s">
        <v>3465</v>
      </c>
      <c r="C80" s="756">
        <v>1</v>
      </c>
      <c r="D80" s="743"/>
      <c r="E80" s="747">
        <f t="shared" ref="E80:E122" si="9">D80/C80</f>
        <v>0</v>
      </c>
      <c r="F80" s="756"/>
      <c r="G80" s="744"/>
      <c r="H80" s="745"/>
      <c r="I80" s="746">
        <f t="shared" si="5"/>
        <v>1</v>
      </c>
      <c r="J80" s="746">
        <f t="shared" si="6"/>
        <v>0</v>
      </c>
      <c r="K80" s="745">
        <f t="shared" si="8"/>
        <v>0</v>
      </c>
    </row>
    <row r="81" spans="1:11" ht="13.5" customHeight="1">
      <c r="A81" s="750" t="s">
        <v>2971</v>
      </c>
      <c r="B81" s="751" t="s">
        <v>2972</v>
      </c>
      <c r="C81" s="756"/>
      <c r="D81" s="743"/>
      <c r="E81" s="747"/>
      <c r="F81" s="756">
        <v>659</v>
      </c>
      <c r="G81" s="744">
        <v>152</v>
      </c>
      <c r="H81" s="745">
        <f t="shared" si="7"/>
        <v>0.2306525037936267</v>
      </c>
      <c r="I81" s="746">
        <f t="shared" si="5"/>
        <v>659</v>
      </c>
      <c r="J81" s="746">
        <f t="shared" si="6"/>
        <v>152</v>
      </c>
      <c r="K81" s="745">
        <f t="shared" si="8"/>
        <v>0.2306525037936267</v>
      </c>
    </row>
    <row r="82" spans="1:11" ht="13.5" customHeight="1">
      <c r="A82" s="750" t="s">
        <v>3466</v>
      </c>
      <c r="B82" s="751" t="s">
        <v>3467</v>
      </c>
      <c r="C82" s="756"/>
      <c r="D82" s="743"/>
      <c r="E82" s="747"/>
      <c r="F82" s="756">
        <v>16</v>
      </c>
      <c r="G82" s="744">
        <v>3</v>
      </c>
      <c r="H82" s="745">
        <f t="shared" si="7"/>
        <v>0.1875</v>
      </c>
      <c r="I82" s="746">
        <f t="shared" si="5"/>
        <v>16</v>
      </c>
      <c r="J82" s="746">
        <f t="shared" si="6"/>
        <v>3</v>
      </c>
      <c r="K82" s="745">
        <f t="shared" si="8"/>
        <v>0.1875</v>
      </c>
    </row>
    <row r="83" spans="1:11" ht="13.5" customHeight="1">
      <c r="A83" s="750" t="s">
        <v>2900</v>
      </c>
      <c r="B83" s="751" t="s">
        <v>2901</v>
      </c>
      <c r="C83" s="756">
        <v>3</v>
      </c>
      <c r="D83" s="743"/>
      <c r="E83" s="747">
        <f t="shared" si="9"/>
        <v>0</v>
      </c>
      <c r="F83" s="756">
        <v>2586</v>
      </c>
      <c r="G83" s="744">
        <v>639</v>
      </c>
      <c r="H83" s="745">
        <f t="shared" si="7"/>
        <v>0.24709976798143851</v>
      </c>
      <c r="I83" s="746">
        <f t="shared" si="5"/>
        <v>2589</v>
      </c>
      <c r="J83" s="746">
        <f t="shared" si="6"/>
        <v>639</v>
      </c>
      <c r="K83" s="745">
        <f t="shared" si="8"/>
        <v>0.24681344148319814</v>
      </c>
    </row>
    <row r="84" spans="1:11" ht="13.5" customHeight="1">
      <c r="A84" s="750" t="s">
        <v>2902</v>
      </c>
      <c r="B84" s="751" t="s">
        <v>2903</v>
      </c>
      <c r="C84" s="756">
        <v>3</v>
      </c>
      <c r="D84" s="743"/>
      <c r="E84" s="747">
        <f t="shared" si="9"/>
        <v>0</v>
      </c>
      <c r="F84" s="756">
        <v>2587</v>
      </c>
      <c r="G84" s="744">
        <v>639</v>
      </c>
      <c r="H84" s="745">
        <f t="shared" si="7"/>
        <v>0.24700425202937765</v>
      </c>
      <c r="I84" s="746">
        <f t="shared" si="5"/>
        <v>2590</v>
      </c>
      <c r="J84" s="746">
        <f t="shared" si="6"/>
        <v>639</v>
      </c>
      <c r="K84" s="745">
        <f t="shared" si="8"/>
        <v>0.24671814671814671</v>
      </c>
    </row>
    <row r="85" spans="1:11" ht="13.5" customHeight="1">
      <c r="A85" s="750" t="s">
        <v>3082</v>
      </c>
      <c r="B85" s="751" t="s">
        <v>3083</v>
      </c>
      <c r="C85" s="756">
        <v>2966</v>
      </c>
      <c r="D85" s="743">
        <v>726</v>
      </c>
      <c r="E85" s="747">
        <f t="shared" si="9"/>
        <v>0.24477410654079568</v>
      </c>
      <c r="F85" s="756"/>
      <c r="G85" s="744"/>
      <c r="H85" s="745"/>
      <c r="I85" s="746">
        <f t="shared" si="5"/>
        <v>2966</v>
      </c>
      <c r="J85" s="746">
        <f t="shared" si="6"/>
        <v>726</v>
      </c>
      <c r="K85" s="745">
        <f t="shared" si="8"/>
        <v>0.24477410654079568</v>
      </c>
    </row>
    <row r="86" spans="1:11" ht="13.5" customHeight="1">
      <c r="A86" s="750" t="s">
        <v>3232</v>
      </c>
      <c r="B86" s="751" t="s">
        <v>3233</v>
      </c>
      <c r="C86" s="756"/>
      <c r="D86" s="743"/>
      <c r="E86" s="747"/>
      <c r="F86" s="756">
        <v>173</v>
      </c>
      <c r="G86" s="744">
        <v>26</v>
      </c>
      <c r="H86" s="745">
        <f t="shared" si="7"/>
        <v>0.15028901734104047</v>
      </c>
      <c r="I86" s="746">
        <f t="shared" si="5"/>
        <v>173</v>
      </c>
      <c r="J86" s="746">
        <f t="shared" si="6"/>
        <v>26</v>
      </c>
      <c r="K86" s="745">
        <f t="shared" si="8"/>
        <v>0.15028901734104047</v>
      </c>
    </row>
    <row r="87" spans="1:11" ht="13.5" customHeight="1">
      <c r="A87" s="750" t="s">
        <v>2938</v>
      </c>
      <c r="B87" s="751" t="s">
        <v>2973</v>
      </c>
      <c r="C87" s="756">
        <v>14</v>
      </c>
      <c r="D87" s="743">
        <v>8</v>
      </c>
      <c r="E87" s="747">
        <f t="shared" si="9"/>
        <v>0.5714285714285714</v>
      </c>
      <c r="F87" s="756">
        <v>157</v>
      </c>
      <c r="G87" s="744">
        <v>35</v>
      </c>
      <c r="H87" s="745">
        <f t="shared" si="7"/>
        <v>0.22292993630573249</v>
      </c>
      <c r="I87" s="746">
        <f t="shared" si="5"/>
        <v>171</v>
      </c>
      <c r="J87" s="746">
        <f t="shared" si="6"/>
        <v>43</v>
      </c>
      <c r="K87" s="745">
        <f t="shared" si="8"/>
        <v>0.25146198830409355</v>
      </c>
    </row>
    <row r="88" spans="1:11" ht="13.5" customHeight="1">
      <c r="A88" s="748" t="s">
        <v>3468</v>
      </c>
      <c r="B88" s="749" t="s">
        <v>3469</v>
      </c>
      <c r="C88" s="756"/>
      <c r="D88" s="743"/>
      <c r="E88" s="747"/>
      <c r="F88" s="756">
        <v>2</v>
      </c>
      <c r="G88" s="744"/>
      <c r="H88" s="745">
        <f t="shared" si="7"/>
        <v>0</v>
      </c>
      <c r="I88" s="746">
        <f t="shared" si="5"/>
        <v>2</v>
      </c>
      <c r="J88" s="746">
        <f t="shared" si="6"/>
        <v>0</v>
      </c>
      <c r="K88" s="745">
        <f t="shared" si="8"/>
        <v>0</v>
      </c>
    </row>
    <row r="89" spans="1:11" ht="13.5" customHeight="1">
      <c r="A89" s="750" t="s">
        <v>2904</v>
      </c>
      <c r="B89" s="751" t="s">
        <v>2905</v>
      </c>
      <c r="C89" s="756"/>
      <c r="D89" s="743"/>
      <c r="E89" s="747"/>
      <c r="F89" s="756">
        <v>7</v>
      </c>
      <c r="G89" s="744">
        <v>12</v>
      </c>
      <c r="H89" s="745">
        <f t="shared" si="7"/>
        <v>1.7142857142857142</v>
      </c>
      <c r="I89" s="746">
        <f t="shared" si="5"/>
        <v>7</v>
      </c>
      <c r="J89" s="746">
        <f t="shared" si="6"/>
        <v>12</v>
      </c>
      <c r="K89" s="745">
        <f t="shared" si="8"/>
        <v>1.7142857142857142</v>
      </c>
    </row>
    <row r="90" spans="1:11" ht="13.5" customHeight="1">
      <c r="A90" s="750" t="s">
        <v>2906</v>
      </c>
      <c r="B90" s="751" t="s">
        <v>2907</v>
      </c>
      <c r="C90" s="756"/>
      <c r="D90" s="743"/>
      <c r="E90" s="747"/>
      <c r="F90" s="756">
        <v>2</v>
      </c>
      <c r="G90" s="744">
        <v>6</v>
      </c>
      <c r="H90" s="745">
        <f t="shared" si="7"/>
        <v>3</v>
      </c>
      <c r="I90" s="746">
        <f t="shared" si="5"/>
        <v>2</v>
      </c>
      <c r="J90" s="746">
        <f t="shared" si="6"/>
        <v>6</v>
      </c>
      <c r="K90" s="745">
        <f t="shared" si="8"/>
        <v>3</v>
      </c>
    </row>
    <row r="91" spans="1:11" ht="13.5" customHeight="1">
      <c r="A91" s="750" t="s">
        <v>2940</v>
      </c>
      <c r="B91" s="751" t="s">
        <v>2941</v>
      </c>
      <c r="C91" s="756">
        <v>8</v>
      </c>
      <c r="D91" s="743"/>
      <c r="E91" s="747">
        <f t="shared" si="9"/>
        <v>0</v>
      </c>
      <c r="F91" s="756">
        <v>429</v>
      </c>
      <c r="G91" s="744">
        <v>85</v>
      </c>
      <c r="H91" s="745">
        <f t="shared" si="7"/>
        <v>0.19813519813519814</v>
      </c>
      <c r="I91" s="746">
        <f t="shared" si="5"/>
        <v>437</v>
      </c>
      <c r="J91" s="746">
        <f t="shared" si="6"/>
        <v>85</v>
      </c>
      <c r="K91" s="745">
        <f t="shared" si="8"/>
        <v>0.19450800915331809</v>
      </c>
    </row>
    <row r="92" spans="1:11" ht="13.5" customHeight="1">
      <c r="A92" s="750" t="s">
        <v>2908</v>
      </c>
      <c r="B92" s="751" t="s">
        <v>2909</v>
      </c>
      <c r="C92" s="756"/>
      <c r="D92" s="743"/>
      <c r="E92" s="747"/>
      <c r="F92" s="756">
        <v>21</v>
      </c>
      <c r="G92" s="744">
        <v>89</v>
      </c>
      <c r="H92" s="745">
        <f t="shared" si="7"/>
        <v>4.2380952380952381</v>
      </c>
      <c r="I92" s="746">
        <f t="shared" si="5"/>
        <v>21</v>
      </c>
      <c r="J92" s="746">
        <f t="shared" si="6"/>
        <v>89</v>
      </c>
      <c r="K92" s="745">
        <f t="shared" si="8"/>
        <v>4.2380952380952381</v>
      </c>
    </row>
    <row r="93" spans="1:11" ht="13.5" customHeight="1">
      <c r="A93" s="750" t="s">
        <v>3470</v>
      </c>
      <c r="B93" s="751" t="s">
        <v>3471</v>
      </c>
      <c r="C93" s="756">
        <v>1</v>
      </c>
      <c r="D93" s="743"/>
      <c r="E93" s="747">
        <f t="shared" si="9"/>
        <v>0</v>
      </c>
      <c r="F93" s="756">
        <v>32</v>
      </c>
      <c r="G93" s="744">
        <v>24</v>
      </c>
      <c r="H93" s="745">
        <f t="shared" si="7"/>
        <v>0.75</v>
      </c>
      <c r="I93" s="746">
        <f t="shared" si="5"/>
        <v>33</v>
      </c>
      <c r="J93" s="746">
        <f t="shared" si="6"/>
        <v>24</v>
      </c>
      <c r="K93" s="745">
        <f t="shared" si="8"/>
        <v>0.72727272727272729</v>
      </c>
    </row>
    <row r="94" spans="1:11" ht="13.5" customHeight="1">
      <c r="A94" s="750" t="s">
        <v>2942</v>
      </c>
      <c r="B94" s="751" t="s">
        <v>2943</v>
      </c>
      <c r="C94" s="756"/>
      <c r="D94" s="743">
        <v>1</v>
      </c>
      <c r="E94" s="747"/>
      <c r="F94" s="756">
        <v>1625</v>
      </c>
      <c r="G94" s="744">
        <v>714</v>
      </c>
      <c r="H94" s="745">
        <f t="shared" si="7"/>
        <v>0.43938461538461537</v>
      </c>
      <c r="I94" s="746">
        <f t="shared" si="5"/>
        <v>1625</v>
      </c>
      <c r="J94" s="746">
        <f t="shared" si="6"/>
        <v>715</v>
      </c>
      <c r="K94" s="745">
        <f t="shared" si="8"/>
        <v>0.44</v>
      </c>
    </row>
    <row r="95" spans="1:11" ht="13.5" customHeight="1">
      <c r="A95" s="750" t="s">
        <v>2910</v>
      </c>
      <c r="B95" s="751" t="s">
        <v>2911</v>
      </c>
      <c r="C95" s="756">
        <v>2</v>
      </c>
      <c r="D95" s="743">
        <v>1</v>
      </c>
      <c r="E95" s="747">
        <f t="shared" si="9"/>
        <v>0.5</v>
      </c>
      <c r="F95" s="756">
        <v>1678</v>
      </c>
      <c r="G95" s="744">
        <v>564</v>
      </c>
      <c r="H95" s="745">
        <f t="shared" si="7"/>
        <v>0.3361144219308701</v>
      </c>
      <c r="I95" s="746">
        <f t="shared" si="5"/>
        <v>1680</v>
      </c>
      <c r="J95" s="746">
        <f t="shared" si="6"/>
        <v>565</v>
      </c>
      <c r="K95" s="745">
        <f t="shared" si="8"/>
        <v>0.33630952380952384</v>
      </c>
    </row>
    <row r="96" spans="1:11" ht="13.5" customHeight="1">
      <c r="A96" s="750" t="s">
        <v>3472</v>
      </c>
      <c r="B96" s="751" t="s">
        <v>3473</v>
      </c>
      <c r="C96" s="756"/>
      <c r="D96" s="743">
        <v>4</v>
      </c>
      <c r="E96" s="747"/>
      <c r="F96" s="756">
        <v>1</v>
      </c>
      <c r="G96" s="744">
        <v>5</v>
      </c>
      <c r="H96" s="745">
        <f t="shared" si="7"/>
        <v>5</v>
      </c>
      <c r="I96" s="746">
        <f t="shared" si="5"/>
        <v>1</v>
      </c>
      <c r="J96" s="746">
        <f t="shared" si="6"/>
        <v>9</v>
      </c>
      <c r="K96" s="745">
        <f t="shared" si="8"/>
        <v>9</v>
      </c>
    </row>
    <row r="97" spans="1:11" ht="13.5" customHeight="1">
      <c r="A97" s="750" t="s">
        <v>2912</v>
      </c>
      <c r="B97" s="751" t="s">
        <v>2913</v>
      </c>
      <c r="C97" s="756">
        <v>5</v>
      </c>
      <c r="D97" s="743">
        <v>1</v>
      </c>
      <c r="E97" s="747">
        <f t="shared" si="9"/>
        <v>0.2</v>
      </c>
      <c r="F97" s="756">
        <v>2754</v>
      </c>
      <c r="G97" s="744">
        <v>908</v>
      </c>
      <c r="H97" s="745">
        <f t="shared" si="7"/>
        <v>0.32970225127087871</v>
      </c>
      <c r="I97" s="746">
        <f t="shared" si="5"/>
        <v>2759</v>
      </c>
      <c r="J97" s="746">
        <f t="shared" si="6"/>
        <v>909</v>
      </c>
      <c r="K97" s="745">
        <f t="shared" si="8"/>
        <v>0.32946719826023924</v>
      </c>
    </row>
    <row r="98" spans="1:11" ht="13.5" customHeight="1">
      <c r="A98" s="750" t="s">
        <v>3084</v>
      </c>
      <c r="B98" s="751" t="s">
        <v>3085</v>
      </c>
      <c r="C98" s="756">
        <v>46</v>
      </c>
      <c r="D98" s="743">
        <v>36</v>
      </c>
      <c r="E98" s="747">
        <f t="shared" si="9"/>
        <v>0.78260869565217395</v>
      </c>
      <c r="F98" s="756">
        <v>4666</v>
      </c>
      <c r="G98" s="744">
        <v>1506</v>
      </c>
      <c r="H98" s="745">
        <f t="shared" si="7"/>
        <v>0.32276039434204884</v>
      </c>
      <c r="I98" s="746">
        <f t="shared" si="5"/>
        <v>4712</v>
      </c>
      <c r="J98" s="746">
        <f t="shared" si="6"/>
        <v>1542</v>
      </c>
      <c r="K98" s="745">
        <f t="shared" si="8"/>
        <v>0.32724957555178269</v>
      </c>
    </row>
    <row r="99" spans="1:11" ht="13.5" customHeight="1">
      <c r="A99" s="750" t="s">
        <v>2976</v>
      </c>
      <c r="B99" s="751" t="s">
        <v>2977</v>
      </c>
      <c r="C99" s="756">
        <v>346</v>
      </c>
      <c r="D99" s="743">
        <v>73</v>
      </c>
      <c r="E99" s="747">
        <f t="shared" si="9"/>
        <v>0.21098265895953758</v>
      </c>
      <c r="F99" s="756">
        <v>9343</v>
      </c>
      <c r="G99" s="744">
        <v>3455</v>
      </c>
      <c r="H99" s="745">
        <f t="shared" si="7"/>
        <v>0.36979556887509363</v>
      </c>
      <c r="I99" s="746">
        <f t="shared" si="5"/>
        <v>9689</v>
      </c>
      <c r="J99" s="746">
        <f t="shared" si="6"/>
        <v>3528</v>
      </c>
      <c r="K99" s="745">
        <f t="shared" si="8"/>
        <v>0.36412426462999276</v>
      </c>
    </row>
    <row r="100" spans="1:11" ht="13.5" customHeight="1">
      <c r="A100" s="750" t="s">
        <v>2914</v>
      </c>
      <c r="B100" s="751" t="s">
        <v>2915</v>
      </c>
      <c r="C100" s="756"/>
      <c r="D100" s="743"/>
      <c r="E100" s="747"/>
      <c r="F100" s="756">
        <v>1</v>
      </c>
      <c r="G100" s="744">
        <v>9</v>
      </c>
      <c r="H100" s="745">
        <f t="shared" si="7"/>
        <v>9</v>
      </c>
      <c r="I100" s="746">
        <f t="shared" si="5"/>
        <v>1</v>
      </c>
      <c r="J100" s="746">
        <f t="shared" si="6"/>
        <v>9</v>
      </c>
      <c r="K100" s="745">
        <f t="shared" si="8"/>
        <v>9</v>
      </c>
    </row>
    <row r="101" spans="1:11" ht="13.5" customHeight="1">
      <c r="A101" s="750" t="s">
        <v>2978</v>
      </c>
      <c r="B101" s="751" t="s">
        <v>2979</v>
      </c>
      <c r="C101" s="756">
        <v>3</v>
      </c>
      <c r="D101" s="743">
        <v>4</v>
      </c>
      <c r="E101" s="747">
        <f t="shared" si="9"/>
        <v>1.3333333333333333</v>
      </c>
      <c r="F101" s="756">
        <v>3827</v>
      </c>
      <c r="G101" s="744">
        <v>1283</v>
      </c>
      <c r="H101" s="745">
        <f t="shared" si="7"/>
        <v>0.33524954272275936</v>
      </c>
      <c r="I101" s="746">
        <f t="shared" si="5"/>
        <v>3830</v>
      </c>
      <c r="J101" s="746">
        <f t="shared" si="6"/>
        <v>1287</v>
      </c>
      <c r="K101" s="745">
        <f t="shared" si="8"/>
        <v>0.33603133159268928</v>
      </c>
    </row>
    <row r="102" spans="1:11" ht="13.5" customHeight="1">
      <c r="A102" s="750" t="s">
        <v>2980</v>
      </c>
      <c r="B102" s="751" t="s">
        <v>2981</v>
      </c>
      <c r="C102" s="756">
        <v>2</v>
      </c>
      <c r="D102" s="743"/>
      <c r="E102" s="747">
        <f t="shared" si="9"/>
        <v>0</v>
      </c>
      <c r="F102" s="756"/>
      <c r="G102" s="744"/>
      <c r="H102" s="745"/>
      <c r="I102" s="746">
        <f t="shared" si="5"/>
        <v>2</v>
      </c>
      <c r="J102" s="746">
        <f t="shared" si="6"/>
        <v>0</v>
      </c>
      <c r="K102" s="745">
        <f t="shared" si="8"/>
        <v>0</v>
      </c>
    </row>
    <row r="103" spans="1:11" ht="13.5" customHeight="1">
      <c r="A103" s="750" t="s">
        <v>2982</v>
      </c>
      <c r="B103" s="751" t="s">
        <v>2983</v>
      </c>
      <c r="C103" s="756"/>
      <c r="D103" s="743">
        <v>1</v>
      </c>
      <c r="E103" s="747"/>
      <c r="F103" s="756">
        <v>3418</v>
      </c>
      <c r="G103" s="744">
        <v>1465</v>
      </c>
      <c r="H103" s="745">
        <f t="shared" si="7"/>
        <v>0.42861322410766528</v>
      </c>
      <c r="I103" s="746">
        <f t="shared" si="5"/>
        <v>3418</v>
      </c>
      <c r="J103" s="746">
        <f t="shared" si="6"/>
        <v>1466</v>
      </c>
      <c r="K103" s="745">
        <f t="shared" si="8"/>
        <v>0.42890579286132241</v>
      </c>
    </row>
    <row r="104" spans="1:11" ht="13.5" customHeight="1">
      <c r="A104" s="750" t="s">
        <v>2944</v>
      </c>
      <c r="B104" s="751" t="s">
        <v>2945</v>
      </c>
      <c r="C104" s="756">
        <v>19</v>
      </c>
      <c r="D104" s="743">
        <v>1</v>
      </c>
      <c r="E104" s="747">
        <f t="shared" si="9"/>
        <v>5.2631578947368418E-2</v>
      </c>
      <c r="F104" s="756">
        <v>64</v>
      </c>
      <c r="G104" s="744">
        <v>2</v>
      </c>
      <c r="H104" s="745">
        <f t="shared" si="7"/>
        <v>3.125E-2</v>
      </c>
      <c r="I104" s="746">
        <f t="shared" si="5"/>
        <v>83</v>
      </c>
      <c r="J104" s="746">
        <f t="shared" si="6"/>
        <v>3</v>
      </c>
      <c r="K104" s="745">
        <f t="shared" si="8"/>
        <v>3.614457831325301E-2</v>
      </c>
    </row>
    <row r="105" spans="1:11" ht="13.5" customHeight="1">
      <c r="A105" s="750" t="s">
        <v>2916</v>
      </c>
      <c r="B105" s="751" t="s">
        <v>3474</v>
      </c>
      <c r="C105" s="756"/>
      <c r="D105" s="743"/>
      <c r="E105" s="747"/>
      <c r="F105" s="756">
        <v>3</v>
      </c>
      <c r="G105" s="744">
        <v>18</v>
      </c>
      <c r="H105" s="745">
        <f t="shared" si="7"/>
        <v>6</v>
      </c>
      <c r="I105" s="746">
        <f t="shared" si="5"/>
        <v>3</v>
      </c>
      <c r="J105" s="746">
        <f t="shared" si="6"/>
        <v>18</v>
      </c>
      <c r="K105" s="745">
        <f t="shared" si="8"/>
        <v>6</v>
      </c>
    </row>
    <row r="106" spans="1:11" ht="13.5" customHeight="1">
      <c r="A106" s="750" t="s">
        <v>2984</v>
      </c>
      <c r="B106" s="751" t="s">
        <v>2985</v>
      </c>
      <c r="C106" s="756"/>
      <c r="D106" s="743"/>
      <c r="E106" s="747"/>
      <c r="F106" s="756">
        <v>107</v>
      </c>
      <c r="G106" s="744">
        <v>525</v>
      </c>
      <c r="H106" s="745">
        <f t="shared" si="7"/>
        <v>4.9065420560747661</v>
      </c>
      <c r="I106" s="746">
        <f t="shared" si="5"/>
        <v>107</v>
      </c>
      <c r="J106" s="746">
        <f t="shared" si="6"/>
        <v>525</v>
      </c>
      <c r="K106" s="745">
        <f t="shared" si="8"/>
        <v>4.9065420560747661</v>
      </c>
    </row>
    <row r="107" spans="1:11" ht="13.5" customHeight="1">
      <c r="A107" s="750" t="s">
        <v>2986</v>
      </c>
      <c r="B107" s="751" t="s">
        <v>2987</v>
      </c>
      <c r="C107" s="756"/>
      <c r="D107" s="743"/>
      <c r="E107" s="747"/>
      <c r="F107" s="756">
        <v>190</v>
      </c>
      <c r="G107" s="744">
        <v>997</v>
      </c>
      <c r="H107" s="745">
        <f t="shared" si="7"/>
        <v>5.2473684210526317</v>
      </c>
      <c r="I107" s="746">
        <f t="shared" si="5"/>
        <v>190</v>
      </c>
      <c r="J107" s="746">
        <f t="shared" si="6"/>
        <v>997</v>
      </c>
      <c r="K107" s="745">
        <f t="shared" si="8"/>
        <v>5.2473684210526317</v>
      </c>
    </row>
    <row r="108" spans="1:11" ht="13.5" customHeight="1">
      <c r="A108" s="750" t="s">
        <v>2988</v>
      </c>
      <c r="B108" s="751" t="s">
        <v>2989</v>
      </c>
      <c r="C108" s="756"/>
      <c r="D108" s="743"/>
      <c r="E108" s="747"/>
      <c r="F108" s="756">
        <v>15</v>
      </c>
      <c r="G108" s="744">
        <v>32</v>
      </c>
      <c r="H108" s="745">
        <f t="shared" si="7"/>
        <v>2.1333333333333333</v>
      </c>
      <c r="I108" s="746">
        <f t="shared" si="5"/>
        <v>15</v>
      </c>
      <c r="J108" s="746">
        <f t="shared" si="6"/>
        <v>32</v>
      </c>
      <c r="K108" s="745">
        <f t="shared" si="8"/>
        <v>2.1333333333333333</v>
      </c>
    </row>
    <row r="109" spans="1:11" ht="13.5" customHeight="1">
      <c r="A109" s="750" t="s">
        <v>2990</v>
      </c>
      <c r="B109" s="751" t="s">
        <v>2991</v>
      </c>
      <c r="C109" s="756"/>
      <c r="D109" s="743"/>
      <c r="E109" s="747"/>
      <c r="F109" s="756">
        <v>2</v>
      </c>
      <c r="G109" s="744"/>
      <c r="H109" s="745">
        <f t="shared" si="7"/>
        <v>0</v>
      </c>
      <c r="I109" s="746">
        <f t="shared" si="5"/>
        <v>2</v>
      </c>
      <c r="J109" s="746">
        <f t="shared" si="6"/>
        <v>0</v>
      </c>
      <c r="K109" s="745">
        <f t="shared" si="8"/>
        <v>0</v>
      </c>
    </row>
    <row r="110" spans="1:11" ht="13.5" customHeight="1">
      <c r="A110" s="750" t="s">
        <v>2918</v>
      </c>
      <c r="B110" s="751" t="s">
        <v>2919</v>
      </c>
      <c r="C110" s="756">
        <v>2</v>
      </c>
      <c r="D110" s="743">
        <v>35</v>
      </c>
      <c r="E110" s="747">
        <f t="shared" si="9"/>
        <v>17.5</v>
      </c>
      <c r="F110" s="756">
        <v>2303</v>
      </c>
      <c r="G110" s="744">
        <v>5851</v>
      </c>
      <c r="H110" s="745">
        <f t="shared" si="7"/>
        <v>2.5405992184107684</v>
      </c>
      <c r="I110" s="746">
        <f t="shared" si="5"/>
        <v>2305</v>
      </c>
      <c r="J110" s="746">
        <f t="shared" si="6"/>
        <v>5886</v>
      </c>
      <c r="K110" s="745">
        <f t="shared" si="8"/>
        <v>2.5535791757049893</v>
      </c>
    </row>
    <row r="111" spans="1:11" ht="13.5" customHeight="1">
      <c r="A111" s="750" t="s">
        <v>3475</v>
      </c>
      <c r="B111" s="751" t="s">
        <v>3476</v>
      </c>
      <c r="C111" s="756">
        <v>5</v>
      </c>
      <c r="D111" s="743">
        <v>10</v>
      </c>
      <c r="E111" s="747">
        <f t="shared" si="9"/>
        <v>2</v>
      </c>
      <c r="F111" s="756">
        <v>172</v>
      </c>
      <c r="G111" s="744">
        <v>49</v>
      </c>
      <c r="H111" s="745">
        <f t="shared" si="7"/>
        <v>0.28488372093023256</v>
      </c>
      <c r="I111" s="746">
        <f t="shared" si="5"/>
        <v>177</v>
      </c>
      <c r="J111" s="746">
        <f t="shared" si="6"/>
        <v>59</v>
      </c>
      <c r="K111" s="745">
        <f t="shared" si="8"/>
        <v>0.33333333333333331</v>
      </c>
    </row>
    <row r="112" spans="1:11" ht="13.5" customHeight="1">
      <c r="A112" s="750" t="s">
        <v>3477</v>
      </c>
      <c r="B112" s="751" t="s">
        <v>3478</v>
      </c>
      <c r="C112" s="756"/>
      <c r="D112" s="743"/>
      <c r="E112" s="747"/>
      <c r="F112" s="756">
        <v>408</v>
      </c>
      <c r="G112" s="744">
        <v>660</v>
      </c>
      <c r="H112" s="745">
        <f t="shared" si="7"/>
        <v>1.6176470588235294</v>
      </c>
      <c r="I112" s="746">
        <f t="shared" si="5"/>
        <v>408</v>
      </c>
      <c r="J112" s="746">
        <f t="shared" si="6"/>
        <v>660</v>
      </c>
      <c r="K112" s="745">
        <f t="shared" si="8"/>
        <v>1.6176470588235294</v>
      </c>
    </row>
    <row r="113" spans="1:11" ht="13.5" customHeight="1">
      <c r="A113" s="750" t="s">
        <v>3496</v>
      </c>
      <c r="B113" s="749" t="s">
        <v>3486</v>
      </c>
      <c r="C113" s="756"/>
      <c r="D113" s="743"/>
      <c r="E113" s="747"/>
      <c r="F113" s="756"/>
      <c r="G113" s="744">
        <v>2</v>
      </c>
      <c r="H113" s="745"/>
      <c r="I113" s="746">
        <f t="shared" si="5"/>
        <v>0</v>
      </c>
      <c r="J113" s="746">
        <f t="shared" si="6"/>
        <v>2</v>
      </c>
      <c r="K113" s="745"/>
    </row>
    <row r="114" spans="1:11" ht="13.5" customHeight="1">
      <c r="A114" s="750" t="s">
        <v>3479</v>
      </c>
      <c r="B114" s="751" t="s">
        <v>3480</v>
      </c>
      <c r="C114" s="756"/>
      <c r="D114" s="743"/>
      <c r="E114" s="747"/>
      <c r="F114" s="756">
        <v>1</v>
      </c>
      <c r="G114" s="744"/>
      <c r="H114" s="745">
        <f t="shared" si="7"/>
        <v>0</v>
      </c>
      <c r="I114" s="746">
        <f t="shared" si="5"/>
        <v>1</v>
      </c>
      <c r="J114" s="746">
        <f t="shared" si="6"/>
        <v>0</v>
      </c>
      <c r="K114" s="745">
        <f t="shared" si="8"/>
        <v>0</v>
      </c>
    </row>
    <row r="115" spans="1:11" ht="13.5" customHeight="1">
      <c r="A115" s="750" t="s">
        <v>3481</v>
      </c>
      <c r="B115" s="751" t="s">
        <v>3482</v>
      </c>
      <c r="C115" s="756">
        <v>5</v>
      </c>
      <c r="D115" s="743">
        <v>10</v>
      </c>
      <c r="E115" s="747">
        <f t="shared" si="9"/>
        <v>2</v>
      </c>
      <c r="F115" s="756">
        <v>174</v>
      </c>
      <c r="G115" s="744">
        <v>49</v>
      </c>
      <c r="H115" s="745">
        <f t="shared" si="7"/>
        <v>0.28160919540229884</v>
      </c>
      <c r="I115" s="746">
        <f t="shared" si="5"/>
        <v>179</v>
      </c>
      <c r="J115" s="746">
        <f t="shared" si="6"/>
        <v>59</v>
      </c>
      <c r="K115" s="745">
        <f t="shared" si="8"/>
        <v>0.32960893854748602</v>
      </c>
    </row>
    <row r="116" spans="1:11" ht="13.5" customHeight="1">
      <c r="A116" s="750" t="s">
        <v>3483</v>
      </c>
      <c r="B116" s="751" t="s">
        <v>3484</v>
      </c>
      <c r="C116" s="756">
        <v>5</v>
      </c>
      <c r="D116" s="743">
        <v>10</v>
      </c>
      <c r="E116" s="747">
        <f t="shared" si="9"/>
        <v>2</v>
      </c>
      <c r="F116" s="756">
        <v>174</v>
      </c>
      <c r="G116" s="744">
        <v>42</v>
      </c>
      <c r="H116" s="745">
        <f t="shared" si="7"/>
        <v>0.2413793103448276</v>
      </c>
      <c r="I116" s="746">
        <f t="shared" si="5"/>
        <v>179</v>
      </c>
      <c r="J116" s="746">
        <f t="shared" si="6"/>
        <v>52</v>
      </c>
      <c r="K116" s="745">
        <f t="shared" si="8"/>
        <v>0.29050279329608941</v>
      </c>
    </row>
    <row r="117" spans="1:11" ht="13.5" customHeight="1">
      <c r="A117" s="750" t="s">
        <v>3485</v>
      </c>
      <c r="B117" s="751" t="s">
        <v>3486</v>
      </c>
      <c r="C117" s="756">
        <v>5</v>
      </c>
      <c r="D117" s="743">
        <v>10</v>
      </c>
      <c r="E117" s="747">
        <f t="shared" si="9"/>
        <v>2</v>
      </c>
      <c r="F117" s="756">
        <v>174</v>
      </c>
      <c r="G117" s="744">
        <v>49</v>
      </c>
      <c r="H117" s="745">
        <f t="shared" si="7"/>
        <v>0.28160919540229884</v>
      </c>
      <c r="I117" s="746">
        <f t="shared" si="5"/>
        <v>179</v>
      </c>
      <c r="J117" s="746">
        <f t="shared" si="6"/>
        <v>59</v>
      </c>
      <c r="K117" s="745">
        <f t="shared" si="8"/>
        <v>0.32960893854748602</v>
      </c>
    </row>
    <row r="118" spans="1:11" ht="13.5" customHeight="1">
      <c r="A118" s="750" t="s">
        <v>2397</v>
      </c>
      <c r="B118" s="751" t="s">
        <v>2398</v>
      </c>
      <c r="C118" s="756">
        <v>1</v>
      </c>
      <c r="D118" s="743"/>
      <c r="E118" s="747">
        <f t="shared" si="9"/>
        <v>0</v>
      </c>
      <c r="F118" s="756">
        <v>39</v>
      </c>
      <c r="G118" s="744">
        <v>1</v>
      </c>
      <c r="H118" s="745">
        <f t="shared" si="7"/>
        <v>2.564102564102564E-2</v>
      </c>
      <c r="I118" s="746">
        <f t="shared" si="5"/>
        <v>40</v>
      </c>
      <c r="J118" s="746">
        <f t="shared" si="6"/>
        <v>1</v>
      </c>
      <c r="K118" s="745">
        <f t="shared" si="8"/>
        <v>2.5000000000000001E-2</v>
      </c>
    </row>
    <row r="119" spans="1:11" ht="13.5" customHeight="1">
      <c r="A119" s="750" t="s">
        <v>2502</v>
      </c>
      <c r="B119" s="751" t="s">
        <v>2503</v>
      </c>
      <c r="C119" s="756"/>
      <c r="D119" s="743"/>
      <c r="E119" s="747"/>
      <c r="F119" s="756">
        <v>40</v>
      </c>
      <c r="G119" s="744"/>
      <c r="H119" s="745">
        <f t="shared" si="7"/>
        <v>0</v>
      </c>
      <c r="I119" s="746">
        <f t="shared" si="5"/>
        <v>40</v>
      </c>
      <c r="J119" s="746">
        <f t="shared" si="6"/>
        <v>0</v>
      </c>
      <c r="K119" s="745">
        <f t="shared" si="8"/>
        <v>0</v>
      </c>
    </row>
    <row r="120" spans="1:11" ht="13.5" customHeight="1">
      <c r="A120" s="750" t="s">
        <v>3487</v>
      </c>
      <c r="B120" s="751" t="s">
        <v>3488</v>
      </c>
      <c r="C120" s="756">
        <v>5</v>
      </c>
      <c r="D120" s="743">
        <v>10</v>
      </c>
      <c r="E120" s="747">
        <f t="shared" si="9"/>
        <v>2</v>
      </c>
      <c r="F120" s="756">
        <v>131</v>
      </c>
      <c r="G120" s="744">
        <v>49</v>
      </c>
      <c r="H120" s="745">
        <f t="shared" si="7"/>
        <v>0.37404580152671757</v>
      </c>
      <c r="I120" s="746">
        <f t="shared" si="5"/>
        <v>136</v>
      </c>
      <c r="J120" s="746">
        <f t="shared" si="6"/>
        <v>59</v>
      </c>
      <c r="K120" s="745">
        <f t="shared" si="8"/>
        <v>0.43382352941176472</v>
      </c>
    </row>
    <row r="121" spans="1:11" ht="13.5" customHeight="1">
      <c r="A121" s="750" t="s">
        <v>3489</v>
      </c>
      <c r="B121" s="751" t="s">
        <v>3490</v>
      </c>
      <c r="C121" s="756"/>
      <c r="D121" s="743"/>
      <c r="E121" s="747"/>
      <c r="F121" s="756">
        <v>1</v>
      </c>
      <c r="G121" s="744"/>
      <c r="H121" s="745">
        <f t="shared" si="7"/>
        <v>0</v>
      </c>
      <c r="I121" s="746">
        <f t="shared" si="5"/>
        <v>1</v>
      </c>
      <c r="J121" s="746">
        <f t="shared" si="6"/>
        <v>0</v>
      </c>
      <c r="K121" s="745">
        <f t="shared" si="8"/>
        <v>0</v>
      </c>
    </row>
    <row r="122" spans="1:11" ht="13.5" customHeight="1">
      <c r="A122" s="750" t="s">
        <v>2621</v>
      </c>
      <c r="B122" s="751" t="s">
        <v>3491</v>
      </c>
      <c r="C122" s="756">
        <v>2</v>
      </c>
      <c r="D122" s="743"/>
      <c r="E122" s="747">
        <f t="shared" si="9"/>
        <v>0</v>
      </c>
      <c r="F122" s="756"/>
      <c r="G122" s="744"/>
      <c r="H122" s="745"/>
      <c r="I122" s="746">
        <f t="shared" si="5"/>
        <v>2</v>
      </c>
      <c r="J122" s="746">
        <f t="shared" si="6"/>
        <v>0</v>
      </c>
      <c r="K122" s="745">
        <f t="shared" si="8"/>
        <v>0</v>
      </c>
    </row>
    <row r="123" spans="1:11" ht="13.5" customHeight="1">
      <c r="A123" s="750" t="s">
        <v>2659</v>
      </c>
      <c r="B123" s="751" t="s">
        <v>2660</v>
      </c>
      <c r="C123" s="756">
        <v>1</v>
      </c>
      <c r="D123" s="743">
        <v>1</v>
      </c>
      <c r="E123" s="747">
        <f>D123/C123</f>
        <v>1</v>
      </c>
      <c r="F123" s="756">
        <v>33</v>
      </c>
      <c r="G123" s="744">
        <v>79</v>
      </c>
      <c r="H123" s="745">
        <f>G123/F123</f>
        <v>2.393939393939394</v>
      </c>
      <c r="I123" s="746">
        <f>C123+F123</f>
        <v>34</v>
      </c>
      <c r="J123" s="746">
        <f>D123+G123</f>
        <v>80</v>
      </c>
      <c r="K123" s="745">
        <f>J123/I123</f>
        <v>2.3529411764705883</v>
      </c>
    </row>
    <row r="124" spans="1:11" ht="13.5" customHeight="1">
      <c r="A124" s="741"/>
      <c r="B124" s="815"/>
      <c r="C124" s="816">
        <f>SUM(C11:C123)</f>
        <v>18124</v>
      </c>
      <c r="D124" s="816">
        <f>SUM(D11:D123)</f>
        <v>4103</v>
      </c>
      <c r="E124" s="752">
        <f>D124/C124</f>
        <v>0.22638490399470315</v>
      </c>
      <c r="F124" s="816">
        <f>SUM(F11:F123)</f>
        <v>62413</v>
      </c>
      <c r="G124" s="816">
        <f>SUM(G11:G123)</f>
        <v>29226</v>
      </c>
      <c r="H124" s="753">
        <f>G124/F124</f>
        <v>0.46826782881771428</v>
      </c>
      <c r="I124" s="754">
        <f>C124+F124</f>
        <v>80537</v>
      </c>
      <c r="J124" s="754">
        <f>D124+G124</f>
        <v>33329</v>
      </c>
      <c r="K124" s="753">
        <f>J124/I124</f>
        <v>0.41383463501247875</v>
      </c>
    </row>
    <row r="125" spans="1:11" ht="13.5" customHeight="1">
      <c r="A125" s="983" t="s">
        <v>3501</v>
      </c>
      <c r="B125" s="984"/>
      <c r="C125" s="984"/>
      <c r="D125" s="984"/>
      <c r="E125" s="984"/>
      <c r="F125" s="985"/>
      <c r="G125" s="744"/>
      <c r="H125" s="745"/>
      <c r="I125" s="746"/>
      <c r="J125" s="746"/>
      <c r="K125" s="745"/>
    </row>
    <row r="126" spans="1:11" ht="13.5" customHeight="1">
      <c r="A126" s="750"/>
      <c r="B126" s="751"/>
      <c r="C126" s="756"/>
      <c r="D126" s="743"/>
      <c r="E126" s="747"/>
      <c r="F126" s="756"/>
      <c r="G126" s="744"/>
      <c r="H126" s="745"/>
      <c r="I126" s="746"/>
      <c r="J126" s="746"/>
      <c r="K126" s="745"/>
    </row>
    <row r="127" spans="1:11" ht="13.5" customHeight="1"/>
    <row r="128" spans="1:11" ht="13.5" customHeight="1"/>
    <row r="129" spans="1:11" ht="14.25">
      <c r="A129" s="97"/>
      <c r="B129" s="137"/>
      <c r="C129" s="137"/>
      <c r="D129" s="137"/>
      <c r="E129" s="137"/>
      <c r="F129" s="331"/>
      <c r="G129" s="331"/>
      <c r="H129" s="331"/>
      <c r="I129" s="328"/>
      <c r="J129" s="354"/>
      <c r="K129" s="331"/>
    </row>
  </sheetData>
  <mergeCells count="6">
    <mergeCell ref="I8:K8"/>
    <mergeCell ref="A125:F125"/>
    <mergeCell ref="A8:A9"/>
    <mergeCell ref="B8:B9"/>
    <mergeCell ref="C8:E8"/>
    <mergeCell ref="F8:H8"/>
  </mergeCells>
  <pageMargins left="0.23622047244094491" right="0.23622047244094491" top="0.35433070866141736" bottom="0.35433070866141736" header="0.31496062992125984" footer="0.31496062992125984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E8" sqref="E8"/>
    </sheetView>
  </sheetViews>
  <sheetFormatPr defaultRowHeight="12.75"/>
  <cols>
    <col min="1" max="1" width="8.42578125" customWidth="1"/>
    <col min="2" max="2" width="41.140625" customWidth="1"/>
    <col min="3" max="3" width="7.140625" customWidth="1"/>
    <col min="4" max="4" width="8.7109375" customWidth="1"/>
    <col min="5" max="5" width="8.85546875" customWidth="1"/>
    <col min="6" max="6" width="7.28515625" customWidth="1"/>
    <col min="7" max="7" width="8.7109375" customWidth="1"/>
    <col min="8" max="8" width="8.140625" customWidth="1"/>
    <col min="9" max="9" width="7" customWidth="1"/>
    <col min="10" max="10" width="8" customWidth="1"/>
    <col min="11" max="11" width="9.8554687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>
      <c r="A3" s="393"/>
      <c r="B3" s="394"/>
      <c r="C3" s="387"/>
      <c r="D3" s="389"/>
      <c r="E3" s="389"/>
      <c r="F3" s="389"/>
      <c r="G3" s="389"/>
      <c r="H3" s="389"/>
      <c r="I3" s="391"/>
      <c r="J3" s="260"/>
      <c r="K3" s="363"/>
    </row>
    <row r="4" spans="1:11" ht="14.25">
      <c r="A4" s="393"/>
      <c r="B4" s="394" t="s">
        <v>1794</v>
      </c>
      <c r="C4" s="388" t="s">
        <v>1752</v>
      </c>
      <c r="D4" s="390"/>
      <c r="E4" s="390"/>
      <c r="F4" s="390"/>
      <c r="G4" s="390"/>
      <c r="H4" s="390"/>
      <c r="I4" s="392"/>
      <c r="J4" s="400"/>
      <c r="K4" s="363"/>
    </row>
    <row r="5" spans="1:11" ht="14.25">
      <c r="A5" s="393"/>
      <c r="B5" s="394" t="s">
        <v>197</v>
      </c>
      <c r="C5" s="388" t="s">
        <v>3003</v>
      </c>
      <c r="D5" s="390"/>
      <c r="E5" s="390"/>
      <c r="F5" s="390"/>
      <c r="G5" s="390"/>
      <c r="H5" s="390"/>
      <c r="I5" s="392"/>
      <c r="J5" s="400"/>
      <c r="K5" s="363"/>
    </row>
    <row r="6" spans="1:11" ht="15.75">
      <c r="A6" s="369"/>
      <c r="B6" s="369"/>
      <c r="C6" s="369"/>
      <c r="D6" s="369"/>
      <c r="E6" s="369"/>
      <c r="F6" s="369"/>
      <c r="G6" s="369"/>
      <c r="H6" s="369"/>
      <c r="I6" s="362"/>
      <c r="J6" s="362"/>
      <c r="K6" s="362"/>
    </row>
    <row r="7" spans="1:11">
      <c r="A7" s="970" t="s">
        <v>115</v>
      </c>
      <c r="B7" s="970" t="s">
        <v>199</v>
      </c>
      <c r="C7" s="963" t="s">
        <v>1751</v>
      </c>
      <c r="D7" s="963"/>
      <c r="E7" s="963"/>
      <c r="F7" s="963" t="s">
        <v>1750</v>
      </c>
      <c r="G7" s="963"/>
      <c r="H7" s="963"/>
      <c r="I7" s="963" t="s">
        <v>86</v>
      </c>
      <c r="J7" s="963"/>
      <c r="K7" s="963"/>
    </row>
    <row r="8" spans="1:11" ht="62.25" customHeight="1" thickBot="1">
      <c r="A8" s="971"/>
      <c r="B8" s="971"/>
      <c r="C8" s="496" t="s">
        <v>1808</v>
      </c>
      <c r="D8" s="496" t="s">
        <v>1809</v>
      </c>
      <c r="E8" s="349" t="s">
        <v>1804</v>
      </c>
      <c r="F8" s="496" t="s">
        <v>1808</v>
      </c>
      <c r="G8" s="496" t="s">
        <v>1809</v>
      </c>
      <c r="H8" s="349" t="s">
        <v>1804</v>
      </c>
      <c r="I8" s="496" t="s">
        <v>1808</v>
      </c>
      <c r="J8" s="496" t="s">
        <v>1809</v>
      </c>
      <c r="K8" s="349" t="s">
        <v>1804</v>
      </c>
    </row>
    <row r="9" spans="1:11" ht="15" thickTop="1">
      <c r="A9" s="397"/>
      <c r="B9" s="335" t="s">
        <v>198</v>
      </c>
      <c r="C9" s="335"/>
      <c r="D9" s="335"/>
      <c r="E9" s="335"/>
      <c r="F9" s="335"/>
      <c r="G9" s="335"/>
      <c r="H9" s="335"/>
      <c r="I9" s="335"/>
      <c r="J9" s="335"/>
      <c r="K9" s="334"/>
    </row>
    <row r="10" spans="1:11" ht="14.25">
      <c r="A10" s="266"/>
      <c r="B10" s="333" t="s">
        <v>1749</v>
      </c>
      <c r="C10" s="133"/>
      <c r="D10" s="133"/>
      <c r="E10" s="715"/>
      <c r="F10" s="134"/>
      <c r="G10" s="134"/>
      <c r="H10" s="717"/>
      <c r="I10" s="135"/>
      <c r="J10" s="134"/>
      <c r="K10" s="134"/>
    </row>
    <row r="11" spans="1:11">
      <c r="A11" s="503" t="s">
        <v>2884</v>
      </c>
      <c r="B11" s="504" t="s">
        <v>2885</v>
      </c>
      <c r="C11" s="505">
        <v>5</v>
      </c>
      <c r="D11" s="133"/>
      <c r="E11" s="715"/>
      <c r="F11" s="505"/>
      <c r="G11" s="134"/>
      <c r="H11" s="717"/>
      <c r="I11" s="714">
        <f>C11+F11</f>
        <v>5</v>
      </c>
      <c r="J11" s="134">
        <f>D11+G11</f>
        <v>0</v>
      </c>
      <c r="K11" s="134"/>
    </row>
    <row r="12" spans="1:11">
      <c r="A12" s="503" t="s">
        <v>2886</v>
      </c>
      <c r="B12" s="504" t="s">
        <v>2887</v>
      </c>
      <c r="C12" s="505">
        <v>160</v>
      </c>
      <c r="D12" s="133"/>
      <c r="E12" s="715"/>
      <c r="F12" s="505">
        <v>674</v>
      </c>
      <c r="G12" s="134"/>
      <c r="H12" s="718"/>
      <c r="I12" s="714">
        <f t="shared" ref="I12:J30" si="0">C12+F12</f>
        <v>834</v>
      </c>
      <c r="J12" s="134">
        <f t="shared" ref="J12:J29" si="1">D12+G12</f>
        <v>0</v>
      </c>
      <c r="K12" s="134"/>
    </row>
    <row r="13" spans="1:11">
      <c r="A13" s="503" t="s">
        <v>2888</v>
      </c>
      <c r="B13" s="504" t="s">
        <v>2889</v>
      </c>
      <c r="C13" s="505">
        <v>365</v>
      </c>
      <c r="D13" s="133">
        <v>68</v>
      </c>
      <c r="E13" s="716">
        <f>D13/C13</f>
        <v>0.18630136986301371</v>
      </c>
      <c r="F13" s="505">
        <v>726</v>
      </c>
      <c r="G13" s="134">
        <v>216</v>
      </c>
      <c r="H13" s="718">
        <f>G13/F13</f>
        <v>0.2975206611570248</v>
      </c>
      <c r="I13" s="714">
        <f t="shared" si="0"/>
        <v>1091</v>
      </c>
      <c r="J13" s="134">
        <f t="shared" si="1"/>
        <v>284</v>
      </c>
      <c r="K13" s="719">
        <f>J13/I13</f>
        <v>0.26031164069660861</v>
      </c>
    </row>
    <row r="14" spans="1:11">
      <c r="A14" s="503" t="s">
        <v>2890</v>
      </c>
      <c r="B14" s="504" t="s">
        <v>2891</v>
      </c>
      <c r="C14" s="505">
        <v>2</v>
      </c>
      <c r="D14" s="133"/>
      <c r="E14" s="716">
        <f t="shared" ref="E14:E30" si="2">D14/C14</f>
        <v>0</v>
      </c>
      <c r="F14" s="505"/>
      <c r="G14" s="134"/>
      <c r="H14" s="718"/>
      <c r="I14" s="714">
        <f t="shared" si="0"/>
        <v>2</v>
      </c>
      <c r="J14" s="134">
        <f t="shared" si="1"/>
        <v>0</v>
      </c>
      <c r="K14" s="719">
        <f t="shared" ref="K14:K30" si="3">J14/I14</f>
        <v>0</v>
      </c>
    </row>
    <row r="15" spans="1:11">
      <c r="A15" s="508" t="s">
        <v>2886</v>
      </c>
      <c r="B15" s="509" t="s">
        <v>2887</v>
      </c>
      <c r="C15" s="505"/>
      <c r="D15" s="133">
        <v>1</v>
      </c>
      <c r="E15" s="716"/>
      <c r="F15" s="505"/>
      <c r="G15" s="134">
        <v>220</v>
      </c>
      <c r="H15" s="718"/>
      <c r="I15" s="714"/>
      <c r="J15" s="134">
        <f t="shared" si="1"/>
        <v>221</v>
      </c>
      <c r="K15" s="719"/>
    </row>
    <row r="16" spans="1:11">
      <c r="A16" s="503" t="s">
        <v>2892</v>
      </c>
      <c r="B16" s="504" t="s">
        <v>2893</v>
      </c>
      <c r="C16" s="505"/>
      <c r="D16" s="133"/>
      <c r="E16" s="716"/>
      <c r="F16" s="505">
        <v>4</v>
      </c>
      <c r="G16" s="134"/>
      <c r="H16" s="718">
        <f t="shared" ref="H16:H30" si="4">G16/F16</f>
        <v>0</v>
      </c>
      <c r="I16" s="714">
        <f t="shared" si="0"/>
        <v>4</v>
      </c>
      <c r="J16" s="134">
        <f t="shared" si="1"/>
        <v>0</v>
      </c>
      <c r="K16" s="719">
        <f t="shared" si="3"/>
        <v>0</v>
      </c>
    </row>
    <row r="17" spans="1:11">
      <c r="A17" s="503" t="s">
        <v>2894</v>
      </c>
      <c r="B17" s="504" t="s">
        <v>2895</v>
      </c>
      <c r="C17" s="505">
        <v>12</v>
      </c>
      <c r="D17" s="133">
        <v>11</v>
      </c>
      <c r="E17" s="716">
        <f t="shared" si="2"/>
        <v>0.91666666666666663</v>
      </c>
      <c r="F17" s="505">
        <v>1</v>
      </c>
      <c r="G17" s="134">
        <v>7</v>
      </c>
      <c r="H17" s="718">
        <f t="shared" si="4"/>
        <v>7</v>
      </c>
      <c r="I17" s="714">
        <f t="shared" si="0"/>
        <v>13</v>
      </c>
      <c r="J17" s="134">
        <f t="shared" si="1"/>
        <v>18</v>
      </c>
      <c r="K17" s="719">
        <f t="shared" si="3"/>
        <v>1.3846153846153846</v>
      </c>
    </row>
    <row r="18" spans="1:11">
      <c r="A18" s="503" t="s">
        <v>2896</v>
      </c>
      <c r="B18" s="504" t="s">
        <v>2897</v>
      </c>
      <c r="C18" s="505">
        <v>2</v>
      </c>
      <c r="D18" s="133">
        <v>2</v>
      </c>
      <c r="E18" s="716">
        <f t="shared" si="2"/>
        <v>1</v>
      </c>
      <c r="F18" s="505">
        <v>1</v>
      </c>
      <c r="G18" s="134"/>
      <c r="H18" s="718">
        <f t="shared" si="4"/>
        <v>0</v>
      </c>
      <c r="I18" s="714">
        <f t="shared" si="0"/>
        <v>3</v>
      </c>
      <c r="J18" s="134">
        <f t="shared" si="1"/>
        <v>2</v>
      </c>
      <c r="K18" s="719">
        <f t="shared" si="3"/>
        <v>0.66666666666666663</v>
      </c>
    </row>
    <row r="19" spans="1:11">
      <c r="A19" s="503" t="s">
        <v>2898</v>
      </c>
      <c r="B19" s="504" t="s">
        <v>2899</v>
      </c>
      <c r="C19" s="505">
        <v>350</v>
      </c>
      <c r="D19" s="133">
        <v>68</v>
      </c>
      <c r="E19" s="716">
        <f t="shared" si="2"/>
        <v>0.19428571428571428</v>
      </c>
      <c r="F19" s="505">
        <v>730</v>
      </c>
      <c r="G19" s="134">
        <v>216</v>
      </c>
      <c r="H19" s="718">
        <f t="shared" si="4"/>
        <v>0.29589041095890412</v>
      </c>
      <c r="I19" s="714">
        <f t="shared" si="0"/>
        <v>1080</v>
      </c>
      <c r="J19" s="134">
        <f t="shared" si="1"/>
        <v>284</v>
      </c>
      <c r="K19" s="719">
        <f t="shared" si="3"/>
        <v>0.26296296296296295</v>
      </c>
    </row>
    <row r="20" spans="1:11">
      <c r="A20" s="503" t="s">
        <v>2900</v>
      </c>
      <c r="B20" s="504" t="s">
        <v>2901</v>
      </c>
      <c r="C20" s="505">
        <v>11</v>
      </c>
      <c r="D20" s="133"/>
      <c r="E20" s="716">
        <f t="shared" si="2"/>
        <v>0</v>
      </c>
      <c r="F20" s="505">
        <v>727</v>
      </c>
      <c r="G20" s="134">
        <v>211</v>
      </c>
      <c r="H20" s="718">
        <f t="shared" si="4"/>
        <v>0.29023383768913341</v>
      </c>
      <c r="I20" s="714">
        <f t="shared" si="0"/>
        <v>738</v>
      </c>
      <c r="J20" s="134">
        <f t="shared" si="1"/>
        <v>211</v>
      </c>
      <c r="K20" s="719">
        <f t="shared" si="3"/>
        <v>0.28590785907859079</v>
      </c>
    </row>
    <row r="21" spans="1:11">
      <c r="A21" s="503" t="s">
        <v>2902</v>
      </c>
      <c r="B21" s="504" t="s">
        <v>2903</v>
      </c>
      <c r="C21" s="505">
        <v>9</v>
      </c>
      <c r="D21" s="133"/>
      <c r="E21" s="716">
        <f t="shared" si="2"/>
        <v>0</v>
      </c>
      <c r="F21" s="505"/>
      <c r="G21" s="134">
        <v>211</v>
      </c>
      <c r="H21" s="718"/>
      <c r="I21" s="714">
        <f t="shared" si="0"/>
        <v>9</v>
      </c>
      <c r="J21" s="134">
        <f t="shared" si="1"/>
        <v>211</v>
      </c>
      <c r="K21" s="719">
        <f t="shared" si="3"/>
        <v>23.444444444444443</v>
      </c>
    </row>
    <row r="22" spans="1:11">
      <c r="A22" s="503" t="s">
        <v>2904</v>
      </c>
      <c r="B22" s="504" t="s">
        <v>2905</v>
      </c>
      <c r="C22" s="505">
        <v>4</v>
      </c>
      <c r="D22" s="133"/>
      <c r="E22" s="716">
        <f t="shared" si="2"/>
        <v>0</v>
      </c>
      <c r="F22" s="505">
        <v>2</v>
      </c>
      <c r="G22" s="134">
        <v>1</v>
      </c>
      <c r="H22" s="718">
        <f t="shared" si="4"/>
        <v>0.5</v>
      </c>
      <c r="I22" s="714">
        <f t="shared" si="0"/>
        <v>6</v>
      </c>
      <c r="J22" s="134">
        <f t="shared" si="1"/>
        <v>1</v>
      </c>
      <c r="K22" s="719">
        <f t="shared" si="3"/>
        <v>0.16666666666666666</v>
      </c>
    </row>
    <row r="23" spans="1:11">
      <c r="A23" s="503" t="s">
        <v>2906</v>
      </c>
      <c r="B23" s="504" t="s">
        <v>2907</v>
      </c>
      <c r="C23" s="505">
        <v>2</v>
      </c>
      <c r="D23" s="133"/>
      <c r="E23" s="716">
        <f t="shared" si="2"/>
        <v>0</v>
      </c>
      <c r="F23" s="505"/>
      <c r="G23" s="134"/>
      <c r="H23" s="718"/>
      <c r="I23" s="714">
        <f t="shared" si="0"/>
        <v>2</v>
      </c>
      <c r="J23" s="134">
        <f t="shared" si="1"/>
        <v>0</v>
      </c>
      <c r="K23" s="719">
        <f t="shared" si="3"/>
        <v>0</v>
      </c>
    </row>
    <row r="24" spans="1:11">
      <c r="A24" s="503" t="s">
        <v>2908</v>
      </c>
      <c r="B24" s="504" t="s">
        <v>2909</v>
      </c>
      <c r="C24" s="505">
        <v>57</v>
      </c>
      <c r="D24" s="133"/>
      <c r="E24" s="716">
        <f t="shared" si="2"/>
        <v>0</v>
      </c>
      <c r="F24" s="505">
        <v>2648</v>
      </c>
      <c r="G24" s="134">
        <v>707</v>
      </c>
      <c r="H24" s="718">
        <f t="shared" si="4"/>
        <v>0.26699395770392748</v>
      </c>
      <c r="I24" s="714">
        <f t="shared" si="0"/>
        <v>2705</v>
      </c>
      <c r="J24" s="134">
        <f t="shared" si="1"/>
        <v>707</v>
      </c>
      <c r="K24" s="719">
        <f t="shared" si="3"/>
        <v>0.26136783733826247</v>
      </c>
    </row>
    <row r="25" spans="1:11">
      <c r="A25" s="503" t="s">
        <v>2910</v>
      </c>
      <c r="B25" s="504" t="s">
        <v>2911</v>
      </c>
      <c r="C25" s="505">
        <v>77</v>
      </c>
      <c r="D25" s="133">
        <v>12</v>
      </c>
      <c r="E25" s="716">
        <f t="shared" si="2"/>
        <v>0.15584415584415584</v>
      </c>
      <c r="F25" s="505">
        <v>5</v>
      </c>
      <c r="G25" s="134">
        <v>2</v>
      </c>
      <c r="H25" s="718">
        <f t="shared" si="4"/>
        <v>0.4</v>
      </c>
      <c r="I25" s="714">
        <f t="shared" si="0"/>
        <v>82</v>
      </c>
      <c r="J25" s="134">
        <f t="shared" si="1"/>
        <v>14</v>
      </c>
      <c r="K25" s="719">
        <f t="shared" si="3"/>
        <v>0.17073170731707318</v>
      </c>
    </row>
    <row r="26" spans="1:11">
      <c r="A26" s="503" t="s">
        <v>2912</v>
      </c>
      <c r="B26" s="504" t="s">
        <v>2913</v>
      </c>
      <c r="C26" s="505">
        <v>20</v>
      </c>
      <c r="D26" s="133">
        <v>8</v>
      </c>
      <c r="E26" s="716">
        <f t="shared" si="2"/>
        <v>0.4</v>
      </c>
      <c r="F26" s="505">
        <v>1</v>
      </c>
      <c r="G26" s="134">
        <v>2</v>
      </c>
      <c r="H26" s="718">
        <f t="shared" si="4"/>
        <v>2</v>
      </c>
      <c r="I26" s="714">
        <f t="shared" si="0"/>
        <v>21</v>
      </c>
      <c r="J26" s="134">
        <f t="shared" si="1"/>
        <v>10</v>
      </c>
      <c r="K26" s="719">
        <f t="shared" si="3"/>
        <v>0.47619047619047616</v>
      </c>
    </row>
    <row r="27" spans="1:11">
      <c r="A27" s="503" t="s">
        <v>2914</v>
      </c>
      <c r="B27" s="504" t="s">
        <v>2915</v>
      </c>
      <c r="C27" s="505">
        <v>93</v>
      </c>
      <c r="D27" s="133">
        <v>11</v>
      </c>
      <c r="E27" s="716">
        <f t="shared" si="2"/>
        <v>0.11827956989247312</v>
      </c>
      <c r="F27" s="505">
        <v>49</v>
      </c>
      <c r="G27" s="134">
        <v>10</v>
      </c>
      <c r="H27" s="718">
        <f t="shared" si="4"/>
        <v>0.20408163265306123</v>
      </c>
      <c r="I27" s="714">
        <f t="shared" si="0"/>
        <v>142</v>
      </c>
      <c r="J27" s="134">
        <f t="shared" si="1"/>
        <v>21</v>
      </c>
      <c r="K27" s="719">
        <f t="shared" si="3"/>
        <v>0.14788732394366197</v>
      </c>
    </row>
    <row r="28" spans="1:11">
      <c r="A28" s="503" t="s">
        <v>2916</v>
      </c>
      <c r="B28" s="504" t="s">
        <v>2917</v>
      </c>
      <c r="C28" s="505"/>
      <c r="D28" s="133"/>
      <c r="E28" s="716"/>
      <c r="F28" s="505">
        <v>170</v>
      </c>
      <c r="G28" s="134">
        <v>67</v>
      </c>
      <c r="H28" s="718">
        <f t="shared" si="4"/>
        <v>0.39411764705882352</v>
      </c>
      <c r="I28" s="714">
        <f t="shared" si="0"/>
        <v>170</v>
      </c>
      <c r="J28" s="134">
        <f t="shared" si="1"/>
        <v>67</v>
      </c>
      <c r="K28" s="719">
        <f t="shared" si="3"/>
        <v>0.39411764705882352</v>
      </c>
    </row>
    <row r="29" spans="1:11">
      <c r="A29" s="503" t="s">
        <v>2918</v>
      </c>
      <c r="B29" s="504" t="s">
        <v>2919</v>
      </c>
      <c r="C29" s="505">
        <v>0</v>
      </c>
      <c r="D29" s="133"/>
      <c r="E29" s="716"/>
      <c r="F29" s="505">
        <v>43</v>
      </c>
      <c r="G29" s="134"/>
      <c r="H29" s="718">
        <f t="shared" si="4"/>
        <v>0</v>
      </c>
      <c r="I29" s="714">
        <f t="shared" si="0"/>
        <v>43</v>
      </c>
      <c r="J29" s="134">
        <f t="shared" si="1"/>
        <v>0</v>
      </c>
      <c r="K29" s="719">
        <f t="shared" si="3"/>
        <v>0</v>
      </c>
    </row>
    <row r="30" spans="1:11">
      <c r="A30" s="669"/>
      <c r="B30" s="670"/>
      <c r="C30" s="687">
        <f>SUM(C11:C29)</f>
        <v>1169</v>
      </c>
      <c r="D30" s="687">
        <f>SUM(D11:D29)</f>
        <v>181</v>
      </c>
      <c r="E30" s="721">
        <f t="shared" si="2"/>
        <v>0.15483319076133448</v>
      </c>
      <c r="F30" s="687">
        <f>SUM(F11:F29)</f>
        <v>5781</v>
      </c>
      <c r="G30" s="687">
        <f>SUM(G11:G29)</f>
        <v>1870</v>
      </c>
      <c r="H30" s="722">
        <f t="shared" si="4"/>
        <v>0.32347344750043244</v>
      </c>
      <c r="I30" s="720">
        <f t="shared" si="0"/>
        <v>6950</v>
      </c>
      <c r="J30" s="720">
        <f t="shared" si="0"/>
        <v>2051</v>
      </c>
      <c r="K30" s="723">
        <f t="shared" si="3"/>
        <v>0.29510791366906475</v>
      </c>
    </row>
    <row r="31" spans="1:11" ht="14.25">
      <c r="A31" s="362"/>
      <c r="B31" s="137"/>
      <c r="C31" s="137"/>
      <c r="D31" s="137"/>
      <c r="E31" s="137"/>
      <c r="F31" s="331"/>
      <c r="G31" s="331"/>
      <c r="H31" s="331"/>
      <c r="I31" s="354"/>
      <c r="J31" s="354"/>
      <c r="K31" s="331"/>
    </row>
  </sheetData>
  <mergeCells count="5">
    <mergeCell ref="A7:A8"/>
    <mergeCell ref="B7:B8"/>
    <mergeCell ref="C7:E7"/>
    <mergeCell ref="F7:H7"/>
    <mergeCell ref="I7:K7"/>
  </mergeCells>
  <pageMargins left="0" right="0" top="0" bottom="0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0"/>
  <sheetViews>
    <sheetView topLeftCell="A16" workbookViewId="0">
      <selection activeCell="E33" sqref="E33"/>
    </sheetView>
  </sheetViews>
  <sheetFormatPr defaultRowHeight="12.75"/>
  <cols>
    <col min="1" max="1" width="9.42578125" customWidth="1"/>
    <col min="2" max="2" width="52.140625" customWidth="1"/>
    <col min="3" max="8" width="8.7109375" customWidth="1"/>
    <col min="9" max="9" width="7.7109375" customWidth="1"/>
    <col min="10" max="11" width="8.710937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>
      <c r="A3" s="393"/>
      <c r="B3" s="394"/>
      <c r="C3" s="387"/>
      <c r="D3" s="389"/>
      <c r="E3" s="389"/>
      <c r="F3" s="389"/>
      <c r="G3" s="389"/>
      <c r="H3" s="389"/>
      <c r="I3" s="391"/>
      <c r="J3" s="260"/>
      <c r="K3" s="363"/>
    </row>
    <row r="4" spans="1:11" ht="14.25">
      <c r="A4" s="393"/>
      <c r="B4" s="394" t="s">
        <v>1794</v>
      </c>
      <c r="C4" s="388" t="s">
        <v>1752</v>
      </c>
      <c r="D4" s="390"/>
      <c r="E4" s="390"/>
      <c r="F4" s="390"/>
      <c r="G4" s="390"/>
      <c r="H4" s="390"/>
      <c r="I4" s="392"/>
      <c r="J4" s="400"/>
      <c r="K4" s="363"/>
    </row>
    <row r="5" spans="1:11" ht="14.25">
      <c r="A5" s="393"/>
      <c r="B5" s="394" t="s">
        <v>197</v>
      </c>
      <c r="C5" s="388" t="s">
        <v>196</v>
      </c>
      <c r="D5" s="390"/>
      <c r="E5" s="390"/>
      <c r="F5" s="390"/>
      <c r="G5" s="390"/>
      <c r="H5" s="390"/>
      <c r="I5" s="392"/>
      <c r="J5" s="400"/>
      <c r="K5" s="363"/>
    </row>
    <row r="6" spans="1:11" ht="15.75">
      <c r="A6" s="369"/>
      <c r="B6" s="369"/>
      <c r="C6" s="369"/>
      <c r="D6" s="369"/>
      <c r="E6" s="369"/>
      <c r="F6" s="369"/>
      <c r="G6" s="369"/>
      <c r="H6" s="369"/>
      <c r="I6" s="362"/>
      <c r="J6" s="362"/>
      <c r="K6" s="362"/>
    </row>
    <row r="7" spans="1:11">
      <c r="A7" s="970" t="s">
        <v>115</v>
      </c>
      <c r="B7" s="970" t="s">
        <v>199</v>
      </c>
      <c r="C7" s="963" t="s">
        <v>1751</v>
      </c>
      <c r="D7" s="963"/>
      <c r="E7" s="963"/>
      <c r="F7" s="963" t="s">
        <v>1750</v>
      </c>
      <c r="G7" s="963"/>
      <c r="H7" s="963"/>
      <c r="I7" s="963" t="s">
        <v>86</v>
      </c>
      <c r="J7" s="963"/>
      <c r="K7" s="963"/>
    </row>
    <row r="8" spans="1:11" ht="45.75" thickBot="1">
      <c r="A8" s="971"/>
      <c r="B8" s="971"/>
      <c r="C8" s="496" t="s">
        <v>1808</v>
      </c>
      <c r="D8" s="496" t="s">
        <v>1809</v>
      </c>
      <c r="E8" s="349" t="s">
        <v>1804</v>
      </c>
      <c r="F8" s="496" t="s">
        <v>1808</v>
      </c>
      <c r="G8" s="496" t="s">
        <v>1809</v>
      </c>
      <c r="H8" s="349" t="s">
        <v>1804</v>
      </c>
      <c r="I8" s="496" t="s">
        <v>1808</v>
      </c>
      <c r="J8" s="496" t="s">
        <v>1809</v>
      </c>
      <c r="K8" s="349" t="s">
        <v>1804</v>
      </c>
    </row>
    <row r="9" spans="1:11" ht="15" thickTop="1">
      <c r="A9" s="397"/>
      <c r="B9" s="335" t="s">
        <v>198</v>
      </c>
      <c r="C9" s="335"/>
      <c r="D9" s="335"/>
      <c r="E9" s="335"/>
      <c r="F9" s="335"/>
      <c r="G9" s="335"/>
      <c r="H9" s="335"/>
      <c r="I9" s="335"/>
      <c r="J9" s="335"/>
      <c r="K9" s="334"/>
    </row>
    <row r="10" spans="1:11" ht="14.25">
      <c r="A10" s="266"/>
      <c r="B10" s="333" t="s">
        <v>1749</v>
      </c>
      <c r="C10" s="133"/>
      <c r="D10" s="133"/>
      <c r="E10" s="133"/>
      <c r="F10" s="134"/>
      <c r="G10" s="134"/>
      <c r="H10" s="134"/>
      <c r="I10" s="135"/>
      <c r="J10" s="134"/>
      <c r="K10" s="134"/>
    </row>
    <row r="11" spans="1:11">
      <c r="A11" s="669" t="s">
        <v>2890</v>
      </c>
      <c r="B11" s="670" t="s">
        <v>2891</v>
      </c>
      <c r="C11" s="133"/>
      <c r="D11" s="133"/>
      <c r="E11" s="133"/>
      <c r="F11" s="675">
        <v>27</v>
      </c>
      <c r="G11" s="134">
        <v>7</v>
      </c>
      <c r="H11" s="718">
        <f>G11/F11</f>
        <v>0.25925925925925924</v>
      </c>
      <c r="I11" s="675">
        <v>27</v>
      </c>
      <c r="J11" s="134">
        <f>G11+D11</f>
        <v>7</v>
      </c>
      <c r="K11" s="718">
        <f>J11/I11</f>
        <v>0.25925925925925924</v>
      </c>
    </row>
    <row r="12" spans="1:11">
      <c r="A12" s="669" t="s">
        <v>2920</v>
      </c>
      <c r="B12" s="670" t="s">
        <v>2921</v>
      </c>
      <c r="C12" s="133"/>
      <c r="D12" s="133"/>
      <c r="E12" s="133"/>
      <c r="F12" s="675">
        <v>2754</v>
      </c>
      <c r="G12" s="134">
        <v>535</v>
      </c>
      <c r="H12" s="718">
        <f t="shared" ref="H12:H30" si="0">G12/F12</f>
        <v>0.19426289034132171</v>
      </c>
      <c r="I12" s="675">
        <v>2754</v>
      </c>
      <c r="J12" s="134">
        <f t="shared" ref="J12:J29" si="1">G12+D12</f>
        <v>535</v>
      </c>
      <c r="K12" s="718">
        <f t="shared" ref="K12:K30" si="2">J12/I12</f>
        <v>0.19426289034132171</v>
      </c>
    </row>
    <row r="13" spans="1:11">
      <c r="A13" s="669" t="s">
        <v>2894</v>
      </c>
      <c r="B13" s="670" t="s">
        <v>2895</v>
      </c>
      <c r="C13" s="133"/>
      <c r="D13" s="133"/>
      <c r="E13" s="133"/>
      <c r="F13" s="675"/>
      <c r="G13" s="134"/>
      <c r="H13" s="718"/>
      <c r="I13" s="675"/>
      <c r="J13" s="134"/>
      <c r="K13" s="718"/>
    </row>
    <row r="14" spans="1:11">
      <c r="A14" s="503" t="s">
        <v>2922</v>
      </c>
      <c r="B14" s="504" t="s">
        <v>2923</v>
      </c>
      <c r="C14" s="133"/>
      <c r="D14" s="133"/>
      <c r="E14" s="133"/>
      <c r="F14" s="675">
        <v>324</v>
      </c>
      <c r="G14" s="134">
        <v>105</v>
      </c>
      <c r="H14" s="718">
        <f t="shared" si="0"/>
        <v>0.32407407407407407</v>
      </c>
      <c r="I14" s="675">
        <v>324</v>
      </c>
      <c r="J14" s="134">
        <f t="shared" si="1"/>
        <v>105</v>
      </c>
      <c r="K14" s="718">
        <f t="shared" si="2"/>
        <v>0.32407407407407407</v>
      </c>
    </row>
    <row r="15" spans="1:11">
      <c r="A15" s="503" t="s">
        <v>2061</v>
      </c>
      <c r="B15" s="504" t="s">
        <v>2062</v>
      </c>
      <c r="C15" s="133"/>
      <c r="D15" s="133"/>
      <c r="E15" s="133"/>
      <c r="F15" s="675">
        <v>10</v>
      </c>
      <c r="G15" s="134"/>
      <c r="H15" s="718">
        <f t="shared" si="0"/>
        <v>0</v>
      </c>
      <c r="I15" s="675">
        <v>10</v>
      </c>
      <c r="J15" s="134">
        <f t="shared" si="1"/>
        <v>0</v>
      </c>
      <c r="K15" s="718">
        <f t="shared" si="2"/>
        <v>0</v>
      </c>
    </row>
    <row r="16" spans="1:11">
      <c r="A16" s="503" t="s">
        <v>2924</v>
      </c>
      <c r="B16" s="504" t="s">
        <v>2925</v>
      </c>
      <c r="C16" s="133"/>
      <c r="D16" s="133"/>
      <c r="E16" s="133"/>
      <c r="F16" s="675">
        <v>2</v>
      </c>
      <c r="G16" s="134"/>
      <c r="H16" s="718">
        <f t="shared" si="0"/>
        <v>0</v>
      </c>
      <c r="I16" s="675">
        <v>2</v>
      </c>
      <c r="J16" s="134">
        <f t="shared" si="1"/>
        <v>0</v>
      </c>
      <c r="K16" s="718">
        <f t="shared" si="2"/>
        <v>0</v>
      </c>
    </row>
    <row r="17" spans="1:11">
      <c r="A17" s="503" t="s">
        <v>2926</v>
      </c>
      <c r="B17" s="504" t="s">
        <v>2927</v>
      </c>
      <c r="C17" s="133"/>
      <c r="D17" s="133"/>
      <c r="E17" s="133"/>
      <c r="F17" s="675">
        <v>571</v>
      </c>
      <c r="G17" s="134">
        <v>166</v>
      </c>
      <c r="H17" s="718">
        <f t="shared" si="0"/>
        <v>0.29071803852889666</v>
      </c>
      <c r="I17" s="675">
        <v>571</v>
      </c>
      <c r="J17" s="134">
        <f t="shared" si="1"/>
        <v>166</v>
      </c>
      <c r="K17" s="718">
        <f t="shared" si="2"/>
        <v>0.29071803852889666</v>
      </c>
    </row>
    <row r="18" spans="1:11">
      <c r="A18" s="503" t="s">
        <v>2928</v>
      </c>
      <c r="B18" s="724" t="s">
        <v>2929</v>
      </c>
      <c r="C18" s="133"/>
      <c r="D18" s="133"/>
      <c r="E18" s="133"/>
      <c r="F18" s="675">
        <v>200</v>
      </c>
      <c r="G18" s="134"/>
      <c r="H18" s="718">
        <f t="shared" si="0"/>
        <v>0</v>
      </c>
      <c r="I18" s="675">
        <v>200</v>
      </c>
      <c r="J18" s="134">
        <f t="shared" si="1"/>
        <v>0</v>
      </c>
      <c r="K18" s="718">
        <f t="shared" si="2"/>
        <v>0</v>
      </c>
    </row>
    <row r="19" spans="1:11">
      <c r="A19" s="669" t="s">
        <v>2930</v>
      </c>
      <c r="B19" s="670" t="s">
        <v>2931</v>
      </c>
      <c r="C19" s="133"/>
      <c r="D19" s="133"/>
      <c r="E19" s="133"/>
      <c r="F19" s="675">
        <v>276</v>
      </c>
      <c r="G19" s="134">
        <v>66</v>
      </c>
      <c r="H19" s="718">
        <f t="shared" si="0"/>
        <v>0.2391304347826087</v>
      </c>
      <c r="I19" s="675">
        <v>276</v>
      </c>
      <c r="J19" s="134">
        <f t="shared" si="1"/>
        <v>66</v>
      </c>
      <c r="K19" s="718">
        <f t="shared" si="2"/>
        <v>0.2391304347826087</v>
      </c>
    </row>
    <row r="20" spans="1:11">
      <c r="A20" s="669" t="s">
        <v>2932</v>
      </c>
      <c r="B20" s="670" t="s">
        <v>2933</v>
      </c>
      <c r="C20" s="133"/>
      <c r="D20" s="133"/>
      <c r="E20" s="133"/>
      <c r="F20" s="675">
        <v>5</v>
      </c>
      <c r="G20" s="134"/>
      <c r="H20" s="718">
        <f t="shared" si="0"/>
        <v>0</v>
      </c>
      <c r="I20" s="675">
        <v>5</v>
      </c>
      <c r="J20" s="134">
        <f t="shared" si="1"/>
        <v>0</v>
      </c>
      <c r="K20" s="718">
        <f t="shared" si="2"/>
        <v>0</v>
      </c>
    </row>
    <row r="21" spans="1:11">
      <c r="A21" s="669" t="s">
        <v>2934</v>
      </c>
      <c r="B21" s="670" t="s">
        <v>2935</v>
      </c>
      <c r="C21" s="133"/>
      <c r="D21" s="133"/>
      <c r="E21" s="133"/>
      <c r="F21" s="675">
        <v>5</v>
      </c>
      <c r="G21" s="134"/>
      <c r="H21" s="718">
        <f t="shared" si="0"/>
        <v>0</v>
      </c>
      <c r="I21" s="675">
        <v>5</v>
      </c>
      <c r="J21" s="134">
        <f t="shared" si="1"/>
        <v>0</v>
      </c>
      <c r="K21" s="718">
        <f t="shared" si="2"/>
        <v>0</v>
      </c>
    </row>
    <row r="22" spans="1:11">
      <c r="A22" s="669" t="s">
        <v>2936</v>
      </c>
      <c r="B22" s="670" t="s">
        <v>2937</v>
      </c>
      <c r="C22" s="133"/>
      <c r="D22" s="133"/>
      <c r="E22" s="133"/>
      <c r="F22" s="675">
        <v>1</v>
      </c>
      <c r="G22" s="134"/>
      <c r="H22" s="718">
        <f t="shared" si="0"/>
        <v>0</v>
      </c>
      <c r="I22" s="675">
        <v>1</v>
      </c>
      <c r="J22" s="134">
        <f t="shared" si="1"/>
        <v>0</v>
      </c>
      <c r="K22" s="718">
        <f t="shared" si="2"/>
        <v>0</v>
      </c>
    </row>
    <row r="23" spans="1:11">
      <c r="A23" s="669" t="s">
        <v>2938</v>
      </c>
      <c r="B23" s="670" t="s">
        <v>2939</v>
      </c>
      <c r="C23" s="133"/>
      <c r="D23" s="133"/>
      <c r="E23" s="133"/>
      <c r="F23" s="675">
        <v>2</v>
      </c>
      <c r="G23" s="134"/>
      <c r="H23" s="718">
        <f t="shared" si="0"/>
        <v>0</v>
      </c>
      <c r="I23" s="675">
        <v>2</v>
      </c>
      <c r="J23" s="134">
        <f t="shared" si="1"/>
        <v>0</v>
      </c>
      <c r="K23" s="718">
        <f t="shared" si="2"/>
        <v>0</v>
      </c>
    </row>
    <row r="24" spans="1:11">
      <c r="A24" s="669" t="s">
        <v>2940</v>
      </c>
      <c r="B24" s="670" t="s">
        <v>2941</v>
      </c>
      <c r="C24" s="133"/>
      <c r="D24" s="133"/>
      <c r="E24" s="133"/>
      <c r="F24" s="675">
        <v>1912</v>
      </c>
      <c r="G24" s="134">
        <v>410</v>
      </c>
      <c r="H24" s="718">
        <f t="shared" si="0"/>
        <v>0.21443514644351463</v>
      </c>
      <c r="I24" s="675">
        <v>1912</v>
      </c>
      <c r="J24" s="134">
        <f t="shared" si="1"/>
        <v>410</v>
      </c>
      <c r="K24" s="718">
        <f t="shared" si="2"/>
        <v>0.21443514644351463</v>
      </c>
    </row>
    <row r="25" spans="1:11">
      <c r="A25" s="669" t="s">
        <v>2942</v>
      </c>
      <c r="B25" s="670" t="s">
        <v>2943</v>
      </c>
      <c r="C25" s="133"/>
      <c r="D25" s="133"/>
      <c r="E25" s="133"/>
      <c r="F25" s="675">
        <v>1596</v>
      </c>
      <c r="G25" s="134">
        <v>287</v>
      </c>
      <c r="H25" s="718">
        <f t="shared" si="0"/>
        <v>0.17982456140350878</v>
      </c>
      <c r="I25" s="675">
        <v>1596</v>
      </c>
      <c r="J25" s="134">
        <f t="shared" si="1"/>
        <v>287</v>
      </c>
      <c r="K25" s="718">
        <f t="shared" si="2"/>
        <v>0.17982456140350878</v>
      </c>
    </row>
    <row r="26" spans="1:11">
      <c r="A26" s="669" t="s">
        <v>2910</v>
      </c>
      <c r="B26" s="670" t="s">
        <v>2911</v>
      </c>
      <c r="C26" s="133"/>
      <c r="D26" s="133"/>
      <c r="E26" s="133"/>
      <c r="F26" s="675">
        <v>1</v>
      </c>
      <c r="G26" s="134"/>
      <c r="H26" s="718">
        <f t="shared" si="0"/>
        <v>0</v>
      </c>
      <c r="I26" s="675">
        <v>1</v>
      </c>
      <c r="J26" s="134">
        <f t="shared" si="1"/>
        <v>0</v>
      </c>
      <c r="K26" s="718">
        <f t="shared" si="2"/>
        <v>0</v>
      </c>
    </row>
    <row r="27" spans="1:11">
      <c r="A27" s="669" t="s">
        <v>2944</v>
      </c>
      <c r="B27" s="670" t="s">
        <v>2945</v>
      </c>
      <c r="C27" s="133"/>
      <c r="D27" s="133"/>
      <c r="E27" s="133"/>
      <c r="F27" s="675">
        <v>605</v>
      </c>
      <c r="G27" s="134">
        <v>134</v>
      </c>
      <c r="H27" s="718">
        <f t="shared" si="0"/>
        <v>0.22148760330578512</v>
      </c>
      <c r="I27" s="675">
        <v>605</v>
      </c>
      <c r="J27" s="134">
        <f t="shared" si="1"/>
        <v>134</v>
      </c>
      <c r="K27" s="718">
        <f t="shared" si="2"/>
        <v>0.22148760330578512</v>
      </c>
    </row>
    <row r="28" spans="1:11">
      <c r="A28" s="669" t="s">
        <v>2918</v>
      </c>
      <c r="B28" s="724" t="s">
        <v>2919</v>
      </c>
      <c r="C28" s="133"/>
      <c r="D28" s="133"/>
      <c r="E28" s="133"/>
      <c r="F28" s="675">
        <v>100</v>
      </c>
      <c r="G28" s="134"/>
      <c r="H28" s="718">
        <f t="shared" si="0"/>
        <v>0</v>
      </c>
      <c r="I28" s="675">
        <v>100</v>
      </c>
      <c r="J28" s="134">
        <f t="shared" si="1"/>
        <v>0</v>
      </c>
      <c r="K28" s="718">
        <f t="shared" si="2"/>
        <v>0</v>
      </c>
    </row>
    <row r="29" spans="1:11">
      <c r="A29" s="669" t="s">
        <v>2946</v>
      </c>
      <c r="B29" s="670" t="s">
        <v>2947</v>
      </c>
      <c r="C29" s="133"/>
      <c r="D29" s="133"/>
      <c r="E29" s="133"/>
      <c r="F29" s="675">
        <v>41</v>
      </c>
      <c r="G29" s="134"/>
      <c r="H29" s="718">
        <f t="shared" si="0"/>
        <v>0</v>
      </c>
      <c r="I29" s="675">
        <v>41</v>
      </c>
      <c r="J29" s="134">
        <f t="shared" si="1"/>
        <v>0</v>
      </c>
      <c r="K29" s="718">
        <f t="shared" si="2"/>
        <v>0</v>
      </c>
    </row>
    <row r="30" spans="1:11" ht="14.25">
      <c r="A30" s="266"/>
      <c r="B30" s="713"/>
      <c r="C30" s="133"/>
      <c r="D30" s="133"/>
      <c r="E30" s="133"/>
      <c r="F30" s="932">
        <f t="shared" ref="F30:G30" si="3">SUM(F11:F29)</f>
        <v>8432</v>
      </c>
      <c r="G30" s="932">
        <f t="shared" si="3"/>
        <v>1710</v>
      </c>
      <c r="H30" s="890">
        <f t="shared" si="0"/>
        <v>0.20279886148007589</v>
      </c>
      <c r="I30" s="932">
        <f t="shared" ref="I30:J30" si="4">SUM(I11:I29)</f>
        <v>8432</v>
      </c>
      <c r="J30" s="932">
        <f t="shared" si="4"/>
        <v>1710</v>
      </c>
      <c r="K30" s="890">
        <f t="shared" si="2"/>
        <v>0.20279886148007589</v>
      </c>
    </row>
  </sheetData>
  <mergeCells count="5">
    <mergeCell ref="A7:A8"/>
    <mergeCell ref="B7:B8"/>
    <mergeCell ref="C7:E7"/>
    <mergeCell ref="F7:H7"/>
    <mergeCell ref="I7:K7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50"/>
  <sheetViews>
    <sheetView topLeftCell="A28" workbookViewId="0">
      <selection activeCell="J2" sqref="J2"/>
    </sheetView>
  </sheetViews>
  <sheetFormatPr defaultRowHeight="12.75"/>
  <cols>
    <col min="1" max="1" width="8.7109375" style="755" customWidth="1"/>
    <col min="2" max="2" width="54.28515625" style="755" customWidth="1"/>
    <col min="3" max="3" width="7.140625" style="755" customWidth="1"/>
    <col min="4" max="4" width="9.85546875" style="755" customWidth="1"/>
    <col min="5" max="5" width="9.28515625" style="755" customWidth="1"/>
    <col min="6" max="7" width="8.7109375" style="755" customWidth="1"/>
    <col min="8" max="8" width="10" style="755" customWidth="1"/>
    <col min="9" max="9" width="8.140625" style="755" customWidth="1"/>
    <col min="10" max="11" width="9.42578125" style="755" customWidth="1"/>
    <col min="12" max="12" width="9.140625" style="736"/>
  </cols>
  <sheetData>
    <row r="1" spans="1:11" ht="11.25" customHeight="1">
      <c r="A1" s="729"/>
      <c r="B1" s="730" t="s">
        <v>155</v>
      </c>
      <c r="C1" s="731" t="str">
        <f>Kadar.ode.!C1</f>
        <v>ОПШТА БОЛНИЦА СЕНТА</v>
      </c>
      <c r="D1" s="732"/>
      <c r="E1" s="732"/>
      <c r="F1" s="732"/>
      <c r="G1" s="732"/>
      <c r="H1" s="732"/>
      <c r="I1" s="733"/>
      <c r="J1" s="734"/>
      <c r="K1" s="735"/>
    </row>
    <row r="2" spans="1:11" ht="11.25" customHeight="1">
      <c r="A2" s="729"/>
      <c r="B2" s="730" t="s">
        <v>156</v>
      </c>
      <c r="C2" s="731" t="str">
        <f>Kadar.ode.!C2</f>
        <v>08923507</v>
      </c>
      <c r="D2" s="732"/>
      <c r="E2" s="732"/>
      <c r="F2" s="732"/>
      <c r="G2" s="732"/>
      <c r="H2" s="732"/>
      <c r="I2" s="733"/>
      <c r="J2" s="734"/>
      <c r="K2" s="735"/>
    </row>
    <row r="3" spans="1:11" ht="11.25" customHeight="1">
      <c r="A3" s="729"/>
      <c r="B3" s="730" t="s">
        <v>1794</v>
      </c>
      <c r="C3" s="737" t="s">
        <v>1752</v>
      </c>
      <c r="D3" s="738"/>
      <c r="E3" s="738"/>
      <c r="F3" s="738"/>
      <c r="G3" s="738"/>
      <c r="H3" s="738"/>
      <c r="I3" s="739"/>
      <c r="J3" s="740"/>
      <c r="K3" s="735"/>
    </row>
    <row r="4" spans="1:11" ht="11.25" customHeight="1">
      <c r="A4" s="729"/>
      <c r="B4" s="730" t="s">
        <v>197</v>
      </c>
      <c r="C4" s="737" t="s">
        <v>1929</v>
      </c>
      <c r="D4" s="738"/>
      <c r="E4" s="738"/>
      <c r="F4" s="738"/>
      <c r="G4" s="738"/>
      <c r="H4" s="738"/>
      <c r="I4" s="739"/>
      <c r="J4" s="740"/>
      <c r="K4" s="735"/>
    </row>
    <row r="5" spans="1:11">
      <c r="A5" s="986" t="s">
        <v>115</v>
      </c>
      <c r="B5" s="986" t="s">
        <v>199</v>
      </c>
      <c r="C5" s="988" t="s">
        <v>1751</v>
      </c>
      <c r="D5" s="988"/>
      <c r="E5" s="988"/>
      <c r="F5" s="988" t="s">
        <v>1750</v>
      </c>
      <c r="G5" s="988"/>
      <c r="H5" s="988"/>
      <c r="I5" s="988" t="s">
        <v>86</v>
      </c>
      <c r="J5" s="988"/>
      <c r="K5" s="988"/>
    </row>
    <row r="6" spans="1:11" ht="26.25" customHeight="1" thickBot="1">
      <c r="A6" s="987"/>
      <c r="B6" s="987"/>
      <c r="C6" s="764" t="s">
        <v>1808</v>
      </c>
      <c r="D6" s="764" t="s">
        <v>1846</v>
      </c>
      <c r="E6" s="765" t="s">
        <v>1804</v>
      </c>
      <c r="F6" s="764" t="s">
        <v>1808</v>
      </c>
      <c r="G6" s="764" t="s">
        <v>1846</v>
      </c>
      <c r="H6" s="765" t="s">
        <v>1804</v>
      </c>
      <c r="I6" s="764" t="s">
        <v>1808</v>
      </c>
      <c r="J6" s="764" t="s">
        <v>1846</v>
      </c>
      <c r="K6" s="765" t="s">
        <v>1804</v>
      </c>
    </row>
    <row r="7" spans="1:11" ht="11.25" customHeight="1" thickTop="1">
      <c r="A7" s="741"/>
      <c r="B7" s="742" t="s">
        <v>1749</v>
      </c>
      <c r="C7" s="761"/>
      <c r="D7" s="761"/>
      <c r="E7" s="761"/>
      <c r="F7" s="762"/>
      <c r="G7" s="762"/>
      <c r="H7" s="762"/>
      <c r="I7" s="763"/>
      <c r="J7" s="762"/>
      <c r="K7" s="762"/>
    </row>
    <row r="8" spans="1:11" ht="11.25" customHeight="1">
      <c r="A8" s="750" t="s">
        <v>2948</v>
      </c>
      <c r="B8" s="751" t="s">
        <v>2949</v>
      </c>
      <c r="C8" s="756">
        <v>3</v>
      </c>
      <c r="D8" s="743"/>
      <c r="E8" s="743"/>
      <c r="F8" s="756">
        <v>227</v>
      </c>
      <c r="G8" s="744">
        <v>57</v>
      </c>
      <c r="H8" s="745">
        <f>G8/F8</f>
        <v>0.25110132158590309</v>
      </c>
      <c r="I8" s="746">
        <f>C8+F8</f>
        <v>230</v>
      </c>
      <c r="J8" s="744">
        <f>D8+G8</f>
        <v>57</v>
      </c>
      <c r="K8" s="745">
        <f>J8/I8</f>
        <v>0.24782608695652175</v>
      </c>
    </row>
    <row r="9" spans="1:11" ht="11.25" customHeight="1">
      <c r="A9" s="750" t="s">
        <v>2950</v>
      </c>
      <c r="B9" s="751" t="s">
        <v>2951</v>
      </c>
      <c r="C9" s="756"/>
      <c r="D9" s="743"/>
      <c r="E9" s="743"/>
      <c r="F9" s="756">
        <v>13</v>
      </c>
      <c r="G9" s="744">
        <v>5</v>
      </c>
      <c r="H9" s="745">
        <f t="shared" ref="H9:H50" si="0">G9/F9</f>
        <v>0.38461538461538464</v>
      </c>
      <c r="I9" s="746">
        <f t="shared" ref="I9:J50" si="1">C9+F9</f>
        <v>13</v>
      </c>
      <c r="J9" s="744">
        <f t="shared" ref="J9:J49" si="2">D9+G9</f>
        <v>5</v>
      </c>
      <c r="K9" s="745">
        <f t="shared" ref="K9:K50" si="3">J9/I9</f>
        <v>0.38461538461538464</v>
      </c>
    </row>
    <row r="10" spans="1:11" ht="11.25" customHeight="1">
      <c r="A10" s="750" t="s">
        <v>2952</v>
      </c>
      <c r="B10" s="751" t="s">
        <v>2953</v>
      </c>
      <c r="C10" s="756">
        <v>99</v>
      </c>
      <c r="D10" s="743">
        <v>29</v>
      </c>
      <c r="E10" s="747">
        <f>D10/C10</f>
        <v>0.29292929292929293</v>
      </c>
      <c r="F10" s="756">
        <v>181</v>
      </c>
      <c r="G10" s="744">
        <v>19</v>
      </c>
      <c r="H10" s="745">
        <f t="shared" si="0"/>
        <v>0.10497237569060773</v>
      </c>
      <c r="I10" s="746">
        <f t="shared" si="1"/>
        <v>280</v>
      </c>
      <c r="J10" s="744">
        <f t="shared" si="2"/>
        <v>48</v>
      </c>
      <c r="K10" s="745">
        <f t="shared" si="3"/>
        <v>0.17142857142857143</v>
      </c>
    </row>
    <row r="11" spans="1:11" ht="11.25" customHeight="1">
      <c r="A11" s="750" t="s">
        <v>2954</v>
      </c>
      <c r="B11" s="751" t="s">
        <v>2955</v>
      </c>
      <c r="C11" s="756">
        <v>273</v>
      </c>
      <c r="D11" s="743">
        <v>36</v>
      </c>
      <c r="E11" s="747">
        <f t="shared" ref="E11:E50" si="4">D11/C11</f>
        <v>0.13186813186813187</v>
      </c>
      <c r="F11" s="756">
        <v>28</v>
      </c>
      <c r="G11" s="744"/>
      <c r="H11" s="745">
        <f t="shared" si="0"/>
        <v>0</v>
      </c>
      <c r="I11" s="746">
        <f t="shared" si="1"/>
        <v>301</v>
      </c>
      <c r="J11" s="744">
        <f t="shared" si="2"/>
        <v>36</v>
      </c>
      <c r="K11" s="745">
        <f t="shared" si="3"/>
        <v>0.11960132890365449</v>
      </c>
    </row>
    <row r="12" spans="1:11" ht="11.25" customHeight="1">
      <c r="A12" s="750" t="s">
        <v>2888</v>
      </c>
      <c r="B12" s="751" t="s">
        <v>2889</v>
      </c>
      <c r="C12" s="756">
        <v>23</v>
      </c>
      <c r="D12" s="743">
        <v>6</v>
      </c>
      <c r="E12" s="747">
        <f t="shared" si="4"/>
        <v>0.2608695652173913</v>
      </c>
      <c r="F12" s="756">
        <v>269</v>
      </c>
      <c r="G12" s="744">
        <v>29</v>
      </c>
      <c r="H12" s="745">
        <f t="shared" si="0"/>
        <v>0.10780669144981413</v>
      </c>
      <c r="I12" s="746">
        <f t="shared" si="1"/>
        <v>292</v>
      </c>
      <c r="J12" s="744">
        <f t="shared" si="2"/>
        <v>35</v>
      </c>
      <c r="K12" s="745">
        <f t="shared" si="3"/>
        <v>0.11986301369863013</v>
      </c>
    </row>
    <row r="13" spans="1:11" ht="11.25" customHeight="1">
      <c r="A13" s="748" t="s">
        <v>2956</v>
      </c>
      <c r="B13" s="749" t="s">
        <v>2957</v>
      </c>
      <c r="C13" s="756">
        <v>11</v>
      </c>
      <c r="D13" s="743">
        <v>2</v>
      </c>
      <c r="E13" s="747">
        <f t="shared" si="4"/>
        <v>0.18181818181818182</v>
      </c>
      <c r="F13" s="756"/>
      <c r="G13" s="744"/>
      <c r="H13" s="745"/>
      <c r="I13" s="746">
        <f t="shared" si="1"/>
        <v>11</v>
      </c>
      <c r="J13" s="744">
        <f t="shared" si="2"/>
        <v>2</v>
      </c>
      <c r="K13" s="745">
        <f t="shared" si="3"/>
        <v>0.18181818181818182</v>
      </c>
    </row>
    <row r="14" spans="1:11" ht="11.25" customHeight="1">
      <c r="A14" s="748" t="s">
        <v>2545</v>
      </c>
      <c r="B14" s="749" t="s">
        <v>2992</v>
      </c>
      <c r="C14" s="756"/>
      <c r="D14" s="743"/>
      <c r="E14" s="747"/>
      <c r="F14" s="756"/>
      <c r="G14" s="744">
        <v>9</v>
      </c>
      <c r="H14" s="745"/>
      <c r="I14" s="746"/>
      <c r="J14" s="744">
        <f t="shared" si="2"/>
        <v>9</v>
      </c>
      <c r="K14" s="745"/>
    </row>
    <row r="15" spans="1:11" ht="11.25" customHeight="1">
      <c r="A15" s="750" t="s">
        <v>2958</v>
      </c>
      <c r="B15" s="751" t="s">
        <v>2959</v>
      </c>
      <c r="C15" s="756"/>
      <c r="D15" s="743"/>
      <c r="E15" s="747"/>
      <c r="F15" s="756">
        <v>1</v>
      </c>
      <c r="G15" s="744"/>
      <c r="H15" s="745">
        <f t="shared" si="0"/>
        <v>0</v>
      </c>
      <c r="I15" s="746">
        <f t="shared" si="1"/>
        <v>1</v>
      </c>
      <c r="J15" s="744">
        <f t="shared" si="2"/>
        <v>0</v>
      </c>
      <c r="K15" s="745">
        <f t="shared" si="3"/>
        <v>0</v>
      </c>
    </row>
    <row r="16" spans="1:11" ht="11.25" customHeight="1">
      <c r="A16" s="750" t="s">
        <v>2892</v>
      </c>
      <c r="B16" s="751" t="s">
        <v>2960</v>
      </c>
      <c r="C16" s="756"/>
      <c r="D16" s="743"/>
      <c r="E16" s="747"/>
      <c r="F16" s="756">
        <v>9</v>
      </c>
      <c r="G16" s="744">
        <v>2</v>
      </c>
      <c r="H16" s="745">
        <f t="shared" si="0"/>
        <v>0.22222222222222221</v>
      </c>
      <c r="I16" s="746">
        <f t="shared" si="1"/>
        <v>9</v>
      </c>
      <c r="J16" s="744">
        <f t="shared" si="2"/>
        <v>2</v>
      </c>
      <c r="K16" s="745">
        <f t="shared" si="3"/>
        <v>0.22222222222222221</v>
      </c>
    </row>
    <row r="17" spans="1:11" ht="11.25" customHeight="1">
      <c r="A17" s="750" t="s">
        <v>2894</v>
      </c>
      <c r="B17" s="751" t="s">
        <v>2895</v>
      </c>
      <c r="C17" s="756">
        <v>159</v>
      </c>
      <c r="D17" s="743">
        <v>48</v>
      </c>
      <c r="E17" s="747">
        <f t="shared" si="4"/>
        <v>0.30188679245283018</v>
      </c>
      <c r="F17" s="756">
        <v>314</v>
      </c>
      <c r="G17" s="744">
        <v>48</v>
      </c>
      <c r="H17" s="745">
        <f t="shared" si="0"/>
        <v>0.15286624203821655</v>
      </c>
      <c r="I17" s="746">
        <f t="shared" si="1"/>
        <v>473</v>
      </c>
      <c r="J17" s="744">
        <f t="shared" si="2"/>
        <v>96</v>
      </c>
      <c r="K17" s="745">
        <f t="shared" si="3"/>
        <v>0.20295983086680761</v>
      </c>
    </row>
    <row r="18" spans="1:11" ht="11.25" customHeight="1">
      <c r="A18" s="750" t="s">
        <v>2993</v>
      </c>
      <c r="B18" s="751" t="s">
        <v>2994</v>
      </c>
      <c r="C18" s="756"/>
      <c r="D18" s="743"/>
      <c r="E18" s="747"/>
      <c r="F18" s="756"/>
      <c r="G18" s="744">
        <v>2</v>
      </c>
      <c r="H18" s="745"/>
      <c r="I18" s="746"/>
      <c r="J18" s="744">
        <f t="shared" si="2"/>
        <v>2</v>
      </c>
      <c r="K18" s="745"/>
    </row>
    <row r="19" spans="1:11" ht="11.25" customHeight="1">
      <c r="A19" s="748" t="s">
        <v>2995</v>
      </c>
      <c r="B19" s="749" t="s">
        <v>2996</v>
      </c>
      <c r="C19" s="756"/>
      <c r="D19" s="743"/>
      <c r="E19" s="747"/>
      <c r="F19" s="756"/>
      <c r="G19" s="744">
        <v>2</v>
      </c>
      <c r="H19" s="745"/>
      <c r="I19" s="746"/>
      <c r="J19" s="744">
        <f t="shared" si="2"/>
        <v>2</v>
      </c>
      <c r="K19" s="745"/>
    </row>
    <row r="20" spans="1:11" ht="11.25" customHeight="1">
      <c r="A20" s="750" t="s">
        <v>2961</v>
      </c>
      <c r="B20" s="751" t="s">
        <v>2962</v>
      </c>
      <c r="C20" s="756">
        <v>3</v>
      </c>
      <c r="D20" s="743"/>
      <c r="E20" s="747">
        <f t="shared" si="4"/>
        <v>0</v>
      </c>
      <c r="F20" s="756">
        <v>10</v>
      </c>
      <c r="G20" s="744">
        <v>3</v>
      </c>
      <c r="H20" s="745">
        <f t="shared" si="0"/>
        <v>0.3</v>
      </c>
      <c r="I20" s="746">
        <f t="shared" si="1"/>
        <v>13</v>
      </c>
      <c r="J20" s="744">
        <f t="shared" si="2"/>
        <v>3</v>
      </c>
      <c r="K20" s="745">
        <f t="shared" si="3"/>
        <v>0.23076923076923078</v>
      </c>
    </row>
    <row r="21" spans="1:11" ht="11.25" customHeight="1">
      <c r="A21" s="750" t="s">
        <v>2963</v>
      </c>
      <c r="B21" s="751" t="s">
        <v>2964</v>
      </c>
      <c r="C21" s="756">
        <v>10</v>
      </c>
      <c r="D21" s="743">
        <v>4</v>
      </c>
      <c r="E21" s="747">
        <f t="shared" si="4"/>
        <v>0.4</v>
      </c>
      <c r="F21" s="756">
        <v>19</v>
      </c>
      <c r="G21" s="744">
        <v>4</v>
      </c>
      <c r="H21" s="745">
        <f t="shared" si="0"/>
        <v>0.21052631578947367</v>
      </c>
      <c r="I21" s="746">
        <f t="shared" si="1"/>
        <v>29</v>
      </c>
      <c r="J21" s="744">
        <f t="shared" si="2"/>
        <v>8</v>
      </c>
      <c r="K21" s="745">
        <f t="shared" si="3"/>
        <v>0.27586206896551724</v>
      </c>
    </row>
    <row r="22" spans="1:11" ht="11.25" customHeight="1">
      <c r="A22" s="750" t="s">
        <v>2015</v>
      </c>
      <c r="B22" s="751" t="s">
        <v>2016</v>
      </c>
      <c r="C22" s="756">
        <v>223</v>
      </c>
      <c r="D22" s="743">
        <v>56</v>
      </c>
      <c r="E22" s="747">
        <f t="shared" si="4"/>
        <v>0.25112107623318386</v>
      </c>
      <c r="F22" s="756"/>
      <c r="G22" s="744"/>
      <c r="H22" s="745"/>
      <c r="I22" s="746">
        <f t="shared" si="1"/>
        <v>223</v>
      </c>
      <c r="J22" s="744">
        <f t="shared" si="2"/>
        <v>56</v>
      </c>
      <c r="K22" s="745">
        <f t="shared" si="3"/>
        <v>0.25112107623318386</v>
      </c>
    </row>
    <row r="23" spans="1:11" ht="11.25" customHeight="1">
      <c r="A23" s="750" t="s">
        <v>2965</v>
      </c>
      <c r="B23" s="751" t="s">
        <v>2966</v>
      </c>
      <c r="C23" s="756"/>
      <c r="D23" s="743"/>
      <c r="E23" s="747"/>
      <c r="F23" s="756">
        <v>3</v>
      </c>
      <c r="G23" s="744"/>
      <c r="H23" s="745">
        <f t="shared" si="0"/>
        <v>0</v>
      </c>
      <c r="I23" s="746">
        <f t="shared" si="1"/>
        <v>3</v>
      </c>
      <c r="J23" s="744">
        <f t="shared" si="2"/>
        <v>0</v>
      </c>
      <c r="K23" s="745">
        <f t="shared" si="3"/>
        <v>0</v>
      </c>
    </row>
    <row r="24" spans="1:11" ht="11.25" customHeight="1">
      <c r="A24" s="750" t="s">
        <v>2967</v>
      </c>
      <c r="B24" s="751" t="s">
        <v>2968</v>
      </c>
      <c r="C24" s="756">
        <v>1</v>
      </c>
      <c r="D24" s="743"/>
      <c r="E24" s="747">
        <f t="shared" si="4"/>
        <v>0</v>
      </c>
      <c r="F24" s="756">
        <v>129</v>
      </c>
      <c r="G24" s="744">
        <v>45</v>
      </c>
      <c r="H24" s="745">
        <f t="shared" si="0"/>
        <v>0.34883720930232559</v>
      </c>
      <c r="I24" s="746">
        <f t="shared" si="1"/>
        <v>130</v>
      </c>
      <c r="J24" s="744">
        <f t="shared" si="2"/>
        <v>45</v>
      </c>
      <c r="K24" s="745">
        <f t="shared" si="3"/>
        <v>0.34615384615384615</v>
      </c>
    </row>
    <row r="25" spans="1:11" ht="11.25" customHeight="1">
      <c r="A25" s="750" t="s">
        <v>2969</v>
      </c>
      <c r="B25" s="751" t="s">
        <v>2970</v>
      </c>
      <c r="C25" s="756">
        <v>1</v>
      </c>
      <c r="D25" s="743"/>
      <c r="E25" s="747">
        <f t="shared" si="4"/>
        <v>0</v>
      </c>
      <c r="F25" s="756">
        <v>209</v>
      </c>
      <c r="G25" s="744">
        <v>60</v>
      </c>
      <c r="H25" s="745">
        <f t="shared" si="0"/>
        <v>0.28708133971291866</v>
      </c>
      <c r="I25" s="746">
        <f t="shared" si="1"/>
        <v>210</v>
      </c>
      <c r="J25" s="744">
        <f t="shared" si="2"/>
        <v>60</v>
      </c>
      <c r="K25" s="745">
        <f t="shared" si="3"/>
        <v>0.2857142857142857</v>
      </c>
    </row>
    <row r="26" spans="1:11" ht="11.25" customHeight="1">
      <c r="A26" s="750" t="s">
        <v>2971</v>
      </c>
      <c r="B26" s="751" t="s">
        <v>2972</v>
      </c>
      <c r="C26" s="756">
        <v>2</v>
      </c>
      <c r="D26" s="743"/>
      <c r="E26" s="747">
        <f t="shared" si="4"/>
        <v>0</v>
      </c>
      <c r="F26" s="756">
        <v>228</v>
      </c>
      <c r="G26" s="744">
        <v>61</v>
      </c>
      <c r="H26" s="745">
        <f t="shared" si="0"/>
        <v>0.26754385964912281</v>
      </c>
      <c r="I26" s="746">
        <f t="shared" si="1"/>
        <v>230</v>
      </c>
      <c r="J26" s="744">
        <f t="shared" si="2"/>
        <v>61</v>
      </c>
      <c r="K26" s="745">
        <f t="shared" si="3"/>
        <v>0.26521739130434785</v>
      </c>
    </row>
    <row r="27" spans="1:11" ht="11.25" customHeight="1">
      <c r="A27" s="750" t="s">
        <v>2900</v>
      </c>
      <c r="B27" s="751" t="s">
        <v>2901</v>
      </c>
      <c r="C27" s="756">
        <v>4</v>
      </c>
      <c r="D27" s="743"/>
      <c r="E27" s="747">
        <f t="shared" si="4"/>
        <v>0</v>
      </c>
      <c r="F27" s="756">
        <v>228</v>
      </c>
      <c r="G27" s="744">
        <v>59</v>
      </c>
      <c r="H27" s="745">
        <f t="shared" si="0"/>
        <v>0.25877192982456143</v>
      </c>
      <c r="I27" s="746">
        <f t="shared" si="1"/>
        <v>232</v>
      </c>
      <c r="J27" s="744">
        <f t="shared" si="2"/>
        <v>59</v>
      </c>
      <c r="K27" s="745">
        <f t="shared" si="3"/>
        <v>0.25431034482758619</v>
      </c>
    </row>
    <row r="28" spans="1:11" ht="11.25" customHeight="1">
      <c r="A28" s="750" t="s">
        <v>2902</v>
      </c>
      <c r="B28" s="751" t="s">
        <v>2903</v>
      </c>
      <c r="C28" s="756"/>
      <c r="D28" s="743"/>
      <c r="E28" s="747"/>
      <c r="F28" s="756">
        <v>1</v>
      </c>
      <c r="G28" s="744"/>
      <c r="H28" s="745">
        <f t="shared" si="0"/>
        <v>0</v>
      </c>
      <c r="I28" s="746">
        <f t="shared" si="1"/>
        <v>1</v>
      </c>
      <c r="J28" s="744">
        <f t="shared" si="2"/>
        <v>0</v>
      </c>
      <c r="K28" s="745">
        <f t="shared" si="3"/>
        <v>0</v>
      </c>
    </row>
    <row r="29" spans="1:11" ht="11.25" customHeight="1">
      <c r="A29" s="750" t="s">
        <v>2938</v>
      </c>
      <c r="B29" s="751" t="s">
        <v>2973</v>
      </c>
      <c r="C29" s="756"/>
      <c r="D29" s="743"/>
      <c r="E29" s="747"/>
      <c r="F29" s="756">
        <v>5</v>
      </c>
      <c r="G29" s="744">
        <v>3</v>
      </c>
      <c r="H29" s="745">
        <f t="shared" si="0"/>
        <v>0.6</v>
      </c>
      <c r="I29" s="746">
        <f t="shared" si="1"/>
        <v>5</v>
      </c>
      <c r="J29" s="744">
        <f t="shared" si="2"/>
        <v>3</v>
      </c>
      <c r="K29" s="745">
        <f t="shared" si="3"/>
        <v>0.6</v>
      </c>
    </row>
    <row r="30" spans="1:11" ht="11.25" customHeight="1">
      <c r="A30" s="750" t="s">
        <v>3001</v>
      </c>
      <c r="B30" s="751" t="s">
        <v>3002</v>
      </c>
      <c r="C30" s="756"/>
      <c r="D30" s="743"/>
      <c r="E30" s="747"/>
      <c r="F30" s="756"/>
      <c r="G30" s="744">
        <v>3</v>
      </c>
      <c r="H30" s="745"/>
      <c r="I30" s="746"/>
      <c r="J30" s="744">
        <f t="shared" si="2"/>
        <v>3</v>
      </c>
      <c r="K30" s="745"/>
    </row>
    <row r="31" spans="1:11" ht="11.25" customHeight="1">
      <c r="A31" s="750" t="s">
        <v>2974</v>
      </c>
      <c r="B31" s="751" t="s">
        <v>2975</v>
      </c>
      <c r="C31" s="756">
        <v>12</v>
      </c>
      <c r="D31" s="743">
        <v>2</v>
      </c>
      <c r="E31" s="747">
        <f t="shared" si="4"/>
        <v>0.16666666666666666</v>
      </c>
      <c r="F31" s="756">
        <v>127</v>
      </c>
      <c r="G31" s="744">
        <v>31</v>
      </c>
      <c r="H31" s="745">
        <f t="shared" si="0"/>
        <v>0.24409448818897639</v>
      </c>
      <c r="I31" s="746">
        <f t="shared" si="1"/>
        <v>139</v>
      </c>
      <c r="J31" s="744">
        <f t="shared" si="2"/>
        <v>33</v>
      </c>
      <c r="K31" s="745">
        <f t="shared" si="3"/>
        <v>0.23741007194244604</v>
      </c>
    </row>
    <row r="32" spans="1:11" ht="11.25" customHeight="1">
      <c r="A32" s="750" t="s">
        <v>2906</v>
      </c>
      <c r="B32" s="751" t="s">
        <v>2907</v>
      </c>
      <c r="C32" s="756"/>
      <c r="D32" s="743"/>
      <c r="E32" s="747"/>
      <c r="F32" s="756">
        <v>15</v>
      </c>
      <c r="G32" s="744">
        <v>1</v>
      </c>
      <c r="H32" s="745">
        <f t="shared" si="0"/>
        <v>6.6666666666666666E-2</v>
      </c>
      <c r="I32" s="746">
        <f t="shared" si="1"/>
        <v>15</v>
      </c>
      <c r="J32" s="744">
        <f t="shared" si="2"/>
        <v>1</v>
      </c>
      <c r="K32" s="745">
        <f t="shared" si="3"/>
        <v>6.6666666666666666E-2</v>
      </c>
    </row>
    <row r="33" spans="1:11" ht="11.25" customHeight="1">
      <c r="A33" s="750" t="s">
        <v>2940</v>
      </c>
      <c r="B33" s="751" t="s">
        <v>2941</v>
      </c>
      <c r="C33" s="756">
        <v>19</v>
      </c>
      <c r="D33" s="743">
        <v>1</v>
      </c>
      <c r="E33" s="747">
        <f t="shared" si="4"/>
        <v>5.2631578947368418E-2</v>
      </c>
      <c r="F33" s="756">
        <v>289</v>
      </c>
      <c r="G33" s="744">
        <v>78</v>
      </c>
      <c r="H33" s="745">
        <f t="shared" si="0"/>
        <v>0.26989619377162632</v>
      </c>
      <c r="I33" s="746">
        <f t="shared" si="1"/>
        <v>308</v>
      </c>
      <c r="J33" s="744">
        <f t="shared" si="2"/>
        <v>79</v>
      </c>
      <c r="K33" s="745">
        <f t="shared" si="3"/>
        <v>0.2564935064935065</v>
      </c>
    </row>
    <row r="34" spans="1:11" ht="11.25" customHeight="1">
      <c r="A34" s="750" t="s">
        <v>2942</v>
      </c>
      <c r="B34" s="751" t="s">
        <v>2943</v>
      </c>
      <c r="C34" s="756">
        <v>21</v>
      </c>
      <c r="D34" s="743">
        <v>2</v>
      </c>
      <c r="E34" s="747">
        <f t="shared" si="4"/>
        <v>9.5238095238095233E-2</v>
      </c>
      <c r="F34" s="756">
        <v>437</v>
      </c>
      <c r="G34" s="744">
        <v>131</v>
      </c>
      <c r="H34" s="745">
        <f t="shared" si="0"/>
        <v>0.2997711670480549</v>
      </c>
      <c r="I34" s="746">
        <f t="shared" si="1"/>
        <v>458</v>
      </c>
      <c r="J34" s="744">
        <f t="shared" si="2"/>
        <v>133</v>
      </c>
      <c r="K34" s="745">
        <f t="shared" si="3"/>
        <v>0.29039301310043669</v>
      </c>
    </row>
    <row r="35" spans="1:11" ht="11.25" customHeight="1">
      <c r="A35" s="750" t="s">
        <v>2910</v>
      </c>
      <c r="B35" s="751" t="s">
        <v>2911</v>
      </c>
      <c r="C35" s="756">
        <v>41</v>
      </c>
      <c r="D35" s="743">
        <v>5</v>
      </c>
      <c r="E35" s="747">
        <f t="shared" si="4"/>
        <v>0.12195121951219512</v>
      </c>
      <c r="F35" s="756">
        <v>839</v>
      </c>
      <c r="G35" s="744">
        <v>131</v>
      </c>
      <c r="H35" s="745">
        <f t="shared" si="0"/>
        <v>0.15613825983313467</v>
      </c>
      <c r="I35" s="746">
        <f t="shared" si="1"/>
        <v>880</v>
      </c>
      <c r="J35" s="744">
        <f t="shared" si="2"/>
        <v>136</v>
      </c>
      <c r="K35" s="745">
        <f t="shared" si="3"/>
        <v>0.15454545454545454</v>
      </c>
    </row>
    <row r="36" spans="1:11" ht="11.25" customHeight="1">
      <c r="A36" s="750" t="s">
        <v>2912</v>
      </c>
      <c r="B36" s="751" t="s">
        <v>2913</v>
      </c>
      <c r="C36" s="756"/>
      <c r="D36" s="743"/>
      <c r="E36" s="747"/>
      <c r="F36" s="756">
        <v>4</v>
      </c>
      <c r="G36" s="744"/>
      <c r="H36" s="745">
        <f t="shared" si="0"/>
        <v>0</v>
      </c>
      <c r="I36" s="746">
        <f t="shared" si="1"/>
        <v>4</v>
      </c>
      <c r="J36" s="744">
        <f t="shared" si="2"/>
        <v>0</v>
      </c>
      <c r="K36" s="745">
        <f t="shared" si="3"/>
        <v>0</v>
      </c>
    </row>
    <row r="37" spans="1:11" ht="11.25" customHeight="1">
      <c r="A37" s="750" t="s">
        <v>2976</v>
      </c>
      <c r="B37" s="751" t="s">
        <v>2977</v>
      </c>
      <c r="C37" s="756">
        <v>105</v>
      </c>
      <c r="D37" s="743">
        <v>20</v>
      </c>
      <c r="E37" s="747">
        <f t="shared" si="4"/>
        <v>0.19047619047619047</v>
      </c>
      <c r="F37" s="756">
        <v>3682</v>
      </c>
      <c r="G37" s="744">
        <v>655</v>
      </c>
      <c r="H37" s="745">
        <f t="shared" si="0"/>
        <v>0.17789244975556762</v>
      </c>
      <c r="I37" s="746">
        <f t="shared" si="1"/>
        <v>3787</v>
      </c>
      <c r="J37" s="744">
        <f t="shared" si="2"/>
        <v>675</v>
      </c>
      <c r="K37" s="745">
        <f t="shared" si="3"/>
        <v>0.17824135199366253</v>
      </c>
    </row>
    <row r="38" spans="1:11" ht="11.25" customHeight="1">
      <c r="A38" s="750" t="s">
        <v>2978</v>
      </c>
      <c r="B38" s="751" t="s">
        <v>2979</v>
      </c>
      <c r="C38" s="756"/>
      <c r="D38" s="743"/>
      <c r="E38" s="747"/>
      <c r="F38" s="756">
        <v>92</v>
      </c>
      <c r="G38" s="744">
        <v>53</v>
      </c>
      <c r="H38" s="745">
        <f t="shared" si="0"/>
        <v>0.57608695652173914</v>
      </c>
      <c r="I38" s="746">
        <f t="shared" si="1"/>
        <v>92</v>
      </c>
      <c r="J38" s="744">
        <f t="shared" si="2"/>
        <v>53</v>
      </c>
      <c r="K38" s="745">
        <f t="shared" si="3"/>
        <v>0.57608695652173914</v>
      </c>
    </row>
    <row r="39" spans="1:11" ht="11.25" customHeight="1">
      <c r="A39" s="750" t="s">
        <v>2980</v>
      </c>
      <c r="B39" s="751" t="s">
        <v>2981</v>
      </c>
      <c r="C39" s="756"/>
      <c r="D39" s="743"/>
      <c r="E39" s="747"/>
      <c r="F39" s="756">
        <v>1</v>
      </c>
      <c r="G39" s="744"/>
      <c r="H39" s="745">
        <f t="shared" si="0"/>
        <v>0</v>
      </c>
      <c r="I39" s="746">
        <f t="shared" si="1"/>
        <v>1</v>
      </c>
      <c r="J39" s="744">
        <f t="shared" si="2"/>
        <v>0</v>
      </c>
      <c r="K39" s="745">
        <f t="shared" si="3"/>
        <v>0</v>
      </c>
    </row>
    <row r="40" spans="1:11" ht="11.25" customHeight="1">
      <c r="A40" s="750" t="s">
        <v>2982</v>
      </c>
      <c r="B40" s="751" t="s">
        <v>2983</v>
      </c>
      <c r="C40" s="756"/>
      <c r="D40" s="743"/>
      <c r="E40" s="747"/>
      <c r="F40" s="756">
        <v>273</v>
      </c>
      <c r="G40" s="744">
        <v>35</v>
      </c>
      <c r="H40" s="745">
        <f t="shared" si="0"/>
        <v>0.12820512820512819</v>
      </c>
      <c r="I40" s="746">
        <f t="shared" si="1"/>
        <v>273</v>
      </c>
      <c r="J40" s="744">
        <f t="shared" si="2"/>
        <v>35</v>
      </c>
      <c r="K40" s="745">
        <f t="shared" si="3"/>
        <v>0.12820512820512819</v>
      </c>
    </row>
    <row r="41" spans="1:11" ht="11.25" customHeight="1">
      <c r="A41" s="750" t="s">
        <v>2944</v>
      </c>
      <c r="B41" s="751" t="s">
        <v>2945</v>
      </c>
      <c r="C41" s="756"/>
      <c r="D41" s="743"/>
      <c r="E41" s="747"/>
      <c r="F41" s="756">
        <v>2</v>
      </c>
      <c r="G41" s="744"/>
      <c r="H41" s="745">
        <f t="shared" si="0"/>
        <v>0</v>
      </c>
      <c r="I41" s="746">
        <f t="shared" si="1"/>
        <v>2</v>
      </c>
      <c r="J41" s="744">
        <f t="shared" si="2"/>
        <v>0</v>
      </c>
      <c r="K41" s="745">
        <f t="shared" si="3"/>
        <v>0</v>
      </c>
    </row>
    <row r="42" spans="1:11" ht="11.25" customHeight="1">
      <c r="A42" s="750" t="s">
        <v>2984</v>
      </c>
      <c r="B42" s="751" t="s">
        <v>2985</v>
      </c>
      <c r="C42" s="756"/>
      <c r="D42" s="743"/>
      <c r="E42" s="747"/>
      <c r="F42" s="756">
        <v>13</v>
      </c>
      <c r="G42" s="744">
        <v>7</v>
      </c>
      <c r="H42" s="745">
        <f t="shared" si="0"/>
        <v>0.53846153846153844</v>
      </c>
      <c r="I42" s="746">
        <f t="shared" si="1"/>
        <v>13</v>
      </c>
      <c r="J42" s="744">
        <f t="shared" si="2"/>
        <v>7</v>
      </c>
      <c r="K42" s="745">
        <f t="shared" si="3"/>
        <v>0.53846153846153844</v>
      </c>
    </row>
    <row r="43" spans="1:11" ht="11.25" customHeight="1">
      <c r="A43" s="750" t="s">
        <v>2986</v>
      </c>
      <c r="B43" s="751" t="s">
        <v>2987</v>
      </c>
      <c r="C43" s="756"/>
      <c r="D43" s="743">
        <v>5</v>
      </c>
      <c r="E43" s="747"/>
      <c r="F43" s="756">
        <v>2787</v>
      </c>
      <c r="G43" s="744">
        <v>437</v>
      </c>
      <c r="H43" s="745">
        <f t="shared" si="0"/>
        <v>0.15679942590599211</v>
      </c>
      <c r="I43" s="746">
        <f t="shared" si="1"/>
        <v>2787</v>
      </c>
      <c r="J43" s="744">
        <f t="shared" si="2"/>
        <v>442</v>
      </c>
      <c r="K43" s="745">
        <f t="shared" si="3"/>
        <v>0.15859346968066021</v>
      </c>
    </row>
    <row r="44" spans="1:11" ht="11.25" customHeight="1">
      <c r="A44" s="750" t="s">
        <v>2988</v>
      </c>
      <c r="B44" s="751" t="s">
        <v>2989</v>
      </c>
      <c r="C44" s="756"/>
      <c r="D44" s="743"/>
      <c r="E44" s="747"/>
      <c r="F44" s="756">
        <v>10</v>
      </c>
      <c r="G44" s="744">
        <v>1</v>
      </c>
      <c r="H44" s="745">
        <f t="shared" si="0"/>
        <v>0.1</v>
      </c>
      <c r="I44" s="746">
        <f t="shared" si="1"/>
        <v>10</v>
      </c>
      <c r="J44" s="744">
        <f t="shared" si="2"/>
        <v>1</v>
      </c>
      <c r="K44" s="745">
        <f t="shared" si="3"/>
        <v>0.1</v>
      </c>
    </row>
    <row r="45" spans="1:11" ht="11.25" customHeight="1">
      <c r="A45" s="750" t="s">
        <v>2990</v>
      </c>
      <c r="B45" s="751" t="s">
        <v>2991</v>
      </c>
      <c r="C45" s="756"/>
      <c r="D45" s="743"/>
      <c r="E45" s="747"/>
      <c r="F45" s="756">
        <v>518</v>
      </c>
      <c r="G45" s="744">
        <v>43</v>
      </c>
      <c r="H45" s="745">
        <f t="shared" si="0"/>
        <v>8.3011583011583012E-2</v>
      </c>
      <c r="I45" s="746">
        <f t="shared" si="1"/>
        <v>518</v>
      </c>
      <c r="J45" s="744">
        <f t="shared" si="2"/>
        <v>43</v>
      </c>
      <c r="K45" s="745">
        <f t="shared" si="3"/>
        <v>8.3011583011583012E-2</v>
      </c>
    </row>
    <row r="46" spans="1:11" ht="11.25" customHeight="1">
      <c r="A46" s="750" t="s">
        <v>2918</v>
      </c>
      <c r="B46" s="751" t="s">
        <v>2919</v>
      </c>
      <c r="C46" s="756">
        <v>7</v>
      </c>
      <c r="D46" s="743">
        <v>1</v>
      </c>
      <c r="E46" s="747">
        <f t="shared" si="4"/>
        <v>0.14285714285714285</v>
      </c>
      <c r="F46" s="756">
        <v>5609</v>
      </c>
      <c r="G46" s="744">
        <v>928</v>
      </c>
      <c r="H46" s="745">
        <f t="shared" si="0"/>
        <v>0.16544838652166161</v>
      </c>
      <c r="I46" s="746">
        <f t="shared" si="1"/>
        <v>5616</v>
      </c>
      <c r="J46" s="744">
        <f t="shared" si="2"/>
        <v>929</v>
      </c>
      <c r="K46" s="745">
        <f t="shared" si="3"/>
        <v>0.16542022792022792</v>
      </c>
    </row>
    <row r="47" spans="1:11" ht="11.25" customHeight="1">
      <c r="A47" s="748" t="s">
        <v>2946</v>
      </c>
      <c r="B47" s="749" t="s">
        <v>2947</v>
      </c>
      <c r="C47" s="757"/>
      <c r="D47" s="743">
        <v>1</v>
      </c>
      <c r="E47" s="747"/>
      <c r="F47" s="757"/>
      <c r="G47" s="744"/>
      <c r="H47" s="745"/>
      <c r="I47" s="746"/>
      <c r="J47" s="744">
        <f t="shared" si="2"/>
        <v>1</v>
      </c>
      <c r="K47" s="745"/>
    </row>
    <row r="48" spans="1:11" ht="11.25" customHeight="1">
      <c r="A48" s="748" t="s">
        <v>2997</v>
      </c>
      <c r="B48" s="749" t="s">
        <v>2998</v>
      </c>
      <c r="C48" s="757"/>
      <c r="D48" s="743"/>
      <c r="E48" s="747"/>
      <c r="F48" s="757"/>
      <c r="G48" s="744">
        <v>3</v>
      </c>
      <c r="H48" s="745"/>
      <c r="I48" s="746"/>
      <c r="J48" s="744">
        <f t="shared" si="2"/>
        <v>3</v>
      </c>
      <c r="K48" s="745"/>
    </row>
    <row r="49" spans="1:11" ht="11.25" customHeight="1">
      <c r="A49" s="748" t="s">
        <v>2999</v>
      </c>
      <c r="B49" s="749" t="s">
        <v>3000</v>
      </c>
      <c r="C49" s="757"/>
      <c r="D49" s="743"/>
      <c r="E49" s="747"/>
      <c r="F49" s="757"/>
      <c r="G49" s="744">
        <v>8</v>
      </c>
      <c r="H49" s="745"/>
      <c r="I49" s="746"/>
      <c r="J49" s="744">
        <f t="shared" si="2"/>
        <v>8</v>
      </c>
      <c r="K49" s="745"/>
    </row>
    <row r="50" spans="1:11" ht="11.25" customHeight="1">
      <c r="A50" s="758"/>
      <c r="B50" s="759"/>
      <c r="C50" s="760">
        <f>SUM(C8:C49)</f>
        <v>1017</v>
      </c>
      <c r="D50" s="760">
        <f>SUM(D8:D49)</f>
        <v>218</v>
      </c>
      <c r="E50" s="752">
        <f t="shared" si="4"/>
        <v>0.21435594886922321</v>
      </c>
      <c r="F50" s="760">
        <f>SUM(F8:F49)</f>
        <v>16572</v>
      </c>
      <c r="G50" s="760">
        <f>SUM(G8:G49)</f>
        <v>2953</v>
      </c>
      <c r="H50" s="753">
        <f t="shared" si="0"/>
        <v>0.17819213130581704</v>
      </c>
      <c r="I50" s="754">
        <f t="shared" si="1"/>
        <v>17589</v>
      </c>
      <c r="J50" s="754">
        <f t="shared" si="1"/>
        <v>3171</v>
      </c>
      <c r="K50" s="753">
        <f t="shared" si="3"/>
        <v>0.18028313150264369</v>
      </c>
    </row>
  </sheetData>
  <mergeCells count="5">
    <mergeCell ref="A5:A6"/>
    <mergeCell ref="B5:B6"/>
    <mergeCell ref="C5:E5"/>
    <mergeCell ref="F5:H5"/>
    <mergeCell ref="I5:K5"/>
  </mergeCells>
  <pageMargins left="0" right="0" top="0" bottom="0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2"/>
  <sheetViews>
    <sheetView topLeftCell="A43" workbookViewId="0">
      <selection activeCell="H68" sqref="H68"/>
    </sheetView>
  </sheetViews>
  <sheetFormatPr defaultRowHeight="12.75"/>
  <cols>
    <col min="1" max="1" width="12.7109375" customWidth="1"/>
    <col min="2" max="2" width="48.28515625" customWidth="1"/>
    <col min="3" max="11" width="8.710937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>
      <c r="A3" s="393"/>
      <c r="B3" s="394"/>
      <c r="C3" s="387"/>
      <c r="D3" s="389"/>
      <c r="E3" s="389"/>
      <c r="F3" s="389"/>
      <c r="G3" s="389"/>
      <c r="H3" s="389"/>
      <c r="I3" s="391"/>
      <c r="J3" s="260"/>
      <c r="K3" s="363"/>
    </row>
    <row r="4" spans="1:11" ht="14.25">
      <c r="A4" s="393"/>
      <c r="B4" s="394" t="s">
        <v>1794</v>
      </c>
      <c r="C4" s="388" t="s">
        <v>1752</v>
      </c>
      <c r="D4" s="390"/>
      <c r="E4" s="390"/>
      <c r="F4" s="390"/>
      <c r="G4" s="390"/>
      <c r="H4" s="390"/>
      <c r="I4" s="392"/>
      <c r="J4" s="400"/>
      <c r="K4" s="363"/>
    </row>
    <row r="5" spans="1:11" ht="14.25">
      <c r="A5" s="393"/>
      <c r="B5" s="394" t="s">
        <v>197</v>
      </c>
      <c r="C5" s="388" t="s">
        <v>3061</v>
      </c>
      <c r="D5" s="390"/>
      <c r="E5" s="390"/>
      <c r="F5" s="390"/>
      <c r="G5" s="390"/>
      <c r="H5" s="390"/>
      <c r="I5" s="392"/>
      <c r="J5" s="400"/>
      <c r="K5" s="363"/>
    </row>
    <row r="6" spans="1:11" ht="15.75">
      <c r="A6" s="369"/>
      <c r="B6" s="369"/>
      <c r="C6" s="369"/>
      <c r="D6" s="369"/>
      <c r="E6" s="369"/>
      <c r="F6" s="369"/>
      <c r="G6" s="369"/>
      <c r="H6" s="369"/>
      <c r="I6" s="362"/>
      <c r="J6" s="362"/>
      <c r="K6" s="362"/>
    </row>
    <row r="7" spans="1:11">
      <c r="A7" s="970" t="s">
        <v>115</v>
      </c>
      <c r="B7" s="970" t="s">
        <v>199</v>
      </c>
      <c r="C7" s="963" t="s">
        <v>1751</v>
      </c>
      <c r="D7" s="963"/>
      <c r="E7" s="963"/>
      <c r="F7" s="963" t="s">
        <v>1750</v>
      </c>
      <c r="G7" s="963"/>
      <c r="H7" s="963"/>
      <c r="I7" s="963" t="s">
        <v>86</v>
      </c>
      <c r="J7" s="963"/>
      <c r="K7" s="963"/>
    </row>
    <row r="8" spans="1:11" ht="45.75" thickBot="1">
      <c r="A8" s="971"/>
      <c r="B8" s="971"/>
      <c r="C8" s="496" t="s">
        <v>1808</v>
      </c>
      <c r="D8" s="496" t="s">
        <v>1809</v>
      </c>
      <c r="E8" s="349" t="s">
        <v>1804</v>
      </c>
      <c r="F8" s="496" t="s">
        <v>1808</v>
      </c>
      <c r="G8" s="496" t="s">
        <v>1809</v>
      </c>
      <c r="H8" s="349" t="s">
        <v>1804</v>
      </c>
      <c r="I8" s="496" t="s">
        <v>1808</v>
      </c>
      <c r="J8" s="496" t="s">
        <v>1809</v>
      </c>
      <c r="K8" s="349" t="s">
        <v>1804</v>
      </c>
    </row>
    <row r="9" spans="1:11" ht="15" thickTop="1">
      <c r="A9" s="397"/>
      <c r="B9" s="335" t="s">
        <v>198</v>
      </c>
      <c r="C9" s="335"/>
      <c r="D9" s="335"/>
      <c r="E9" s="335"/>
      <c r="F9" s="335"/>
      <c r="G9" s="335"/>
      <c r="H9" s="335"/>
      <c r="I9" s="335"/>
      <c r="J9" s="335"/>
      <c r="K9" s="334"/>
    </row>
    <row r="10" spans="1:11" ht="14.25">
      <c r="A10" s="266"/>
      <c r="B10" s="333" t="s">
        <v>1749</v>
      </c>
      <c r="C10" s="133"/>
      <c r="D10" s="133"/>
      <c r="E10" s="133"/>
      <c r="F10" s="134"/>
      <c r="G10" s="134"/>
      <c r="H10" s="134"/>
      <c r="I10" s="135"/>
      <c r="J10" s="134"/>
      <c r="K10" s="134"/>
    </row>
    <row r="11" spans="1:11">
      <c r="A11" s="510" t="s">
        <v>3004</v>
      </c>
      <c r="B11" s="511" t="s">
        <v>3005</v>
      </c>
      <c r="C11" s="512">
        <v>400</v>
      </c>
      <c r="D11" s="133"/>
      <c r="E11" s="133"/>
      <c r="F11" s="768"/>
      <c r="G11" s="134"/>
      <c r="H11" s="134"/>
      <c r="I11" s="714">
        <f>C11+F11</f>
        <v>400</v>
      </c>
      <c r="J11" s="717">
        <f>D11+G11</f>
        <v>0</v>
      </c>
      <c r="K11" s="134"/>
    </row>
    <row r="12" spans="1:11">
      <c r="A12" s="510" t="s">
        <v>3006</v>
      </c>
      <c r="B12" s="511" t="s">
        <v>3007</v>
      </c>
      <c r="C12" s="512">
        <v>400</v>
      </c>
      <c r="D12" s="133">
        <v>1</v>
      </c>
      <c r="E12" s="716">
        <f>D12/C12</f>
        <v>2.5000000000000001E-3</v>
      </c>
      <c r="F12" s="768"/>
      <c r="G12" s="134"/>
      <c r="H12" s="134"/>
      <c r="I12" s="714">
        <f t="shared" ref="I12:J62" si="0">C12+F12</f>
        <v>400</v>
      </c>
      <c r="J12" s="717">
        <f t="shared" ref="J12:J61" si="1">D12+G12</f>
        <v>1</v>
      </c>
      <c r="K12" s="718">
        <f>J12/I12</f>
        <v>2.5000000000000001E-3</v>
      </c>
    </row>
    <row r="13" spans="1:11">
      <c r="A13" s="503" t="s">
        <v>2952</v>
      </c>
      <c r="B13" s="504" t="s">
        <v>2953</v>
      </c>
      <c r="C13" s="505">
        <v>1</v>
      </c>
      <c r="D13" s="133"/>
      <c r="E13" s="716">
        <f t="shared" ref="E13:E62" si="2">D13/C13</f>
        <v>0</v>
      </c>
      <c r="F13" s="768">
        <v>160</v>
      </c>
      <c r="G13" s="134">
        <v>3</v>
      </c>
      <c r="H13" s="718">
        <f>G13/F13</f>
        <v>1.8749999999999999E-2</v>
      </c>
      <c r="I13" s="714">
        <f t="shared" si="0"/>
        <v>161</v>
      </c>
      <c r="J13" s="717">
        <f t="shared" si="1"/>
        <v>3</v>
      </c>
      <c r="K13" s="718">
        <f t="shared" ref="K13:K62" si="3">J13/I13</f>
        <v>1.8633540372670808E-2</v>
      </c>
    </row>
    <row r="14" spans="1:11">
      <c r="A14" s="503" t="s">
        <v>2888</v>
      </c>
      <c r="B14" s="504" t="s">
        <v>2889</v>
      </c>
      <c r="C14" s="505">
        <v>14</v>
      </c>
      <c r="D14" s="133">
        <v>3</v>
      </c>
      <c r="E14" s="716">
        <f t="shared" si="2"/>
        <v>0.21428571428571427</v>
      </c>
      <c r="F14" s="768">
        <v>198</v>
      </c>
      <c r="G14" s="134">
        <v>55</v>
      </c>
      <c r="H14" s="718">
        <f t="shared" ref="H14:H62" si="4">G14/F14</f>
        <v>0.27777777777777779</v>
      </c>
      <c r="I14" s="714">
        <f t="shared" si="0"/>
        <v>212</v>
      </c>
      <c r="J14" s="717">
        <f t="shared" si="1"/>
        <v>58</v>
      </c>
      <c r="K14" s="718">
        <f t="shared" si="3"/>
        <v>0.27358490566037735</v>
      </c>
    </row>
    <row r="15" spans="1:11" ht="15">
      <c r="A15" s="766" t="s">
        <v>2892</v>
      </c>
      <c r="B15" s="767" t="s">
        <v>2893</v>
      </c>
      <c r="C15" s="505"/>
      <c r="D15" s="133"/>
      <c r="E15" s="716"/>
      <c r="F15" s="768">
        <v>2</v>
      </c>
      <c r="G15" s="134">
        <v>3</v>
      </c>
      <c r="H15" s="718">
        <f t="shared" si="4"/>
        <v>1.5</v>
      </c>
      <c r="I15" s="714">
        <f t="shared" si="0"/>
        <v>2</v>
      </c>
      <c r="J15" s="717">
        <f t="shared" si="1"/>
        <v>3</v>
      </c>
      <c r="K15" s="718">
        <f t="shared" si="3"/>
        <v>1.5</v>
      </c>
    </row>
    <row r="16" spans="1:11" ht="15">
      <c r="A16" s="766" t="s">
        <v>3008</v>
      </c>
      <c r="B16" s="767" t="s">
        <v>3009</v>
      </c>
      <c r="C16" s="505"/>
      <c r="D16" s="133"/>
      <c r="E16" s="716"/>
      <c r="F16" s="768">
        <v>1</v>
      </c>
      <c r="G16" s="134"/>
      <c r="H16" s="718">
        <f t="shared" si="4"/>
        <v>0</v>
      </c>
      <c r="I16" s="714">
        <f t="shared" si="0"/>
        <v>1</v>
      </c>
      <c r="J16" s="717">
        <f t="shared" si="1"/>
        <v>0</v>
      </c>
      <c r="K16" s="718">
        <f t="shared" si="3"/>
        <v>0</v>
      </c>
    </row>
    <row r="17" spans="1:11">
      <c r="A17" s="503" t="s">
        <v>2894</v>
      </c>
      <c r="B17" s="504" t="s">
        <v>2895</v>
      </c>
      <c r="C17" s="505">
        <v>16</v>
      </c>
      <c r="D17" s="133">
        <v>2</v>
      </c>
      <c r="E17" s="716">
        <f t="shared" si="2"/>
        <v>0.125</v>
      </c>
      <c r="F17" s="768">
        <v>203</v>
      </c>
      <c r="G17" s="134">
        <v>62</v>
      </c>
      <c r="H17" s="718">
        <f t="shared" si="4"/>
        <v>0.30541871921182268</v>
      </c>
      <c r="I17" s="714">
        <f t="shared" si="0"/>
        <v>219</v>
      </c>
      <c r="J17" s="717">
        <f t="shared" si="1"/>
        <v>64</v>
      </c>
      <c r="K17" s="718">
        <f t="shared" si="3"/>
        <v>0.29223744292237441</v>
      </c>
    </row>
    <row r="18" spans="1:11">
      <c r="A18" s="503" t="s">
        <v>3010</v>
      </c>
      <c r="B18" s="504" t="s">
        <v>3011</v>
      </c>
      <c r="C18" s="505"/>
      <c r="D18" s="133"/>
      <c r="E18" s="716"/>
      <c r="F18" s="769">
        <v>4</v>
      </c>
      <c r="G18" s="134"/>
      <c r="H18" s="718">
        <f t="shared" si="4"/>
        <v>0</v>
      </c>
      <c r="I18" s="714">
        <f t="shared" si="0"/>
        <v>4</v>
      </c>
      <c r="J18" s="717">
        <f t="shared" si="1"/>
        <v>0</v>
      </c>
      <c r="K18" s="718">
        <f t="shared" si="3"/>
        <v>0</v>
      </c>
    </row>
    <row r="19" spans="1:11" ht="15">
      <c r="A19" s="766" t="s">
        <v>3012</v>
      </c>
      <c r="B19" s="767" t="s">
        <v>3013</v>
      </c>
      <c r="C19" s="505"/>
      <c r="D19" s="133"/>
      <c r="E19" s="716"/>
      <c r="F19" s="769">
        <v>2</v>
      </c>
      <c r="G19" s="134"/>
      <c r="H19" s="718">
        <f t="shared" si="4"/>
        <v>0</v>
      </c>
      <c r="I19" s="714">
        <f t="shared" si="0"/>
        <v>2</v>
      </c>
      <c r="J19" s="717">
        <f t="shared" si="1"/>
        <v>0</v>
      </c>
      <c r="K19" s="718">
        <f t="shared" si="3"/>
        <v>0</v>
      </c>
    </row>
    <row r="20" spans="1:11">
      <c r="A20" s="503" t="s">
        <v>2993</v>
      </c>
      <c r="B20" s="504" t="s">
        <v>2994</v>
      </c>
      <c r="C20" s="505"/>
      <c r="D20" s="133"/>
      <c r="E20" s="716"/>
      <c r="F20" s="769">
        <v>1</v>
      </c>
      <c r="G20" s="134">
        <v>84</v>
      </c>
      <c r="H20" s="718">
        <f t="shared" si="4"/>
        <v>84</v>
      </c>
      <c r="I20" s="714">
        <f t="shared" si="0"/>
        <v>1</v>
      </c>
      <c r="J20" s="717">
        <f t="shared" si="1"/>
        <v>84</v>
      </c>
      <c r="K20" s="718">
        <f t="shared" si="3"/>
        <v>84</v>
      </c>
    </row>
    <row r="21" spans="1:11">
      <c r="A21" s="503" t="s">
        <v>3014</v>
      </c>
      <c r="B21" s="504" t="s">
        <v>3015</v>
      </c>
      <c r="C21" s="505">
        <v>8</v>
      </c>
      <c r="D21" s="133">
        <v>1</v>
      </c>
      <c r="E21" s="716">
        <f t="shared" si="2"/>
        <v>0.125</v>
      </c>
      <c r="F21" s="769">
        <v>83</v>
      </c>
      <c r="G21" s="134">
        <v>21</v>
      </c>
      <c r="H21" s="718">
        <f t="shared" si="4"/>
        <v>0.25301204819277107</v>
      </c>
      <c r="I21" s="714">
        <f t="shared" si="0"/>
        <v>91</v>
      </c>
      <c r="J21" s="717">
        <f t="shared" si="1"/>
        <v>22</v>
      </c>
      <c r="K21" s="718">
        <f t="shared" si="3"/>
        <v>0.24175824175824176</v>
      </c>
    </row>
    <row r="22" spans="1:11">
      <c r="A22" s="503" t="s">
        <v>3016</v>
      </c>
      <c r="B22" s="504" t="s">
        <v>3017</v>
      </c>
      <c r="C22" s="505">
        <v>2</v>
      </c>
      <c r="D22" s="133">
        <v>4</v>
      </c>
      <c r="E22" s="716">
        <f t="shared" si="2"/>
        <v>2</v>
      </c>
      <c r="F22" s="769"/>
      <c r="G22" s="134">
        <v>1</v>
      </c>
      <c r="H22" s="718"/>
      <c r="I22" s="714">
        <f t="shared" si="0"/>
        <v>2</v>
      </c>
      <c r="J22" s="717">
        <f t="shared" si="1"/>
        <v>5</v>
      </c>
      <c r="K22" s="718">
        <f t="shared" si="3"/>
        <v>2.5</v>
      </c>
    </row>
    <row r="23" spans="1:11">
      <c r="A23" s="503" t="s">
        <v>3018</v>
      </c>
      <c r="B23" s="504" t="s">
        <v>3019</v>
      </c>
      <c r="C23" s="505">
        <v>4</v>
      </c>
      <c r="D23" s="133">
        <v>4</v>
      </c>
      <c r="E23" s="716">
        <f t="shared" si="2"/>
        <v>1</v>
      </c>
      <c r="F23" s="769"/>
      <c r="G23" s="134">
        <v>1</v>
      </c>
      <c r="H23" s="718"/>
      <c r="I23" s="714">
        <f t="shared" si="0"/>
        <v>4</v>
      </c>
      <c r="J23" s="717">
        <f t="shared" si="1"/>
        <v>5</v>
      </c>
      <c r="K23" s="718">
        <f t="shared" si="3"/>
        <v>1.25</v>
      </c>
    </row>
    <row r="24" spans="1:11">
      <c r="A24" s="503" t="s">
        <v>3020</v>
      </c>
      <c r="B24" s="504" t="s">
        <v>3021</v>
      </c>
      <c r="C24" s="505">
        <v>4</v>
      </c>
      <c r="D24" s="133">
        <v>4</v>
      </c>
      <c r="E24" s="716">
        <f t="shared" si="2"/>
        <v>1</v>
      </c>
      <c r="F24" s="769"/>
      <c r="G24" s="134">
        <v>1</v>
      </c>
      <c r="H24" s="718"/>
      <c r="I24" s="714">
        <f t="shared" si="0"/>
        <v>4</v>
      </c>
      <c r="J24" s="717">
        <f t="shared" si="1"/>
        <v>5</v>
      </c>
      <c r="K24" s="718">
        <f t="shared" si="3"/>
        <v>1.25</v>
      </c>
    </row>
    <row r="25" spans="1:11">
      <c r="A25" s="503" t="s">
        <v>3022</v>
      </c>
      <c r="B25" s="504" t="s">
        <v>3023</v>
      </c>
      <c r="C25" s="505"/>
      <c r="D25" s="133"/>
      <c r="E25" s="716"/>
      <c r="F25" s="769">
        <v>13</v>
      </c>
      <c r="G25" s="134">
        <v>2</v>
      </c>
      <c r="H25" s="718">
        <f t="shared" si="4"/>
        <v>0.15384615384615385</v>
      </c>
      <c r="I25" s="714">
        <f t="shared" si="0"/>
        <v>13</v>
      </c>
      <c r="J25" s="717">
        <f t="shared" si="1"/>
        <v>2</v>
      </c>
      <c r="K25" s="718">
        <f t="shared" si="3"/>
        <v>0.15384615384615385</v>
      </c>
    </row>
    <row r="26" spans="1:11">
      <c r="A26" s="503" t="s">
        <v>2934</v>
      </c>
      <c r="B26" s="504" t="s">
        <v>3024</v>
      </c>
      <c r="C26" s="505"/>
      <c r="D26" s="133"/>
      <c r="E26" s="716"/>
      <c r="F26" s="769">
        <v>27</v>
      </c>
      <c r="G26" s="134"/>
      <c r="H26" s="718">
        <f t="shared" si="4"/>
        <v>0</v>
      </c>
      <c r="I26" s="714">
        <f t="shared" si="0"/>
        <v>27</v>
      </c>
      <c r="J26" s="717">
        <f t="shared" si="1"/>
        <v>0</v>
      </c>
      <c r="K26" s="718">
        <f t="shared" si="3"/>
        <v>0</v>
      </c>
    </row>
    <row r="27" spans="1:11">
      <c r="A27" s="503" t="s">
        <v>3025</v>
      </c>
      <c r="B27" s="504" t="s">
        <v>3026</v>
      </c>
      <c r="C27" s="505"/>
      <c r="D27" s="133"/>
      <c r="E27" s="716"/>
      <c r="F27" s="769">
        <v>19</v>
      </c>
      <c r="G27" s="134">
        <v>7</v>
      </c>
      <c r="H27" s="718">
        <f t="shared" si="4"/>
        <v>0.36842105263157893</v>
      </c>
      <c r="I27" s="714">
        <f t="shared" si="0"/>
        <v>19</v>
      </c>
      <c r="J27" s="717">
        <f t="shared" si="1"/>
        <v>7</v>
      </c>
      <c r="K27" s="718">
        <f t="shared" si="3"/>
        <v>0.36842105263157893</v>
      </c>
    </row>
    <row r="28" spans="1:11">
      <c r="A28" s="503" t="s">
        <v>3027</v>
      </c>
      <c r="B28" s="504" t="s">
        <v>3028</v>
      </c>
      <c r="C28" s="505"/>
      <c r="D28" s="133"/>
      <c r="E28" s="716"/>
      <c r="F28" s="769">
        <v>70</v>
      </c>
      <c r="G28" s="134">
        <v>219</v>
      </c>
      <c r="H28" s="718">
        <f t="shared" si="4"/>
        <v>3.1285714285714286</v>
      </c>
      <c r="I28" s="714">
        <f t="shared" si="0"/>
        <v>70</v>
      </c>
      <c r="J28" s="717">
        <f t="shared" si="1"/>
        <v>219</v>
      </c>
      <c r="K28" s="718">
        <f t="shared" si="3"/>
        <v>3.1285714285714286</v>
      </c>
    </row>
    <row r="29" spans="1:11">
      <c r="A29" s="503" t="s">
        <v>3029</v>
      </c>
      <c r="B29" s="504" t="s">
        <v>3030</v>
      </c>
      <c r="C29" s="505">
        <v>833</v>
      </c>
      <c r="D29" s="133">
        <v>190</v>
      </c>
      <c r="E29" s="716">
        <f t="shared" si="2"/>
        <v>0.22809123649459784</v>
      </c>
      <c r="F29" s="769">
        <v>115</v>
      </c>
      <c r="G29" s="134">
        <v>59</v>
      </c>
      <c r="H29" s="718">
        <f t="shared" si="4"/>
        <v>0.5130434782608696</v>
      </c>
      <c r="I29" s="714">
        <f t="shared" si="0"/>
        <v>948</v>
      </c>
      <c r="J29" s="717">
        <f t="shared" si="1"/>
        <v>249</v>
      </c>
      <c r="K29" s="718">
        <f t="shared" si="3"/>
        <v>0.26265822784810128</v>
      </c>
    </row>
    <row r="30" spans="1:11">
      <c r="A30" s="503" t="s">
        <v>3031</v>
      </c>
      <c r="B30" s="504" t="s">
        <v>3032</v>
      </c>
      <c r="C30" s="505">
        <v>727</v>
      </c>
      <c r="D30" s="133">
        <v>185</v>
      </c>
      <c r="E30" s="716">
        <f t="shared" si="2"/>
        <v>0.25447042640990369</v>
      </c>
      <c r="F30" s="769">
        <v>110</v>
      </c>
      <c r="G30" s="134">
        <v>55</v>
      </c>
      <c r="H30" s="718">
        <f t="shared" si="4"/>
        <v>0.5</v>
      </c>
      <c r="I30" s="714">
        <f t="shared" si="0"/>
        <v>837</v>
      </c>
      <c r="J30" s="717">
        <f t="shared" si="1"/>
        <v>240</v>
      </c>
      <c r="K30" s="718">
        <f t="shared" si="3"/>
        <v>0.28673835125448027</v>
      </c>
    </row>
    <row r="31" spans="1:11">
      <c r="A31" s="503" t="s">
        <v>2967</v>
      </c>
      <c r="B31" s="504" t="s">
        <v>2968</v>
      </c>
      <c r="C31" s="505">
        <v>725</v>
      </c>
      <c r="D31" s="133">
        <v>185</v>
      </c>
      <c r="E31" s="716">
        <f t="shared" si="2"/>
        <v>0.25517241379310346</v>
      </c>
      <c r="F31" s="769">
        <v>111</v>
      </c>
      <c r="G31" s="134">
        <v>58</v>
      </c>
      <c r="H31" s="718">
        <f t="shared" si="4"/>
        <v>0.52252252252252251</v>
      </c>
      <c r="I31" s="714">
        <f t="shared" si="0"/>
        <v>836</v>
      </c>
      <c r="J31" s="717">
        <f t="shared" si="1"/>
        <v>243</v>
      </c>
      <c r="K31" s="718">
        <f t="shared" si="3"/>
        <v>0.29066985645933013</v>
      </c>
    </row>
    <row r="32" spans="1:11">
      <c r="A32" s="503" t="s">
        <v>3033</v>
      </c>
      <c r="B32" s="504" t="s">
        <v>3034</v>
      </c>
      <c r="C32" s="505">
        <v>728</v>
      </c>
      <c r="D32" s="133">
        <v>185</v>
      </c>
      <c r="E32" s="716">
        <f t="shared" si="2"/>
        <v>0.25412087912087911</v>
      </c>
      <c r="F32" s="769">
        <v>111</v>
      </c>
      <c r="G32" s="134">
        <v>56</v>
      </c>
      <c r="H32" s="718">
        <f t="shared" si="4"/>
        <v>0.50450450450450446</v>
      </c>
      <c r="I32" s="714">
        <f t="shared" si="0"/>
        <v>839</v>
      </c>
      <c r="J32" s="717">
        <f t="shared" si="1"/>
        <v>241</v>
      </c>
      <c r="K32" s="718">
        <f t="shared" si="3"/>
        <v>0.28724672228843862</v>
      </c>
    </row>
    <row r="33" spans="1:11">
      <c r="A33" s="503" t="s">
        <v>3035</v>
      </c>
      <c r="B33" s="504" t="s">
        <v>3036</v>
      </c>
      <c r="C33" s="505">
        <v>728</v>
      </c>
      <c r="D33" s="133">
        <v>185</v>
      </c>
      <c r="E33" s="716">
        <f t="shared" si="2"/>
        <v>0.25412087912087911</v>
      </c>
      <c r="F33" s="769">
        <v>111</v>
      </c>
      <c r="G33" s="134">
        <v>54</v>
      </c>
      <c r="H33" s="718">
        <f t="shared" si="4"/>
        <v>0.48648648648648651</v>
      </c>
      <c r="I33" s="714">
        <f t="shared" si="0"/>
        <v>839</v>
      </c>
      <c r="J33" s="717">
        <f t="shared" si="1"/>
        <v>239</v>
      </c>
      <c r="K33" s="718">
        <f t="shared" si="3"/>
        <v>0.28486293206197855</v>
      </c>
    </row>
    <row r="34" spans="1:11">
      <c r="A34" s="503" t="s">
        <v>3037</v>
      </c>
      <c r="B34" s="504" t="s">
        <v>3038</v>
      </c>
      <c r="C34" s="505">
        <v>728</v>
      </c>
      <c r="D34" s="133">
        <v>185</v>
      </c>
      <c r="E34" s="716">
        <f t="shared" si="2"/>
        <v>0.25412087912087911</v>
      </c>
      <c r="F34" s="769">
        <v>111</v>
      </c>
      <c r="G34" s="134">
        <v>54</v>
      </c>
      <c r="H34" s="718">
        <f t="shared" si="4"/>
        <v>0.48648648648648651</v>
      </c>
      <c r="I34" s="714">
        <f t="shared" si="0"/>
        <v>839</v>
      </c>
      <c r="J34" s="717">
        <f t="shared" si="1"/>
        <v>239</v>
      </c>
      <c r="K34" s="718">
        <f t="shared" si="3"/>
        <v>0.28486293206197855</v>
      </c>
    </row>
    <row r="35" spans="1:11">
      <c r="A35" s="503" t="s">
        <v>2898</v>
      </c>
      <c r="B35" s="504" t="s">
        <v>2899</v>
      </c>
      <c r="C35" s="505">
        <v>728</v>
      </c>
      <c r="D35" s="133">
        <v>185</v>
      </c>
      <c r="E35" s="716">
        <f t="shared" si="2"/>
        <v>0.25412087912087911</v>
      </c>
      <c r="F35" s="769">
        <v>111</v>
      </c>
      <c r="G35" s="134">
        <v>56</v>
      </c>
      <c r="H35" s="718">
        <f t="shared" si="4"/>
        <v>0.50450450450450446</v>
      </c>
      <c r="I35" s="714">
        <f t="shared" si="0"/>
        <v>839</v>
      </c>
      <c r="J35" s="717">
        <f t="shared" si="1"/>
        <v>241</v>
      </c>
      <c r="K35" s="718">
        <f t="shared" si="3"/>
        <v>0.28724672228843862</v>
      </c>
    </row>
    <row r="36" spans="1:11">
      <c r="A36" s="503" t="s">
        <v>3039</v>
      </c>
      <c r="B36" s="504" t="s">
        <v>3040</v>
      </c>
      <c r="C36" s="505">
        <v>728</v>
      </c>
      <c r="D36" s="133">
        <v>185</v>
      </c>
      <c r="E36" s="716">
        <f t="shared" si="2"/>
        <v>0.25412087912087911</v>
      </c>
      <c r="F36" s="769">
        <v>111</v>
      </c>
      <c r="G36" s="134">
        <v>59</v>
      </c>
      <c r="H36" s="718">
        <f t="shared" si="4"/>
        <v>0.53153153153153154</v>
      </c>
      <c r="I36" s="714">
        <f t="shared" si="0"/>
        <v>839</v>
      </c>
      <c r="J36" s="717">
        <f t="shared" si="1"/>
        <v>244</v>
      </c>
      <c r="K36" s="718">
        <f t="shared" si="3"/>
        <v>0.29082240762812872</v>
      </c>
    </row>
    <row r="37" spans="1:11">
      <c r="A37" s="503" t="s">
        <v>3041</v>
      </c>
      <c r="B37" s="504" t="s">
        <v>3042</v>
      </c>
      <c r="C37" s="505">
        <v>726</v>
      </c>
      <c r="D37" s="133">
        <v>185</v>
      </c>
      <c r="E37" s="716">
        <f t="shared" si="2"/>
        <v>0.25482093663911848</v>
      </c>
      <c r="F37" s="769">
        <v>111</v>
      </c>
      <c r="G37" s="134">
        <v>55</v>
      </c>
      <c r="H37" s="718">
        <f t="shared" si="4"/>
        <v>0.49549549549549549</v>
      </c>
      <c r="I37" s="714">
        <f t="shared" si="0"/>
        <v>837</v>
      </c>
      <c r="J37" s="717">
        <f t="shared" si="1"/>
        <v>240</v>
      </c>
      <c r="K37" s="718">
        <f t="shared" si="3"/>
        <v>0.28673835125448027</v>
      </c>
    </row>
    <row r="38" spans="1:11">
      <c r="A38" s="510" t="s">
        <v>2969</v>
      </c>
      <c r="B38" s="511" t="s">
        <v>2970</v>
      </c>
      <c r="C38" s="512">
        <v>727</v>
      </c>
      <c r="D38" s="133">
        <v>185</v>
      </c>
      <c r="E38" s="716">
        <f t="shared" si="2"/>
        <v>0.25447042640990369</v>
      </c>
      <c r="F38" s="769">
        <v>111</v>
      </c>
      <c r="G38" s="134">
        <v>56</v>
      </c>
      <c r="H38" s="718">
        <f t="shared" si="4"/>
        <v>0.50450450450450446</v>
      </c>
      <c r="I38" s="714">
        <f t="shared" si="0"/>
        <v>838</v>
      </c>
      <c r="J38" s="717">
        <f t="shared" si="1"/>
        <v>241</v>
      </c>
      <c r="K38" s="718">
        <f t="shared" si="3"/>
        <v>0.28758949880668255</v>
      </c>
    </row>
    <row r="39" spans="1:11">
      <c r="A39" s="503" t="s">
        <v>3043</v>
      </c>
      <c r="B39" s="504" t="s">
        <v>3044</v>
      </c>
      <c r="C39" s="505">
        <v>89</v>
      </c>
      <c r="D39" s="133">
        <v>15</v>
      </c>
      <c r="E39" s="716">
        <f t="shared" si="2"/>
        <v>0.16853932584269662</v>
      </c>
      <c r="F39" s="769">
        <v>1</v>
      </c>
      <c r="G39" s="134">
        <v>2</v>
      </c>
      <c r="H39" s="718">
        <f t="shared" si="4"/>
        <v>2</v>
      </c>
      <c r="I39" s="714">
        <f t="shared" si="0"/>
        <v>90</v>
      </c>
      <c r="J39" s="717">
        <f t="shared" si="1"/>
        <v>17</v>
      </c>
      <c r="K39" s="718">
        <f t="shared" si="3"/>
        <v>0.18888888888888888</v>
      </c>
    </row>
    <row r="40" spans="1:11">
      <c r="A40" s="503" t="s">
        <v>3045</v>
      </c>
      <c r="B40" s="504" t="s">
        <v>3046</v>
      </c>
      <c r="C40" s="505">
        <v>476</v>
      </c>
      <c r="D40" s="133">
        <v>106</v>
      </c>
      <c r="E40" s="716">
        <f t="shared" si="2"/>
        <v>0.22268907563025211</v>
      </c>
      <c r="F40" s="769">
        <v>2</v>
      </c>
      <c r="G40" s="134">
        <v>4</v>
      </c>
      <c r="H40" s="718">
        <f t="shared" si="4"/>
        <v>2</v>
      </c>
      <c r="I40" s="714">
        <f t="shared" si="0"/>
        <v>478</v>
      </c>
      <c r="J40" s="717">
        <f t="shared" si="1"/>
        <v>110</v>
      </c>
      <c r="K40" s="718">
        <f t="shared" si="3"/>
        <v>0.23012552301255229</v>
      </c>
    </row>
    <row r="41" spans="1:11">
      <c r="A41" s="503" t="s">
        <v>3047</v>
      </c>
      <c r="B41" s="504" t="s">
        <v>3048</v>
      </c>
      <c r="C41" s="505">
        <v>418</v>
      </c>
      <c r="D41" s="133">
        <v>86</v>
      </c>
      <c r="E41" s="716">
        <f t="shared" si="2"/>
        <v>0.20574162679425836</v>
      </c>
      <c r="F41" s="769">
        <v>2</v>
      </c>
      <c r="G41" s="134">
        <v>3</v>
      </c>
      <c r="H41" s="718">
        <f t="shared" si="4"/>
        <v>1.5</v>
      </c>
      <c r="I41" s="714">
        <f t="shared" si="0"/>
        <v>420</v>
      </c>
      <c r="J41" s="717">
        <f t="shared" si="1"/>
        <v>89</v>
      </c>
      <c r="K41" s="718">
        <f t="shared" si="3"/>
        <v>0.2119047619047619</v>
      </c>
    </row>
    <row r="42" spans="1:11">
      <c r="A42" s="503" t="s">
        <v>3049</v>
      </c>
      <c r="B42" s="504" t="s">
        <v>3050</v>
      </c>
      <c r="C42" s="505">
        <v>20</v>
      </c>
      <c r="D42" s="133">
        <v>4</v>
      </c>
      <c r="E42" s="716">
        <f t="shared" si="2"/>
        <v>0.2</v>
      </c>
      <c r="F42" s="769"/>
      <c r="G42" s="134">
        <v>1</v>
      </c>
      <c r="H42" s="718"/>
      <c r="I42" s="714">
        <f t="shared" si="0"/>
        <v>20</v>
      </c>
      <c r="J42" s="717">
        <f t="shared" si="1"/>
        <v>5</v>
      </c>
      <c r="K42" s="718">
        <f t="shared" si="3"/>
        <v>0.25</v>
      </c>
    </row>
    <row r="43" spans="1:11">
      <c r="A43" s="503" t="s">
        <v>3051</v>
      </c>
      <c r="B43" s="504" t="s">
        <v>3052</v>
      </c>
      <c r="C43" s="505">
        <v>3</v>
      </c>
      <c r="D43" s="133"/>
      <c r="E43" s="716">
        <f t="shared" si="2"/>
        <v>0</v>
      </c>
      <c r="F43" s="769">
        <v>76</v>
      </c>
      <c r="G43" s="134">
        <v>29</v>
      </c>
      <c r="H43" s="718">
        <f t="shared" si="4"/>
        <v>0.38157894736842107</v>
      </c>
      <c r="I43" s="714">
        <f t="shared" si="0"/>
        <v>79</v>
      </c>
      <c r="J43" s="717">
        <f t="shared" si="1"/>
        <v>29</v>
      </c>
      <c r="K43" s="718">
        <f t="shared" si="3"/>
        <v>0.36708860759493672</v>
      </c>
    </row>
    <row r="44" spans="1:11">
      <c r="A44" s="503" t="s">
        <v>3053</v>
      </c>
      <c r="B44" s="504" t="s">
        <v>3054</v>
      </c>
      <c r="C44" s="505">
        <v>16</v>
      </c>
      <c r="D44" s="133"/>
      <c r="E44" s="716">
        <f t="shared" si="2"/>
        <v>0</v>
      </c>
      <c r="F44" s="769"/>
      <c r="G44" s="134"/>
      <c r="H44" s="718"/>
      <c r="I44" s="714">
        <f t="shared" si="0"/>
        <v>16</v>
      </c>
      <c r="J44" s="717">
        <f t="shared" si="1"/>
        <v>0</v>
      </c>
      <c r="K44" s="718">
        <f t="shared" si="3"/>
        <v>0</v>
      </c>
    </row>
    <row r="45" spans="1:11">
      <c r="A45" s="503" t="s">
        <v>2900</v>
      </c>
      <c r="B45" s="504" t="s">
        <v>2901</v>
      </c>
      <c r="C45" s="505">
        <v>301</v>
      </c>
      <c r="D45" s="133">
        <v>63</v>
      </c>
      <c r="E45" s="716">
        <f t="shared" si="2"/>
        <v>0.20930232558139536</v>
      </c>
      <c r="F45" s="769">
        <v>1</v>
      </c>
      <c r="G45" s="134">
        <v>1</v>
      </c>
      <c r="H45" s="718">
        <f t="shared" si="4"/>
        <v>1</v>
      </c>
      <c r="I45" s="714">
        <f t="shared" si="0"/>
        <v>302</v>
      </c>
      <c r="J45" s="717">
        <f t="shared" si="1"/>
        <v>64</v>
      </c>
      <c r="K45" s="718">
        <f t="shared" si="3"/>
        <v>0.2119205298013245</v>
      </c>
    </row>
    <row r="46" spans="1:11">
      <c r="A46" s="503" t="s">
        <v>2902</v>
      </c>
      <c r="B46" s="504" t="s">
        <v>2903</v>
      </c>
      <c r="C46" s="505">
        <v>48</v>
      </c>
      <c r="D46" s="133">
        <v>10</v>
      </c>
      <c r="E46" s="716">
        <f t="shared" si="2"/>
        <v>0.20833333333333334</v>
      </c>
      <c r="F46" s="769"/>
      <c r="G46" s="134"/>
      <c r="H46" s="718"/>
      <c r="I46" s="714">
        <f t="shared" si="0"/>
        <v>48</v>
      </c>
      <c r="J46" s="717">
        <f t="shared" si="1"/>
        <v>10</v>
      </c>
      <c r="K46" s="718">
        <f t="shared" si="3"/>
        <v>0.20833333333333334</v>
      </c>
    </row>
    <row r="47" spans="1:11">
      <c r="A47" s="503" t="s">
        <v>2938</v>
      </c>
      <c r="B47" s="504" t="s">
        <v>2973</v>
      </c>
      <c r="C47" s="505">
        <v>6</v>
      </c>
      <c r="D47" s="133"/>
      <c r="E47" s="716">
        <f t="shared" si="2"/>
        <v>0</v>
      </c>
      <c r="F47" s="769">
        <v>10</v>
      </c>
      <c r="G47" s="134">
        <v>3</v>
      </c>
      <c r="H47" s="718">
        <f t="shared" si="4"/>
        <v>0.3</v>
      </c>
      <c r="I47" s="714">
        <f t="shared" si="0"/>
        <v>16</v>
      </c>
      <c r="J47" s="717">
        <f t="shared" si="1"/>
        <v>3</v>
      </c>
      <c r="K47" s="718">
        <f t="shared" si="3"/>
        <v>0.1875</v>
      </c>
    </row>
    <row r="48" spans="1:11">
      <c r="A48" s="503" t="s">
        <v>3055</v>
      </c>
      <c r="B48" s="504" t="s">
        <v>3056</v>
      </c>
      <c r="C48" s="505">
        <v>480</v>
      </c>
      <c r="D48" s="133">
        <v>106</v>
      </c>
      <c r="E48" s="716">
        <f t="shared" si="2"/>
        <v>0.22083333333333333</v>
      </c>
      <c r="F48" s="769">
        <v>2</v>
      </c>
      <c r="G48" s="134">
        <v>4</v>
      </c>
      <c r="H48" s="718">
        <f t="shared" si="4"/>
        <v>2</v>
      </c>
      <c r="I48" s="714">
        <f t="shared" si="0"/>
        <v>482</v>
      </c>
      <c r="J48" s="717">
        <f t="shared" si="1"/>
        <v>110</v>
      </c>
      <c r="K48" s="718">
        <f t="shared" si="3"/>
        <v>0.22821576763485477</v>
      </c>
    </row>
    <row r="49" spans="1:11">
      <c r="A49" s="503" t="s">
        <v>3057</v>
      </c>
      <c r="B49" s="504" t="s">
        <v>3058</v>
      </c>
      <c r="C49" s="505">
        <v>339</v>
      </c>
      <c r="D49" s="133">
        <v>79</v>
      </c>
      <c r="E49" s="716">
        <f t="shared" si="2"/>
        <v>0.23303834808259588</v>
      </c>
      <c r="F49" s="769">
        <v>1</v>
      </c>
      <c r="G49" s="134">
        <v>1</v>
      </c>
      <c r="H49" s="718">
        <f t="shared" si="4"/>
        <v>1</v>
      </c>
      <c r="I49" s="714">
        <f t="shared" si="0"/>
        <v>340</v>
      </c>
      <c r="J49" s="717">
        <f t="shared" si="1"/>
        <v>80</v>
      </c>
      <c r="K49" s="718">
        <f t="shared" si="3"/>
        <v>0.23529411764705882</v>
      </c>
    </row>
    <row r="50" spans="1:11">
      <c r="A50" s="503" t="s">
        <v>3059</v>
      </c>
      <c r="B50" s="504" t="s">
        <v>3060</v>
      </c>
      <c r="C50" s="505"/>
      <c r="D50" s="133"/>
      <c r="E50" s="716"/>
      <c r="F50" s="769">
        <v>1</v>
      </c>
      <c r="G50" s="134"/>
      <c r="H50" s="718">
        <f t="shared" si="4"/>
        <v>0</v>
      </c>
      <c r="I50" s="714">
        <f t="shared" si="0"/>
        <v>1</v>
      </c>
      <c r="J50" s="717">
        <f t="shared" si="1"/>
        <v>0</v>
      </c>
      <c r="K50" s="718">
        <f t="shared" si="3"/>
        <v>0</v>
      </c>
    </row>
    <row r="51" spans="1:11">
      <c r="A51" s="529" t="s">
        <v>2974</v>
      </c>
      <c r="B51" s="494" t="s">
        <v>2975</v>
      </c>
      <c r="C51" s="505"/>
      <c r="D51" s="133"/>
      <c r="E51" s="716"/>
      <c r="F51" s="769"/>
      <c r="G51" s="134">
        <v>17</v>
      </c>
      <c r="H51" s="718"/>
      <c r="I51" s="714"/>
      <c r="J51" s="717">
        <f t="shared" si="1"/>
        <v>17</v>
      </c>
      <c r="K51" s="718"/>
    </row>
    <row r="52" spans="1:11">
      <c r="A52" s="503" t="s">
        <v>2940</v>
      </c>
      <c r="B52" s="504" t="s">
        <v>2941</v>
      </c>
      <c r="C52" s="505">
        <v>33</v>
      </c>
      <c r="D52" s="133">
        <v>2</v>
      </c>
      <c r="E52" s="716">
        <f t="shared" si="2"/>
        <v>6.0606060606060608E-2</v>
      </c>
      <c r="F52" s="769">
        <v>165</v>
      </c>
      <c r="G52" s="134">
        <v>68</v>
      </c>
      <c r="H52" s="718">
        <f t="shared" si="4"/>
        <v>0.41212121212121211</v>
      </c>
      <c r="I52" s="714">
        <f t="shared" si="0"/>
        <v>198</v>
      </c>
      <c r="J52" s="717">
        <f t="shared" si="1"/>
        <v>70</v>
      </c>
      <c r="K52" s="718">
        <f t="shared" si="3"/>
        <v>0.35353535353535354</v>
      </c>
    </row>
    <row r="53" spans="1:11">
      <c r="A53" s="503" t="s">
        <v>2942</v>
      </c>
      <c r="B53" s="504" t="s">
        <v>2943</v>
      </c>
      <c r="C53" s="505">
        <v>2</v>
      </c>
      <c r="D53" s="133"/>
      <c r="E53" s="716">
        <f t="shared" si="2"/>
        <v>0</v>
      </c>
      <c r="F53" s="769">
        <v>455</v>
      </c>
      <c r="G53" s="134">
        <v>98</v>
      </c>
      <c r="H53" s="718">
        <f t="shared" si="4"/>
        <v>0.2153846153846154</v>
      </c>
      <c r="I53" s="714">
        <f t="shared" si="0"/>
        <v>457</v>
      </c>
      <c r="J53" s="717">
        <f t="shared" si="1"/>
        <v>98</v>
      </c>
      <c r="K53" s="718">
        <f t="shared" si="3"/>
        <v>0.21444201312910285</v>
      </c>
    </row>
    <row r="54" spans="1:11">
      <c r="A54" s="503" t="s">
        <v>2910</v>
      </c>
      <c r="B54" s="504" t="s">
        <v>2911</v>
      </c>
      <c r="C54" s="505"/>
      <c r="D54" s="133"/>
      <c r="E54" s="716"/>
      <c r="F54" s="769">
        <v>34</v>
      </c>
      <c r="G54" s="134">
        <v>5</v>
      </c>
      <c r="H54" s="718">
        <f t="shared" si="4"/>
        <v>0.14705882352941177</v>
      </c>
      <c r="I54" s="714">
        <f t="shared" si="0"/>
        <v>34</v>
      </c>
      <c r="J54" s="717">
        <f t="shared" si="1"/>
        <v>5</v>
      </c>
      <c r="K54" s="718">
        <f t="shared" si="3"/>
        <v>0.14705882352941177</v>
      </c>
    </row>
    <row r="55" spans="1:11">
      <c r="A55" s="503" t="s">
        <v>2912</v>
      </c>
      <c r="B55" s="504" t="s">
        <v>2913</v>
      </c>
      <c r="C55" s="505">
        <v>127</v>
      </c>
      <c r="D55" s="133">
        <v>23</v>
      </c>
      <c r="E55" s="716">
        <f t="shared" si="2"/>
        <v>0.18110236220472442</v>
      </c>
      <c r="F55" s="769">
        <v>1662</v>
      </c>
      <c r="G55" s="134">
        <v>500</v>
      </c>
      <c r="H55" s="718">
        <f t="shared" si="4"/>
        <v>0.30084235860409148</v>
      </c>
      <c r="I55" s="714">
        <f t="shared" si="0"/>
        <v>1789</v>
      </c>
      <c r="J55" s="717">
        <f t="shared" si="1"/>
        <v>523</v>
      </c>
      <c r="K55" s="718">
        <f t="shared" si="3"/>
        <v>0.29234209055338178</v>
      </c>
    </row>
    <row r="56" spans="1:11">
      <c r="A56" s="503" t="s">
        <v>2976</v>
      </c>
      <c r="B56" s="504" t="s">
        <v>2977</v>
      </c>
      <c r="C56" s="505">
        <v>66</v>
      </c>
      <c r="D56" s="133">
        <v>4</v>
      </c>
      <c r="E56" s="716">
        <f t="shared" si="2"/>
        <v>6.0606060606060608E-2</v>
      </c>
      <c r="F56" s="769">
        <v>1357</v>
      </c>
      <c r="G56" s="134">
        <v>414</v>
      </c>
      <c r="H56" s="718">
        <f t="shared" si="4"/>
        <v>0.30508474576271188</v>
      </c>
      <c r="I56" s="714">
        <f t="shared" si="0"/>
        <v>1423</v>
      </c>
      <c r="J56" s="717">
        <f t="shared" si="1"/>
        <v>418</v>
      </c>
      <c r="K56" s="718">
        <f t="shared" si="3"/>
        <v>0.2937456078706957</v>
      </c>
    </row>
    <row r="57" spans="1:11">
      <c r="A57" s="503" t="s">
        <v>2978</v>
      </c>
      <c r="B57" s="504" t="s">
        <v>2979</v>
      </c>
      <c r="C57" s="505"/>
      <c r="D57" s="133"/>
      <c r="E57" s="716"/>
      <c r="F57" s="769">
        <v>665</v>
      </c>
      <c r="G57" s="134">
        <v>306</v>
      </c>
      <c r="H57" s="718">
        <f t="shared" si="4"/>
        <v>0.46015037593984964</v>
      </c>
      <c r="I57" s="714">
        <f t="shared" si="0"/>
        <v>665</v>
      </c>
      <c r="J57" s="717">
        <f t="shared" si="1"/>
        <v>306</v>
      </c>
      <c r="K57" s="718">
        <f t="shared" si="3"/>
        <v>0.46015037593984964</v>
      </c>
    </row>
    <row r="58" spans="1:11">
      <c r="A58" s="503" t="s">
        <v>2982</v>
      </c>
      <c r="B58" s="504" t="s">
        <v>2983</v>
      </c>
      <c r="C58" s="505"/>
      <c r="D58" s="133"/>
      <c r="E58" s="716"/>
      <c r="F58" s="769">
        <v>296</v>
      </c>
      <c r="G58" s="134">
        <v>162</v>
      </c>
      <c r="H58" s="718">
        <f t="shared" si="4"/>
        <v>0.54729729729729726</v>
      </c>
      <c r="I58" s="714">
        <f t="shared" si="0"/>
        <v>296</v>
      </c>
      <c r="J58" s="717">
        <f t="shared" si="1"/>
        <v>162</v>
      </c>
      <c r="K58" s="718">
        <f t="shared" si="3"/>
        <v>0.54729729729729726</v>
      </c>
    </row>
    <row r="59" spans="1:11">
      <c r="A59" s="503" t="s">
        <v>2944</v>
      </c>
      <c r="B59" s="504" t="s">
        <v>2945</v>
      </c>
      <c r="C59" s="505"/>
      <c r="D59" s="133"/>
      <c r="E59" s="716"/>
      <c r="F59" s="769">
        <v>16</v>
      </c>
      <c r="G59" s="134"/>
      <c r="H59" s="718">
        <f t="shared" si="4"/>
        <v>0</v>
      </c>
      <c r="I59" s="714">
        <f t="shared" si="0"/>
        <v>16</v>
      </c>
      <c r="J59" s="717">
        <f t="shared" si="1"/>
        <v>0</v>
      </c>
      <c r="K59" s="718">
        <f t="shared" si="3"/>
        <v>0</v>
      </c>
    </row>
    <row r="60" spans="1:11">
      <c r="A60" s="503" t="s">
        <v>2916</v>
      </c>
      <c r="B60" s="504" t="s">
        <v>2917</v>
      </c>
      <c r="C60" s="505"/>
      <c r="D60" s="133"/>
      <c r="E60" s="716"/>
      <c r="F60" s="769">
        <v>2</v>
      </c>
      <c r="G60" s="134"/>
      <c r="H60" s="718">
        <f t="shared" si="4"/>
        <v>0</v>
      </c>
      <c r="I60" s="714">
        <f t="shared" si="0"/>
        <v>2</v>
      </c>
      <c r="J60" s="717">
        <f t="shared" si="1"/>
        <v>0</v>
      </c>
      <c r="K60" s="718">
        <f t="shared" si="3"/>
        <v>0</v>
      </c>
    </row>
    <row r="61" spans="1:11">
      <c r="A61" s="503" t="s">
        <v>2918</v>
      </c>
      <c r="B61" s="504" t="s">
        <v>2919</v>
      </c>
      <c r="C61" s="505">
        <v>13</v>
      </c>
      <c r="D61" s="133">
        <v>2</v>
      </c>
      <c r="E61" s="716">
        <f t="shared" si="2"/>
        <v>0.15384615384615385</v>
      </c>
      <c r="F61" s="769">
        <v>1149</v>
      </c>
      <c r="G61" s="134">
        <v>522</v>
      </c>
      <c r="H61" s="718">
        <f t="shared" si="4"/>
        <v>0.45430809399477806</v>
      </c>
      <c r="I61" s="714">
        <f t="shared" si="0"/>
        <v>1162</v>
      </c>
      <c r="J61" s="717">
        <f t="shared" si="1"/>
        <v>524</v>
      </c>
      <c r="K61" s="718">
        <f t="shared" si="3"/>
        <v>0.45094664371772808</v>
      </c>
    </row>
    <row r="62" spans="1:11" ht="14.25">
      <c r="A62" s="266"/>
      <c r="B62" s="713"/>
      <c r="C62" s="687">
        <f t="shared" ref="C62:D62" si="5">SUM(C8:C61)</f>
        <v>10664</v>
      </c>
      <c r="D62" s="687">
        <f t="shared" si="5"/>
        <v>2374</v>
      </c>
      <c r="E62" s="721">
        <f t="shared" si="2"/>
        <v>0.22261815453863465</v>
      </c>
      <c r="F62" s="687">
        <f t="shared" ref="F62:G62" si="6">SUM(F8:F61)</f>
        <v>7793</v>
      </c>
      <c r="G62" s="687">
        <f t="shared" si="6"/>
        <v>3161</v>
      </c>
      <c r="H62" s="722">
        <f t="shared" si="4"/>
        <v>0.40562042858976005</v>
      </c>
      <c r="I62" s="720">
        <f t="shared" si="0"/>
        <v>18457</v>
      </c>
      <c r="J62" s="720">
        <f t="shared" si="0"/>
        <v>5535</v>
      </c>
      <c r="K62" s="722">
        <f t="shared" si="3"/>
        <v>0.29988622202958226</v>
      </c>
    </row>
  </sheetData>
  <mergeCells count="5">
    <mergeCell ref="A7:A8"/>
    <mergeCell ref="B7:B8"/>
    <mergeCell ref="C7:E7"/>
    <mergeCell ref="F7:H7"/>
    <mergeCell ref="I7:K7"/>
  </mergeCells>
  <pageMargins left="0" right="0" top="0" bottom="0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63"/>
  <sheetViews>
    <sheetView topLeftCell="A46" workbookViewId="0">
      <selection activeCell="H52" sqref="H52"/>
    </sheetView>
  </sheetViews>
  <sheetFormatPr defaultRowHeight="12.75"/>
  <cols>
    <col min="1" max="1" width="12.7109375" customWidth="1"/>
    <col min="2" max="2" width="48.28515625" customWidth="1"/>
    <col min="3" max="11" width="8.710937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>
      <c r="A3" s="393"/>
      <c r="B3" s="394"/>
      <c r="C3" s="387"/>
      <c r="D3" s="389"/>
      <c r="E3" s="389"/>
      <c r="F3" s="389"/>
      <c r="G3" s="389"/>
      <c r="H3" s="389"/>
      <c r="I3" s="391"/>
      <c r="J3" s="260"/>
      <c r="K3" s="363"/>
    </row>
    <row r="4" spans="1:11" ht="14.25">
      <c r="A4" s="393"/>
      <c r="B4" s="394" t="s">
        <v>1794</v>
      </c>
      <c r="C4" s="388" t="s">
        <v>1752</v>
      </c>
      <c r="D4" s="390"/>
      <c r="E4" s="390"/>
      <c r="F4" s="390"/>
      <c r="G4" s="390"/>
      <c r="H4" s="390"/>
      <c r="I4" s="392"/>
      <c r="J4" s="400"/>
      <c r="K4" s="363"/>
    </row>
    <row r="5" spans="1:11" ht="14.25">
      <c r="A5" s="393"/>
      <c r="B5" s="394" t="s">
        <v>197</v>
      </c>
      <c r="C5" s="388" t="s">
        <v>3131</v>
      </c>
      <c r="D5" s="390"/>
      <c r="E5" s="390"/>
      <c r="F5" s="390"/>
      <c r="G5" s="390"/>
      <c r="H5" s="390"/>
      <c r="I5" s="392"/>
      <c r="J5" s="400"/>
      <c r="K5" s="363"/>
    </row>
    <row r="6" spans="1:11" ht="15.75">
      <c r="A6" s="369"/>
      <c r="B6" s="369"/>
      <c r="C6" s="369"/>
      <c r="D6" s="369"/>
      <c r="E6" s="369"/>
      <c r="F6" s="369"/>
      <c r="G6" s="369"/>
      <c r="H6" s="369"/>
      <c r="I6" s="362"/>
      <c r="J6" s="362"/>
      <c r="K6" s="362"/>
    </row>
    <row r="7" spans="1:11">
      <c r="A7" s="970" t="s">
        <v>115</v>
      </c>
      <c r="B7" s="970" t="s">
        <v>199</v>
      </c>
      <c r="C7" s="963" t="s">
        <v>1751</v>
      </c>
      <c r="D7" s="963"/>
      <c r="E7" s="963"/>
      <c r="F7" s="963" t="s">
        <v>1750</v>
      </c>
      <c r="G7" s="963"/>
      <c r="H7" s="963"/>
      <c r="I7" s="963" t="s">
        <v>86</v>
      </c>
      <c r="J7" s="963"/>
      <c r="K7" s="963"/>
    </row>
    <row r="8" spans="1:11" ht="45.75" thickBot="1">
      <c r="A8" s="971"/>
      <c r="B8" s="971"/>
      <c r="C8" s="496" t="s">
        <v>1808</v>
      </c>
      <c r="D8" s="496" t="s">
        <v>1809</v>
      </c>
      <c r="E8" s="349" t="s">
        <v>1804</v>
      </c>
      <c r="F8" s="496" t="s">
        <v>1808</v>
      </c>
      <c r="G8" s="496" t="s">
        <v>1809</v>
      </c>
      <c r="H8" s="349" t="s">
        <v>1804</v>
      </c>
      <c r="I8" s="496" t="s">
        <v>1808</v>
      </c>
      <c r="J8" s="496" t="s">
        <v>1809</v>
      </c>
      <c r="K8" s="349" t="s">
        <v>1804</v>
      </c>
    </row>
    <row r="9" spans="1:11" ht="15" thickTop="1">
      <c r="A9" s="397"/>
      <c r="B9" s="335" t="s">
        <v>198</v>
      </c>
      <c r="C9" s="335"/>
      <c r="D9" s="335"/>
      <c r="E9" s="335"/>
      <c r="F9" s="335"/>
      <c r="G9" s="335"/>
      <c r="H9" s="335"/>
      <c r="I9" s="335"/>
      <c r="J9" s="335"/>
      <c r="K9" s="334"/>
    </row>
    <row r="10" spans="1:11" ht="14.25">
      <c r="A10" s="266"/>
      <c r="B10" s="333" t="s">
        <v>1749</v>
      </c>
      <c r="C10" s="133"/>
      <c r="D10" s="133"/>
      <c r="E10" s="133"/>
      <c r="F10" s="134"/>
      <c r="G10" s="134"/>
      <c r="H10" s="134"/>
      <c r="I10" s="135"/>
      <c r="J10" s="134"/>
      <c r="K10" s="134"/>
    </row>
    <row r="11" spans="1:11">
      <c r="A11" s="777" t="s">
        <v>3132</v>
      </c>
      <c r="B11" s="778" t="s">
        <v>3133</v>
      </c>
      <c r="C11" s="512">
        <v>8</v>
      </c>
      <c r="D11" s="133"/>
      <c r="E11" s="133"/>
      <c r="F11" s="512"/>
      <c r="G11" s="134"/>
      <c r="H11" s="134"/>
      <c r="I11" s="727">
        <f>C11+F11</f>
        <v>8</v>
      </c>
      <c r="J11" s="717">
        <f>D11+G11</f>
        <v>0</v>
      </c>
      <c r="K11" s="134"/>
    </row>
    <row r="12" spans="1:11">
      <c r="A12" s="503" t="s">
        <v>2952</v>
      </c>
      <c r="B12" s="504" t="s">
        <v>2953</v>
      </c>
      <c r="C12" s="505"/>
      <c r="D12" s="133"/>
      <c r="E12" s="133"/>
      <c r="F12" s="505">
        <v>153</v>
      </c>
      <c r="G12" s="134">
        <v>4</v>
      </c>
      <c r="H12" s="718">
        <f>G12/F12</f>
        <v>2.6143790849673203E-2</v>
      </c>
      <c r="I12" s="727">
        <f t="shared" ref="I12:I63" si="0">C12+F12</f>
        <v>153</v>
      </c>
      <c r="J12" s="717">
        <f t="shared" ref="J12:J63" si="1">D12+G12</f>
        <v>4</v>
      </c>
      <c r="K12" s="718">
        <f>J12/I12</f>
        <v>2.6143790849673203E-2</v>
      </c>
    </row>
    <row r="13" spans="1:11">
      <c r="A13" s="503" t="s">
        <v>2888</v>
      </c>
      <c r="B13" s="504" t="s">
        <v>2889</v>
      </c>
      <c r="C13" s="505">
        <v>5</v>
      </c>
      <c r="D13" s="133"/>
      <c r="E13" s="133"/>
      <c r="F13" s="505">
        <v>94</v>
      </c>
      <c r="G13" s="134">
        <v>21</v>
      </c>
      <c r="H13" s="718">
        <f t="shared" ref="H13:H63" si="2">G13/F13</f>
        <v>0.22340425531914893</v>
      </c>
      <c r="I13" s="727">
        <f t="shared" si="0"/>
        <v>99</v>
      </c>
      <c r="J13" s="717">
        <f t="shared" si="1"/>
        <v>21</v>
      </c>
      <c r="K13" s="718">
        <f t="shared" ref="K13:K63" si="3">J13/I13</f>
        <v>0.21212121212121213</v>
      </c>
    </row>
    <row r="14" spans="1:11">
      <c r="A14" s="775" t="s">
        <v>2958</v>
      </c>
      <c r="B14" s="776" t="s">
        <v>2959</v>
      </c>
      <c r="C14" s="505"/>
      <c r="D14" s="133"/>
      <c r="E14" s="133"/>
      <c r="F14" s="505">
        <v>1</v>
      </c>
      <c r="G14" s="134"/>
      <c r="H14" s="718">
        <f t="shared" si="2"/>
        <v>0</v>
      </c>
      <c r="I14" s="727">
        <f t="shared" si="0"/>
        <v>1</v>
      </c>
      <c r="J14" s="717">
        <f t="shared" si="1"/>
        <v>0</v>
      </c>
      <c r="K14" s="718">
        <f t="shared" si="3"/>
        <v>0</v>
      </c>
    </row>
    <row r="15" spans="1:11">
      <c r="A15" s="775" t="s">
        <v>2892</v>
      </c>
      <c r="B15" s="776" t="s">
        <v>2893</v>
      </c>
      <c r="C15" s="505"/>
      <c r="D15" s="133"/>
      <c r="E15" s="133"/>
      <c r="F15" s="505">
        <v>1</v>
      </c>
      <c r="G15" s="134"/>
      <c r="H15" s="718">
        <f t="shared" si="2"/>
        <v>0</v>
      </c>
      <c r="I15" s="727">
        <f t="shared" si="0"/>
        <v>1</v>
      </c>
      <c r="J15" s="717">
        <f t="shared" si="1"/>
        <v>0</v>
      </c>
      <c r="K15" s="718">
        <f t="shared" si="3"/>
        <v>0</v>
      </c>
    </row>
    <row r="16" spans="1:11">
      <c r="A16" s="503" t="s">
        <v>2894</v>
      </c>
      <c r="B16" s="504" t="s">
        <v>2895</v>
      </c>
      <c r="C16" s="505">
        <v>4</v>
      </c>
      <c r="D16" s="133">
        <v>2</v>
      </c>
      <c r="E16" s="716">
        <f>D16/C16</f>
        <v>0.5</v>
      </c>
      <c r="F16" s="505">
        <v>179</v>
      </c>
      <c r="G16" s="134">
        <v>24</v>
      </c>
      <c r="H16" s="718">
        <f t="shared" si="2"/>
        <v>0.13407821229050279</v>
      </c>
      <c r="I16" s="727">
        <f t="shared" si="0"/>
        <v>183</v>
      </c>
      <c r="J16" s="717">
        <f t="shared" si="1"/>
        <v>26</v>
      </c>
      <c r="K16" s="718">
        <f t="shared" si="3"/>
        <v>0.14207650273224043</v>
      </c>
    </row>
    <row r="17" spans="1:11">
      <c r="A17" s="503" t="s">
        <v>3134</v>
      </c>
      <c r="B17" s="504" t="s">
        <v>3135</v>
      </c>
      <c r="C17" s="505">
        <v>5</v>
      </c>
      <c r="D17" s="133"/>
      <c r="E17" s="716">
        <f t="shared" ref="E17:E63" si="4">D17/C17</f>
        <v>0</v>
      </c>
      <c r="F17" s="505">
        <v>4</v>
      </c>
      <c r="G17" s="134"/>
      <c r="H17" s="718">
        <f t="shared" si="2"/>
        <v>0</v>
      </c>
      <c r="I17" s="727">
        <f t="shared" si="0"/>
        <v>9</v>
      </c>
      <c r="J17" s="717">
        <f t="shared" si="1"/>
        <v>0</v>
      </c>
      <c r="K17" s="718">
        <f t="shared" si="3"/>
        <v>0</v>
      </c>
    </row>
    <row r="18" spans="1:11">
      <c r="A18" s="775" t="s">
        <v>3014</v>
      </c>
      <c r="B18" s="776" t="s">
        <v>3136</v>
      </c>
      <c r="C18" s="505">
        <v>4</v>
      </c>
      <c r="D18" s="133"/>
      <c r="E18" s="716">
        <f t="shared" si="4"/>
        <v>0</v>
      </c>
      <c r="F18" s="505">
        <v>20</v>
      </c>
      <c r="G18" s="134">
        <v>7</v>
      </c>
      <c r="H18" s="718">
        <f t="shared" si="2"/>
        <v>0.35</v>
      </c>
      <c r="I18" s="727">
        <f t="shared" si="0"/>
        <v>24</v>
      </c>
      <c r="J18" s="717">
        <f t="shared" si="1"/>
        <v>7</v>
      </c>
      <c r="K18" s="718">
        <f t="shared" si="3"/>
        <v>0.29166666666666669</v>
      </c>
    </row>
    <row r="19" spans="1:11">
      <c r="A19" s="503" t="s">
        <v>3016</v>
      </c>
      <c r="B19" s="504" t="s">
        <v>3137</v>
      </c>
      <c r="C19" s="505">
        <v>8</v>
      </c>
      <c r="D19" s="133">
        <v>12</v>
      </c>
      <c r="E19" s="716">
        <f t="shared" si="4"/>
        <v>1.5</v>
      </c>
      <c r="F19" s="505">
        <v>17</v>
      </c>
      <c r="G19" s="134">
        <v>9</v>
      </c>
      <c r="H19" s="718">
        <f t="shared" si="2"/>
        <v>0.52941176470588236</v>
      </c>
      <c r="I19" s="727">
        <f t="shared" si="0"/>
        <v>25</v>
      </c>
      <c r="J19" s="717">
        <f t="shared" si="1"/>
        <v>21</v>
      </c>
      <c r="K19" s="718">
        <f t="shared" si="3"/>
        <v>0.84</v>
      </c>
    </row>
    <row r="20" spans="1:11">
      <c r="A20" s="503" t="s">
        <v>3018</v>
      </c>
      <c r="B20" s="504" t="s">
        <v>3019</v>
      </c>
      <c r="C20" s="505">
        <v>8</v>
      </c>
      <c r="D20" s="133">
        <v>12</v>
      </c>
      <c r="E20" s="716">
        <f t="shared" si="4"/>
        <v>1.5</v>
      </c>
      <c r="F20" s="505">
        <v>18</v>
      </c>
      <c r="G20" s="134">
        <v>12</v>
      </c>
      <c r="H20" s="718">
        <f t="shared" si="2"/>
        <v>0.66666666666666663</v>
      </c>
      <c r="I20" s="727">
        <f t="shared" si="0"/>
        <v>26</v>
      </c>
      <c r="J20" s="717">
        <f t="shared" si="1"/>
        <v>24</v>
      </c>
      <c r="K20" s="718">
        <f t="shared" si="3"/>
        <v>0.92307692307692313</v>
      </c>
    </row>
    <row r="21" spans="1:11">
      <c r="A21" s="503" t="s">
        <v>3020</v>
      </c>
      <c r="B21" s="504" t="s">
        <v>3021</v>
      </c>
      <c r="C21" s="505">
        <v>8</v>
      </c>
      <c r="D21" s="133">
        <v>12</v>
      </c>
      <c r="E21" s="716">
        <f t="shared" si="4"/>
        <v>1.5</v>
      </c>
      <c r="F21" s="505">
        <v>18</v>
      </c>
      <c r="G21" s="134">
        <v>9</v>
      </c>
      <c r="H21" s="718">
        <f t="shared" si="2"/>
        <v>0.5</v>
      </c>
      <c r="I21" s="727">
        <f t="shared" si="0"/>
        <v>26</v>
      </c>
      <c r="J21" s="717">
        <f t="shared" si="1"/>
        <v>21</v>
      </c>
      <c r="K21" s="718">
        <f t="shared" si="3"/>
        <v>0.80769230769230771</v>
      </c>
    </row>
    <row r="22" spans="1:11">
      <c r="A22" s="725" t="s">
        <v>3148</v>
      </c>
      <c r="B22" s="726" t="s">
        <v>3149</v>
      </c>
      <c r="C22" s="505"/>
      <c r="D22" s="133"/>
      <c r="E22" s="716"/>
      <c r="F22" s="505"/>
      <c r="G22" s="134">
        <v>1</v>
      </c>
      <c r="H22" s="718"/>
      <c r="I22" s="727">
        <f t="shared" si="0"/>
        <v>0</v>
      </c>
      <c r="J22" s="717">
        <f t="shared" si="1"/>
        <v>1</v>
      </c>
      <c r="K22" s="718"/>
    </row>
    <row r="23" spans="1:11">
      <c r="A23" s="775" t="s">
        <v>3138</v>
      </c>
      <c r="B23" s="776" t="s">
        <v>3139</v>
      </c>
      <c r="C23" s="505"/>
      <c r="D23" s="133"/>
      <c r="E23" s="716"/>
      <c r="F23" s="505">
        <v>2</v>
      </c>
      <c r="G23" s="134"/>
      <c r="H23" s="718">
        <f t="shared" si="2"/>
        <v>0</v>
      </c>
      <c r="I23" s="727">
        <f t="shared" si="0"/>
        <v>2</v>
      </c>
      <c r="J23" s="717">
        <f t="shared" si="1"/>
        <v>0</v>
      </c>
      <c r="K23" s="718">
        <f t="shared" si="3"/>
        <v>0</v>
      </c>
    </row>
    <row r="24" spans="1:11">
      <c r="A24" s="775" t="s">
        <v>3140</v>
      </c>
      <c r="B24" s="776" t="s">
        <v>3141</v>
      </c>
      <c r="C24" s="505"/>
      <c r="D24" s="133"/>
      <c r="E24" s="716"/>
      <c r="F24" s="505">
        <v>1</v>
      </c>
      <c r="G24" s="134"/>
      <c r="H24" s="718">
        <f t="shared" si="2"/>
        <v>0</v>
      </c>
      <c r="I24" s="727">
        <f t="shared" si="0"/>
        <v>1</v>
      </c>
      <c r="J24" s="717">
        <f t="shared" si="1"/>
        <v>0</v>
      </c>
      <c r="K24" s="718">
        <f t="shared" si="3"/>
        <v>0</v>
      </c>
    </row>
    <row r="25" spans="1:11">
      <c r="A25" s="503" t="s">
        <v>2934</v>
      </c>
      <c r="B25" s="504" t="s">
        <v>3024</v>
      </c>
      <c r="C25" s="505"/>
      <c r="D25" s="133"/>
      <c r="E25" s="716"/>
      <c r="F25" s="505">
        <v>4</v>
      </c>
      <c r="G25" s="134"/>
      <c r="H25" s="718">
        <f t="shared" si="2"/>
        <v>0</v>
      </c>
      <c r="I25" s="727">
        <f t="shared" si="0"/>
        <v>4</v>
      </c>
      <c r="J25" s="717">
        <f t="shared" si="1"/>
        <v>0</v>
      </c>
      <c r="K25" s="718">
        <f t="shared" si="3"/>
        <v>0</v>
      </c>
    </row>
    <row r="26" spans="1:11">
      <c r="A26" s="775" t="s">
        <v>3025</v>
      </c>
      <c r="B26" s="776" t="s">
        <v>3026</v>
      </c>
      <c r="C26" s="505">
        <v>1</v>
      </c>
      <c r="D26" s="133"/>
      <c r="E26" s="716">
        <f t="shared" si="4"/>
        <v>0</v>
      </c>
      <c r="F26" s="505">
        <v>8</v>
      </c>
      <c r="G26" s="134">
        <v>2</v>
      </c>
      <c r="H26" s="718">
        <f t="shared" si="2"/>
        <v>0.25</v>
      </c>
      <c r="I26" s="727">
        <f t="shared" si="0"/>
        <v>9</v>
      </c>
      <c r="J26" s="717">
        <f t="shared" si="1"/>
        <v>2</v>
      </c>
      <c r="K26" s="718">
        <f t="shared" si="3"/>
        <v>0.22222222222222221</v>
      </c>
    </row>
    <row r="27" spans="1:11">
      <c r="A27" s="503" t="s">
        <v>3029</v>
      </c>
      <c r="B27" s="504" t="s">
        <v>3030</v>
      </c>
      <c r="C27" s="505">
        <v>80</v>
      </c>
      <c r="D27" s="133">
        <v>11</v>
      </c>
      <c r="E27" s="716">
        <f t="shared" si="4"/>
        <v>0.13750000000000001</v>
      </c>
      <c r="F27" s="505">
        <v>35</v>
      </c>
      <c r="G27" s="134">
        <v>7</v>
      </c>
      <c r="H27" s="718">
        <f t="shared" si="2"/>
        <v>0.2</v>
      </c>
      <c r="I27" s="727">
        <f t="shared" si="0"/>
        <v>115</v>
      </c>
      <c r="J27" s="717">
        <f t="shared" si="1"/>
        <v>18</v>
      </c>
      <c r="K27" s="718">
        <f t="shared" si="3"/>
        <v>0.15652173913043479</v>
      </c>
    </row>
    <row r="28" spans="1:11">
      <c r="A28" s="503" t="s">
        <v>3031</v>
      </c>
      <c r="B28" s="504" t="s">
        <v>3032</v>
      </c>
      <c r="C28" s="505">
        <v>68</v>
      </c>
      <c r="D28" s="133">
        <v>8</v>
      </c>
      <c r="E28" s="716">
        <f t="shared" si="4"/>
        <v>0.11764705882352941</v>
      </c>
      <c r="F28" s="505">
        <v>1</v>
      </c>
      <c r="G28" s="134">
        <v>4</v>
      </c>
      <c r="H28" s="718">
        <f t="shared" si="2"/>
        <v>4</v>
      </c>
      <c r="I28" s="727">
        <f t="shared" si="0"/>
        <v>69</v>
      </c>
      <c r="J28" s="717">
        <f t="shared" si="1"/>
        <v>12</v>
      </c>
      <c r="K28" s="718">
        <f t="shared" si="3"/>
        <v>0.17391304347826086</v>
      </c>
    </row>
    <row r="29" spans="1:11">
      <c r="A29" s="503" t="s">
        <v>2967</v>
      </c>
      <c r="B29" s="504" t="s">
        <v>2968</v>
      </c>
      <c r="C29" s="505">
        <v>68</v>
      </c>
      <c r="D29" s="133">
        <v>8</v>
      </c>
      <c r="E29" s="716">
        <f t="shared" si="4"/>
        <v>0.11764705882352941</v>
      </c>
      <c r="F29" s="505">
        <v>2</v>
      </c>
      <c r="G29" s="134">
        <v>4</v>
      </c>
      <c r="H29" s="718">
        <f t="shared" si="2"/>
        <v>2</v>
      </c>
      <c r="I29" s="727">
        <f t="shared" si="0"/>
        <v>70</v>
      </c>
      <c r="J29" s="717">
        <f t="shared" si="1"/>
        <v>12</v>
      </c>
      <c r="K29" s="718">
        <f t="shared" si="3"/>
        <v>0.17142857142857143</v>
      </c>
    </row>
    <row r="30" spans="1:11">
      <c r="A30" s="503" t="s">
        <v>3033</v>
      </c>
      <c r="B30" s="504" t="s">
        <v>3034</v>
      </c>
      <c r="C30" s="505">
        <v>68</v>
      </c>
      <c r="D30" s="133">
        <v>8</v>
      </c>
      <c r="E30" s="716">
        <f t="shared" si="4"/>
        <v>0.11764705882352941</v>
      </c>
      <c r="F30" s="505">
        <v>2</v>
      </c>
      <c r="G30" s="134">
        <v>5</v>
      </c>
      <c r="H30" s="718">
        <f t="shared" si="2"/>
        <v>2.5</v>
      </c>
      <c r="I30" s="727">
        <f t="shared" si="0"/>
        <v>70</v>
      </c>
      <c r="J30" s="717">
        <f t="shared" si="1"/>
        <v>13</v>
      </c>
      <c r="K30" s="718">
        <f t="shared" si="3"/>
        <v>0.18571428571428572</v>
      </c>
    </row>
    <row r="31" spans="1:11">
      <c r="A31" s="503" t="s">
        <v>3035</v>
      </c>
      <c r="B31" s="504" t="s">
        <v>3036</v>
      </c>
      <c r="C31" s="505">
        <v>68</v>
      </c>
      <c r="D31" s="133">
        <v>8</v>
      </c>
      <c r="E31" s="716">
        <f t="shared" si="4"/>
        <v>0.11764705882352941</v>
      </c>
      <c r="F31" s="505">
        <v>2</v>
      </c>
      <c r="G31" s="134">
        <v>5</v>
      </c>
      <c r="H31" s="718">
        <f t="shared" si="2"/>
        <v>2.5</v>
      </c>
      <c r="I31" s="727">
        <f t="shared" si="0"/>
        <v>70</v>
      </c>
      <c r="J31" s="717">
        <f t="shared" si="1"/>
        <v>13</v>
      </c>
      <c r="K31" s="718">
        <f t="shared" si="3"/>
        <v>0.18571428571428572</v>
      </c>
    </row>
    <row r="32" spans="1:11">
      <c r="A32" s="503" t="s">
        <v>3037</v>
      </c>
      <c r="B32" s="504" t="s">
        <v>3038</v>
      </c>
      <c r="C32" s="505">
        <v>68</v>
      </c>
      <c r="D32" s="133">
        <v>8</v>
      </c>
      <c r="E32" s="716">
        <f t="shared" si="4"/>
        <v>0.11764705882352941</v>
      </c>
      <c r="F32" s="505">
        <v>1</v>
      </c>
      <c r="G32" s="134">
        <v>5</v>
      </c>
      <c r="H32" s="718">
        <f t="shared" si="2"/>
        <v>5</v>
      </c>
      <c r="I32" s="727">
        <f t="shared" si="0"/>
        <v>69</v>
      </c>
      <c r="J32" s="717">
        <f t="shared" si="1"/>
        <v>13</v>
      </c>
      <c r="K32" s="718">
        <f t="shared" si="3"/>
        <v>0.18840579710144928</v>
      </c>
    </row>
    <row r="33" spans="1:11">
      <c r="A33" s="503" t="s">
        <v>2898</v>
      </c>
      <c r="B33" s="504" t="s">
        <v>2899</v>
      </c>
      <c r="C33" s="505">
        <v>68</v>
      </c>
      <c r="D33" s="133">
        <v>8</v>
      </c>
      <c r="E33" s="716">
        <f t="shared" si="4"/>
        <v>0.11764705882352941</v>
      </c>
      <c r="F33" s="505">
        <v>2</v>
      </c>
      <c r="G33" s="134">
        <v>4</v>
      </c>
      <c r="H33" s="718">
        <f t="shared" si="2"/>
        <v>2</v>
      </c>
      <c r="I33" s="727">
        <f t="shared" si="0"/>
        <v>70</v>
      </c>
      <c r="J33" s="717">
        <f t="shared" si="1"/>
        <v>12</v>
      </c>
      <c r="K33" s="718">
        <f t="shared" si="3"/>
        <v>0.17142857142857143</v>
      </c>
    </row>
    <row r="34" spans="1:11">
      <c r="A34" s="503" t="s">
        <v>3039</v>
      </c>
      <c r="B34" s="504" t="s">
        <v>3040</v>
      </c>
      <c r="C34" s="505">
        <v>68</v>
      </c>
      <c r="D34" s="133">
        <v>8</v>
      </c>
      <c r="E34" s="716">
        <f t="shared" si="4"/>
        <v>0.11764705882352941</v>
      </c>
      <c r="F34" s="505">
        <v>1</v>
      </c>
      <c r="G34" s="134">
        <v>5</v>
      </c>
      <c r="H34" s="718">
        <f t="shared" si="2"/>
        <v>5</v>
      </c>
      <c r="I34" s="727">
        <f t="shared" si="0"/>
        <v>69</v>
      </c>
      <c r="J34" s="717">
        <f t="shared" si="1"/>
        <v>13</v>
      </c>
      <c r="K34" s="718">
        <f t="shared" si="3"/>
        <v>0.18840579710144928</v>
      </c>
    </row>
    <row r="35" spans="1:11">
      <c r="A35" s="503" t="s">
        <v>3041</v>
      </c>
      <c r="B35" s="504" t="s">
        <v>3042</v>
      </c>
      <c r="C35" s="505">
        <v>68</v>
      </c>
      <c r="D35" s="133">
        <v>8</v>
      </c>
      <c r="E35" s="716">
        <f t="shared" si="4"/>
        <v>0.11764705882352941</v>
      </c>
      <c r="F35" s="505">
        <v>1</v>
      </c>
      <c r="G35" s="134">
        <v>4</v>
      </c>
      <c r="H35" s="718">
        <f t="shared" si="2"/>
        <v>4</v>
      </c>
      <c r="I35" s="727">
        <f t="shared" si="0"/>
        <v>69</v>
      </c>
      <c r="J35" s="717">
        <f t="shared" si="1"/>
        <v>12</v>
      </c>
      <c r="K35" s="718">
        <f t="shared" si="3"/>
        <v>0.17391304347826086</v>
      </c>
    </row>
    <row r="36" spans="1:11">
      <c r="A36" s="503" t="s">
        <v>2969</v>
      </c>
      <c r="B36" s="504" t="s">
        <v>2970</v>
      </c>
      <c r="C36" s="505">
        <v>68</v>
      </c>
      <c r="D36" s="133">
        <v>8</v>
      </c>
      <c r="E36" s="716">
        <f t="shared" si="4"/>
        <v>0.11764705882352941</v>
      </c>
      <c r="F36" s="505">
        <v>4</v>
      </c>
      <c r="G36" s="134">
        <v>5</v>
      </c>
      <c r="H36" s="718">
        <f t="shared" si="2"/>
        <v>1.25</v>
      </c>
      <c r="I36" s="727">
        <f t="shared" si="0"/>
        <v>72</v>
      </c>
      <c r="J36" s="717">
        <f t="shared" si="1"/>
        <v>13</v>
      </c>
      <c r="K36" s="718">
        <f t="shared" si="3"/>
        <v>0.18055555555555555</v>
      </c>
    </row>
    <row r="37" spans="1:11">
      <c r="A37" s="503" t="s">
        <v>3043</v>
      </c>
      <c r="B37" s="504" t="s">
        <v>3044</v>
      </c>
      <c r="C37" s="505">
        <v>186</v>
      </c>
      <c r="D37" s="133">
        <v>33</v>
      </c>
      <c r="E37" s="716">
        <f t="shared" si="4"/>
        <v>0.17741935483870969</v>
      </c>
      <c r="F37" s="505">
        <v>28</v>
      </c>
      <c r="G37" s="134">
        <v>14</v>
      </c>
      <c r="H37" s="718">
        <f t="shared" si="2"/>
        <v>0.5</v>
      </c>
      <c r="I37" s="727">
        <f t="shared" si="0"/>
        <v>214</v>
      </c>
      <c r="J37" s="717">
        <f t="shared" si="1"/>
        <v>47</v>
      </c>
      <c r="K37" s="718">
        <f t="shared" si="3"/>
        <v>0.21962616822429906</v>
      </c>
    </row>
    <row r="38" spans="1:11">
      <c r="A38" s="503" t="s">
        <v>3045</v>
      </c>
      <c r="B38" s="504" t="s">
        <v>3046</v>
      </c>
      <c r="C38" s="505">
        <v>1422</v>
      </c>
      <c r="D38" s="133">
        <v>254</v>
      </c>
      <c r="E38" s="716">
        <f t="shared" si="4"/>
        <v>0.17862165963431786</v>
      </c>
      <c r="F38" s="505">
        <v>102</v>
      </c>
      <c r="G38" s="134">
        <v>42</v>
      </c>
      <c r="H38" s="718">
        <f t="shared" si="2"/>
        <v>0.41176470588235292</v>
      </c>
      <c r="I38" s="727">
        <f t="shared" si="0"/>
        <v>1524</v>
      </c>
      <c r="J38" s="717">
        <f t="shared" si="1"/>
        <v>296</v>
      </c>
      <c r="K38" s="718">
        <f t="shared" si="3"/>
        <v>0.1942257217847769</v>
      </c>
    </row>
    <row r="39" spans="1:11">
      <c r="A39" s="503" t="s">
        <v>3047</v>
      </c>
      <c r="B39" s="504" t="s">
        <v>3048</v>
      </c>
      <c r="C39" s="505">
        <v>1006</v>
      </c>
      <c r="D39" s="133">
        <v>179</v>
      </c>
      <c r="E39" s="716">
        <f t="shared" si="4"/>
        <v>0.17793240556660039</v>
      </c>
      <c r="F39" s="505">
        <v>69</v>
      </c>
      <c r="G39" s="134">
        <v>25</v>
      </c>
      <c r="H39" s="718">
        <f t="shared" si="2"/>
        <v>0.36231884057971014</v>
      </c>
      <c r="I39" s="727">
        <f t="shared" si="0"/>
        <v>1075</v>
      </c>
      <c r="J39" s="717">
        <f t="shared" si="1"/>
        <v>204</v>
      </c>
      <c r="K39" s="718">
        <f t="shared" si="3"/>
        <v>0.18976744186046512</v>
      </c>
    </row>
    <row r="40" spans="1:11">
      <c r="A40" s="503" t="s">
        <v>3049</v>
      </c>
      <c r="B40" s="504" t="s">
        <v>3050</v>
      </c>
      <c r="C40" s="505">
        <v>69</v>
      </c>
      <c r="D40" s="133">
        <v>12</v>
      </c>
      <c r="E40" s="716">
        <f t="shared" si="4"/>
        <v>0.17391304347826086</v>
      </c>
      <c r="F40" s="505">
        <v>28</v>
      </c>
      <c r="G40" s="134">
        <v>13</v>
      </c>
      <c r="H40" s="718">
        <f t="shared" si="2"/>
        <v>0.4642857142857143</v>
      </c>
      <c r="I40" s="727">
        <f t="shared" si="0"/>
        <v>97</v>
      </c>
      <c r="J40" s="717">
        <f t="shared" si="1"/>
        <v>25</v>
      </c>
      <c r="K40" s="718">
        <f t="shared" si="3"/>
        <v>0.25773195876288657</v>
      </c>
    </row>
    <row r="41" spans="1:11">
      <c r="A41" s="503" t="s">
        <v>3051</v>
      </c>
      <c r="B41" s="504" t="s">
        <v>3052</v>
      </c>
      <c r="C41" s="505">
        <v>1</v>
      </c>
      <c r="D41" s="133">
        <v>2</v>
      </c>
      <c r="E41" s="716">
        <f t="shared" si="4"/>
        <v>2</v>
      </c>
      <c r="F41" s="505">
        <v>61</v>
      </c>
      <c r="G41" s="134">
        <v>12</v>
      </c>
      <c r="H41" s="718">
        <f t="shared" si="2"/>
        <v>0.19672131147540983</v>
      </c>
      <c r="I41" s="727">
        <f t="shared" si="0"/>
        <v>62</v>
      </c>
      <c r="J41" s="717">
        <f t="shared" si="1"/>
        <v>14</v>
      </c>
      <c r="K41" s="718">
        <f t="shared" si="3"/>
        <v>0.22580645161290322</v>
      </c>
    </row>
    <row r="42" spans="1:11">
      <c r="A42" s="503" t="s">
        <v>3053</v>
      </c>
      <c r="B42" s="504" t="s">
        <v>3054</v>
      </c>
      <c r="C42" s="505">
        <v>61</v>
      </c>
      <c r="D42" s="133"/>
      <c r="E42" s="716">
        <f t="shared" si="4"/>
        <v>0</v>
      </c>
      <c r="F42" s="505">
        <v>23</v>
      </c>
      <c r="G42" s="134"/>
      <c r="H42" s="718">
        <f t="shared" si="2"/>
        <v>0</v>
      </c>
      <c r="I42" s="727">
        <f t="shared" si="0"/>
        <v>84</v>
      </c>
      <c r="J42" s="717">
        <f t="shared" si="1"/>
        <v>0</v>
      </c>
      <c r="K42" s="718">
        <f t="shared" si="3"/>
        <v>0</v>
      </c>
    </row>
    <row r="43" spans="1:11">
      <c r="A43" s="503" t="s">
        <v>2900</v>
      </c>
      <c r="B43" s="504" t="s">
        <v>2901</v>
      </c>
      <c r="C43" s="505">
        <v>755</v>
      </c>
      <c r="D43" s="133">
        <v>124</v>
      </c>
      <c r="E43" s="716">
        <f t="shared" si="4"/>
        <v>0.16423841059602648</v>
      </c>
      <c r="F43" s="505">
        <v>50</v>
      </c>
      <c r="G43" s="134">
        <v>12</v>
      </c>
      <c r="H43" s="718">
        <f t="shared" si="2"/>
        <v>0.24</v>
      </c>
      <c r="I43" s="727">
        <f t="shared" si="0"/>
        <v>805</v>
      </c>
      <c r="J43" s="717">
        <f t="shared" si="1"/>
        <v>136</v>
      </c>
      <c r="K43" s="718">
        <f t="shared" si="3"/>
        <v>0.168944099378882</v>
      </c>
    </row>
    <row r="44" spans="1:11">
      <c r="A44" s="503" t="s">
        <v>2902</v>
      </c>
      <c r="B44" s="504" t="s">
        <v>2903</v>
      </c>
      <c r="C44" s="505">
        <v>149</v>
      </c>
      <c r="D44" s="133">
        <v>37</v>
      </c>
      <c r="E44" s="716">
        <f t="shared" si="4"/>
        <v>0.24832214765100671</v>
      </c>
      <c r="F44" s="505">
        <v>11</v>
      </c>
      <c r="G44" s="134">
        <v>7</v>
      </c>
      <c r="H44" s="718">
        <f t="shared" si="2"/>
        <v>0.63636363636363635</v>
      </c>
      <c r="I44" s="727">
        <f t="shared" si="0"/>
        <v>160</v>
      </c>
      <c r="J44" s="717">
        <f t="shared" si="1"/>
        <v>44</v>
      </c>
      <c r="K44" s="718">
        <f t="shared" si="3"/>
        <v>0.27500000000000002</v>
      </c>
    </row>
    <row r="45" spans="1:11">
      <c r="A45" s="503" t="s">
        <v>3142</v>
      </c>
      <c r="B45" s="504" t="s">
        <v>3143</v>
      </c>
      <c r="C45" s="505"/>
      <c r="D45" s="133">
        <v>7</v>
      </c>
      <c r="E45" s="716"/>
      <c r="F45" s="505">
        <v>2</v>
      </c>
      <c r="G45" s="134"/>
      <c r="H45" s="718">
        <f t="shared" si="2"/>
        <v>0</v>
      </c>
      <c r="I45" s="727">
        <f t="shared" si="0"/>
        <v>2</v>
      </c>
      <c r="J45" s="717">
        <f t="shared" si="1"/>
        <v>7</v>
      </c>
      <c r="K45" s="718">
        <f t="shared" si="3"/>
        <v>3.5</v>
      </c>
    </row>
    <row r="46" spans="1:11">
      <c r="A46" s="503" t="s">
        <v>2938</v>
      </c>
      <c r="B46" s="504" t="s">
        <v>2973</v>
      </c>
      <c r="C46" s="505">
        <v>4</v>
      </c>
      <c r="D46" s="133"/>
      <c r="E46" s="716">
        <f t="shared" si="4"/>
        <v>0</v>
      </c>
      <c r="F46" s="505">
        <v>2</v>
      </c>
      <c r="G46" s="134"/>
      <c r="H46" s="718">
        <f t="shared" si="2"/>
        <v>0</v>
      </c>
      <c r="I46" s="727">
        <f t="shared" si="0"/>
        <v>6</v>
      </c>
      <c r="J46" s="717">
        <f t="shared" si="1"/>
        <v>0</v>
      </c>
      <c r="K46" s="718">
        <f t="shared" si="3"/>
        <v>0</v>
      </c>
    </row>
    <row r="47" spans="1:11">
      <c r="A47" s="503" t="s">
        <v>3055</v>
      </c>
      <c r="B47" s="504" t="s">
        <v>3056</v>
      </c>
      <c r="C47" s="505">
        <v>1443</v>
      </c>
      <c r="D47" s="133">
        <v>303</v>
      </c>
      <c r="E47" s="716">
        <f t="shared" si="4"/>
        <v>0.20997920997920999</v>
      </c>
      <c r="F47" s="505">
        <v>97</v>
      </c>
      <c r="G47" s="134">
        <v>45</v>
      </c>
      <c r="H47" s="718">
        <f t="shared" si="2"/>
        <v>0.46391752577319589</v>
      </c>
      <c r="I47" s="727">
        <f t="shared" si="0"/>
        <v>1540</v>
      </c>
      <c r="J47" s="717">
        <f t="shared" si="1"/>
        <v>348</v>
      </c>
      <c r="K47" s="718">
        <f t="shared" si="3"/>
        <v>0.22597402597402597</v>
      </c>
    </row>
    <row r="48" spans="1:11">
      <c r="A48" s="503" t="s">
        <v>3057</v>
      </c>
      <c r="B48" s="504" t="s">
        <v>3058</v>
      </c>
      <c r="C48" s="505">
        <v>1083</v>
      </c>
      <c r="D48" s="133">
        <v>183</v>
      </c>
      <c r="E48" s="716">
        <f t="shared" si="4"/>
        <v>0.16897506925207756</v>
      </c>
      <c r="F48" s="505">
        <v>59</v>
      </c>
      <c r="G48" s="134">
        <v>18</v>
      </c>
      <c r="H48" s="718">
        <f t="shared" si="2"/>
        <v>0.30508474576271188</v>
      </c>
      <c r="I48" s="727">
        <f t="shared" si="0"/>
        <v>1142</v>
      </c>
      <c r="J48" s="717">
        <f t="shared" si="1"/>
        <v>201</v>
      </c>
      <c r="K48" s="718">
        <f t="shared" si="3"/>
        <v>0.17600700525394045</v>
      </c>
    </row>
    <row r="49" spans="1:11">
      <c r="A49" s="503" t="s">
        <v>3059</v>
      </c>
      <c r="B49" s="504" t="s">
        <v>3060</v>
      </c>
      <c r="C49" s="505">
        <v>3</v>
      </c>
      <c r="D49" s="133">
        <v>13</v>
      </c>
      <c r="E49" s="716">
        <f t="shared" si="4"/>
        <v>4.333333333333333</v>
      </c>
      <c r="F49" s="505">
        <v>28</v>
      </c>
      <c r="G49" s="134">
        <v>3</v>
      </c>
      <c r="H49" s="718">
        <f t="shared" si="2"/>
        <v>0.10714285714285714</v>
      </c>
      <c r="I49" s="727">
        <f t="shared" si="0"/>
        <v>31</v>
      </c>
      <c r="J49" s="717">
        <f t="shared" si="1"/>
        <v>16</v>
      </c>
      <c r="K49" s="718">
        <f t="shared" si="3"/>
        <v>0.5161290322580645</v>
      </c>
    </row>
    <row r="50" spans="1:11">
      <c r="A50" s="775" t="s">
        <v>3144</v>
      </c>
      <c r="B50" s="776" t="s">
        <v>3145</v>
      </c>
      <c r="C50" s="505">
        <v>3</v>
      </c>
      <c r="D50" s="133"/>
      <c r="E50" s="716">
        <f t="shared" si="4"/>
        <v>0</v>
      </c>
      <c r="F50" s="505"/>
      <c r="G50" s="134"/>
      <c r="H50" s="718"/>
      <c r="I50" s="727">
        <f t="shared" si="0"/>
        <v>3</v>
      </c>
      <c r="J50" s="717">
        <f t="shared" si="1"/>
        <v>0</v>
      </c>
      <c r="K50" s="718">
        <f t="shared" si="3"/>
        <v>0</v>
      </c>
    </row>
    <row r="51" spans="1:11">
      <c r="A51" s="775" t="s">
        <v>3146</v>
      </c>
      <c r="B51" s="776" t="s">
        <v>3147</v>
      </c>
      <c r="C51" s="505">
        <v>12</v>
      </c>
      <c r="D51" s="133">
        <v>23</v>
      </c>
      <c r="E51" s="716">
        <f t="shared" si="4"/>
        <v>1.9166666666666667</v>
      </c>
      <c r="F51" s="505">
        <v>2</v>
      </c>
      <c r="G51" s="134"/>
      <c r="H51" s="718">
        <f t="shared" si="2"/>
        <v>0</v>
      </c>
      <c r="I51" s="727">
        <f t="shared" si="0"/>
        <v>14</v>
      </c>
      <c r="J51" s="717">
        <f t="shared" si="1"/>
        <v>23</v>
      </c>
      <c r="K51" s="718">
        <f t="shared" si="3"/>
        <v>1.6428571428571428</v>
      </c>
    </row>
    <row r="52" spans="1:11">
      <c r="A52" s="503" t="s">
        <v>2974</v>
      </c>
      <c r="B52" s="504" t="s">
        <v>2975</v>
      </c>
      <c r="C52" s="505">
        <v>1</v>
      </c>
      <c r="D52" s="133"/>
      <c r="E52" s="716">
        <f t="shared" si="4"/>
        <v>0</v>
      </c>
      <c r="F52" s="505"/>
      <c r="G52" s="134"/>
      <c r="H52" s="718"/>
      <c r="I52" s="727">
        <f t="shared" si="0"/>
        <v>1</v>
      </c>
      <c r="J52" s="717">
        <f t="shared" si="1"/>
        <v>0</v>
      </c>
      <c r="K52" s="718">
        <f t="shared" si="3"/>
        <v>0</v>
      </c>
    </row>
    <row r="53" spans="1:11">
      <c r="A53" s="503" t="s">
        <v>2940</v>
      </c>
      <c r="B53" s="504" t="s">
        <v>2941</v>
      </c>
      <c r="C53" s="505">
        <v>45</v>
      </c>
      <c r="D53" s="133">
        <v>33</v>
      </c>
      <c r="E53" s="716">
        <f t="shared" si="4"/>
        <v>0.73333333333333328</v>
      </c>
      <c r="F53" s="505">
        <v>346</v>
      </c>
      <c r="G53" s="134">
        <v>75</v>
      </c>
      <c r="H53" s="718">
        <f t="shared" si="2"/>
        <v>0.21676300578034682</v>
      </c>
      <c r="I53" s="727">
        <f t="shared" si="0"/>
        <v>391</v>
      </c>
      <c r="J53" s="717">
        <f t="shared" si="1"/>
        <v>108</v>
      </c>
      <c r="K53" s="718">
        <f t="shared" si="3"/>
        <v>0.27621483375959077</v>
      </c>
    </row>
    <row r="54" spans="1:11">
      <c r="A54" s="503" t="s">
        <v>2942</v>
      </c>
      <c r="B54" s="504" t="s">
        <v>2943</v>
      </c>
      <c r="C54" s="505">
        <v>2</v>
      </c>
      <c r="D54" s="133"/>
      <c r="E54" s="716">
        <f t="shared" si="4"/>
        <v>0</v>
      </c>
      <c r="F54" s="505">
        <v>126</v>
      </c>
      <c r="G54" s="134">
        <v>12</v>
      </c>
      <c r="H54" s="718">
        <f t="shared" si="2"/>
        <v>9.5238095238095233E-2</v>
      </c>
      <c r="I54" s="727">
        <f t="shared" si="0"/>
        <v>128</v>
      </c>
      <c r="J54" s="717">
        <f t="shared" si="1"/>
        <v>12</v>
      </c>
      <c r="K54" s="718">
        <f t="shared" si="3"/>
        <v>9.375E-2</v>
      </c>
    </row>
    <row r="55" spans="1:11">
      <c r="A55" s="503" t="s">
        <v>2912</v>
      </c>
      <c r="B55" s="504" t="s">
        <v>2913</v>
      </c>
      <c r="C55" s="505">
        <v>39</v>
      </c>
      <c r="D55" s="133">
        <v>6</v>
      </c>
      <c r="E55" s="716">
        <f t="shared" si="4"/>
        <v>0.15384615384615385</v>
      </c>
      <c r="F55" s="505">
        <v>695</v>
      </c>
      <c r="G55" s="134">
        <v>124</v>
      </c>
      <c r="H55" s="718">
        <f t="shared" si="2"/>
        <v>0.17841726618705037</v>
      </c>
      <c r="I55" s="727">
        <f t="shared" si="0"/>
        <v>734</v>
      </c>
      <c r="J55" s="717">
        <f t="shared" si="1"/>
        <v>130</v>
      </c>
      <c r="K55" s="718">
        <f t="shared" si="3"/>
        <v>0.17711171662125341</v>
      </c>
    </row>
    <row r="56" spans="1:11">
      <c r="A56" s="775" t="s">
        <v>3084</v>
      </c>
      <c r="B56" s="776" t="s">
        <v>3085</v>
      </c>
      <c r="C56" s="505"/>
      <c r="D56" s="133"/>
      <c r="E56" s="716"/>
      <c r="F56" s="505">
        <v>1</v>
      </c>
      <c r="G56" s="134"/>
      <c r="H56" s="718">
        <f t="shared" si="2"/>
        <v>0</v>
      </c>
      <c r="I56" s="727">
        <f t="shared" si="0"/>
        <v>1</v>
      </c>
      <c r="J56" s="717">
        <f t="shared" si="1"/>
        <v>0</v>
      </c>
      <c r="K56" s="718">
        <f t="shared" si="3"/>
        <v>0</v>
      </c>
    </row>
    <row r="57" spans="1:11">
      <c r="A57" s="503" t="s">
        <v>2976</v>
      </c>
      <c r="B57" s="504" t="s">
        <v>2977</v>
      </c>
      <c r="C57" s="505">
        <v>33</v>
      </c>
      <c r="D57" s="133">
        <v>1</v>
      </c>
      <c r="E57" s="716">
        <f t="shared" si="4"/>
        <v>3.0303030303030304E-2</v>
      </c>
      <c r="F57" s="505">
        <v>740</v>
      </c>
      <c r="G57" s="134">
        <v>137</v>
      </c>
      <c r="H57" s="718">
        <f t="shared" si="2"/>
        <v>0.18513513513513513</v>
      </c>
      <c r="I57" s="727">
        <f t="shared" si="0"/>
        <v>773</v>
      </c>
      <c r="J57" s="717">
        <f t="shared" si="1"/>
        <v>138</v>
      </c>
      <c r="K57" s="718">
        <f t="shared" si="3"/>
        <v>0.17852522639068563</v>
      </c>
    </row>
    <row r="58" spans="1:11">
      <c r="A58" s="775" t="s">
        <v>2978</v>
      </c>
      <c r="B58" s="776" t="s">
        <v>2979</v>
      </c>
      <c r="C58" s="505"/>
      <c r="D58" s="133"/>
      <c r="E58" s="716"/>
      <c r="F58" s="505">
        <v>44</v>
      </c>
      <c r="G58" s="134"/>
      <c r="H58" s="718">
        <f t="shared" si="2"/>
        <v>0</v>
      </c>
      <c r="I58" s="727">
        <f t="shared" si="0"/>
        <v>44</v>
      </c>
      <c r="J58" s="717">
        <f t="shared" si="1"/>
        <v>0</v>
      </c>
      <c r="K58" s="718">
        <f t="shared" si="3"/>
        <v>0</v>
      </c>
    </row>
    <row r="59" spans="1:11">
      <c r="A59" s="503" t="s">
        <v>2982</v>
      </c>
      <c r="B59" s="504" t="s">
        <v>2983</v>
      </c>
      <c r="C59" s="505"/>
      <c r="D59" s="133"/>
      <c r="E59" s="716"/>
      <c r="F59" s="505">
        <v>59</v>
      </c>
      <c r="G59" s="134">
        <v>24</v>
      </c>
      <c r="H59" s="718">
        <f t="shared" si="2"/>
        <v>0.40677966101694918</v>
      </c>
      <c r="I59" s="727">
        <f t="shared" si="0"/>
        <v>59</v>
      </c>
      <c r="J59" s="717">
        <f t="shared" si="1"/>
        <v>24</v>
      </c>
      <c r="K59" s="718">
        <f t="shared" si="3"/>
        <v>0.40677966101694918</v>
      </c>
    </row>
    <row r="60" spans="1:11">
      <c r="A60" s="775" t="s">
        <v>2916</v>
      </c>
      <c r="B60" s="776" t="s">
        <v>2917</v>
      </c>
      <c r="C60" s="505"/>
      <c r="D60" s="133"/>
      <c r="E60" s="716"/>
      <c r="F60" s="505">
        <v>4</v>
      </c>
      <c r="G60" s="134"/>
      <c r="H60" s="718">
        <f t="shared" si="2"/>
        <v>0</v>
      </c>
      <c r="I60" s="727">
        <f t="shared" si="0"/>
        <v>4</v>
      </c>
      <c r="J60" s="717">
        <f t="shared" si="1"/>
        <v>0</v>
      </c>
      <c r="K60" s="718">
        <f t="shared" si="3"/>
        <v>0</v>
      </c>
    </row>
    <row r="61" spans="1:11">
      <c r="A61" s="503" t="s">
        <v>2918</v>
      </c>
      <c r="B61" s="504" t="s">
        <v>2919</v>
      </c>
      <c r="C61" s="505">
        <v>40</v>
      </c>
      <c r="D61" s="133"/>
      <c r="E61" s="716">
        <f t="shared" si="4"/>
        <v>0</v>
      </c>
      <c r="F61" s="505">
        <v>2085</v>
      </c>
      <c r="G61" s="134">
        <v>262</v>
      </c>
      <c r="H61" s="718">
        <f t="shared" si="2"/>
        <v>0.12565947242206235</v>
      </c>
      <c r="I61" s="727">
        <f t="shared" si="0"/>
        <v>2125</v>
      </c>
      <c r="J61" s="717">
        <f t="shared" si="1"/>
        <v>262</v>
      </c>
      <c r="K61" s="718">
        <f t="shared" si="3"/>
        <v>0.12329411764705882</v>
      </c>
    </row>
    <row r="62" spans="1:11">
      <c r="A62" s="503" t="s">
        <v>2659</v>
      </c>
      <c r="B62" s="504" t="s">
        <v>2660</v>
      </c>
      <c r="C62" s="505"/>
      <c r="D62" s="133"/>
      <c r="E62" s="716"/>
      <c r="F62" s="505">
        <v>21</v>
      </c>
      <c r="G62" s="134">
        <v>3</v>
      </c>
      <c r="H62" s="718">
        <f t="shared" si="2"/>
        <v>0.14285714285714285</v>
      </c>
      <c r="I62" s="727">
        <f t="shared" si="0"/>
        <v>21</v>
      </c>
      <c r="J62" s="717">
        <f t="shared" si="1"/>
        <v>3</v>
      </c>
      <c r="K62" s="718">
        <f t="shared" si="3"/>
        <v>0.14285714285714285</v>
      </c>
    </row>
    <row r="63" spans="1:11" ht="14.25">
      <c r="A63" s="245"/>
      <c r="B63" s="136"/>
      <c r="C63" s="687">
        <f>SUM(C11:C62)</f>
        <v>7100</v>
      </c>
      <c r="D63" s="687">
        <f>SUM(D11:D62)</f>
        <v>1331</v>
      </c>
      <c r="E63" s="721">
        <f t="shared" si="4"/>
        <v>0.18746478873239436</v>
      </c>
      <c r="F63" s="687">
        <f>SUM(F11:F62)</f>
        <v>5254</v>
      </c>
      <c r="G63" s="687">
        <f>SUM(G11:G62)</f>
        <v>965</v>
      </c>
      <c r="H63" s="722">
        <f t="shared" si="2"/>
        <v>0.18366958507803577</v>
      </c>
      <c r="I63" s="728">
        <f t="shared" si="0"/>
        <v>12354</v>
      </c>
      <c r="J63" s="781">
        <f t="shared" si="1"/>
        <v>2296</v>
      </c>
      <c r="K63" s="722">
        <f t="shared" si="3"/>
        <v>0.18585073660352922</v>
      </c>
    </row>
  </sheetData>
  <mergeCells count="5">
    <mergeCell ref="A7:A8"/>
    <mergeCell ref="B7:B8"/>
    <mergeCell ref="C7:E7"/>
    <mergeCell ref="F7:H7"/>
    <mergeCell ref="I7:K7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3"/>
  <sheetViews>
    <sheetView view="pageBreakPreview" zoomScale="106" zoomScaleSheetLayoutView="106" workbookViewId="0">
      <selection activeCell="G15" sqref="G15"/>
    </sheetView>
  </sheetViews>
  <sheetFormatPr defaultColWidth="9.140625" defaultRowHeight="15.75"/>
  <cols>
    <col min="1" max="1" width="21.42578125" style="15" customWidth="1"/>
    <col min="2" max="2" width="4.140625" style="15" customWidth="1"/>
    <col min="3" max="3" width="5" style="15" customWidth="1"/>
    <col min="4" max="4" width="3.85546875" style="15" customWidth="1"/>
    <col min="5" max="11" width="4" style="15" customWidth="1"/>
    <col min="12" max="13" width="4" style="17" customWidth="1"/>
    <col min="14" max="14" width="3.140625" style="17" customWidth="1"/>
    <col min="15" max="15" width="4" style="40" customWidth="1"/>
    <col min="16" max="17" width="4" style="15" customWidth="1"/>
    <col min="18" max="19" width="4" style="17" customWidth="1"/>
    <col min="20" max="20" width="4" style="40" customWidth="1"/>
    <col min="21" max="22" width="4" style="15" customWidth="1"/>
    <col min="23" max="23" width="4" style="18" customWidth="1"/>
    <col min="24" max="30" width="4" style="15" customWidth="1"/>
    <col min="31" max="31" width="4.140625" style="15" customWidth="1"/>
    <col min="32" max="32" width="4" style="15" customWidth="1"/>
    <col min="33" max="16384" width="9.140625" style="15"/>
  </cols>
  <sheetData>
    <row r="1" spans="1:32" ht="15.75" customHeight="1">
      <c r="A1" s="182"/>
      <c r="B1" s="183" t="s">
        <v>155</v>
      </c>
      <c r="C1" s="422" t="s">
        <v>1872</v>
      </c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269"/>
      <c r="P1" s="269"/>
      <c r="Q1" s="270"/>
    </row>
    <row r="2" spans="1:32" ht="15.75" customHeight="1">
      <c r="A2" s="182"/>
      <c r="B2" s="183" t="s">
        <v>156</v>
      </c>
      <c r="C2" s="939" t="s">
        <v>1871</v>
      </c>
      <c r="D2" s="940"/>
      <c r="E2" s="940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70"/>
    </row>
    <row r="3" spans="1:32">
      <c r="A3" s="182"/>
      <c r="B3" s="183" t="s">
        <v>157</v>
      </c>
      <c r="C3" s="268" t="s">
        <v>1845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70"/>
    </row>
    <row r="4" spans="1:32">
      <c r="A4" s="182"/>
      <c r="B4" s="183" t="s">
        <v>1782</v>
      </c>
      <c r="C4" s="185" t="s">
        <v>274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7"/>
    </row>
    <row r="5" spans="1:32" ht="12.75" customHeight="1">
      <c r="A5" s="63"/>
      <c r="C5" s="62"/>
      <c r="D5" s="28"/>
      <c r="E5" s="28"/>
      <c r="F5" s="28"/>
      <c r="G5" s="28"/>
      <c r="H5" s="28"/>
      <c r="I5" s="28"/>
      <c r="J5" s="28"/>
    </row>
    <row r="6" spans="1:32" s="55" customFormat="1" ht="34.5" customHeight="1">
      <c r="A6" s="941" t="s">
        <v>53</v>
      </c>
      <c r="B6" s="938" t="s">
        <v>1805</v>
      </c>
      <c r="C6" s="938" t="s">
        <v>1803</v>
      </c>
      <c r="D6" s="938" t="s">
        <v>1806</v>
      </c>
      <c r="E6" s="937" t="s">
        <v>54</v>
      </c>
      <c r="F6" s="937"/>
      <c r="G6" s="937"/>
      <c r="H6" s="937"/>
      <c r="I6" s="941" t="s">
        <v>165</v>
      </c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37" t="s">
        <v>162</v>
      </c>
      <c r="AE6" s="937"/>
      <c r="AF6" s="937"/>
    </row>
    <row r="7" spans="1:32" s="28" customFormat="1" ht="47.25" customHeight="1">
      <c r="A7" s="941"/>
      <c r="B7" s="938"/>
      <c r="C7" s="938"/>
      <c r="D7" s="938"/>
      <c r="E7" s="938" t="s">
        <v>116</v>
      </c>
      <c r="F7" s="938" t="s">
        <v>19</v>
      </c>
      <c r="G7" s="938" t="s">
        <v>20</v>
      </c>
      <c r="H7" s="943" t="s">
        <v>2</v>
      </c>
      <c r="I7" s="938" t="s">
        <v>171</v>
      </c>
      <c r="J7" s="938" t="s">
        <v>158</v>
      </c>
      <c r="K7" s="938" t="s">
        <v>159</v>
      </c>
      <c r="L7" s="942" t="s">
        <v>117</v>
      </c>
      <c r="M7" s="942"/>
      <c r="N7" s="942"/>
      <c r="O7" s="942"/>
      <c r="P7" s="942"/>
      <c r="Q7" s="938" t="s">
        <v>118</v>
      </c>
      <c r="R7" s="938" t="s">
        <v>160</v>
      </c>
      <c r="S7" s="937" t="s">
        <v>119</v>
      </c>
      <c r="T7" s="937"/>
      <c r="U7" s="937"/>
      <c r="V7" s="937"/>
      <c r="W7" s="937"/>
      <c r="X7" s="937"/>
      <c r="Y7" s="938" t="s">
        <v>120</v>
      </c>
      <c r="Z7" s="938" t="s">
        <v>133</v>
      </c>
      <c r="AA7" s="938" t="s">
        <v>121</v>
      </c>
      <c r="AB7" s="938" t="s">
        <v>55</v>
      </c>
      <c r="AC7" s="938" t="s">
        <v>122</v>
      </c>
      <c r="AD7" s="937"/>
      <c r="AE7" s="937"/>
      <c r="AF7" s="937"/>
    </row>
    <row r="8" spans="1:32" s="28" customFormat="1" ht="87" customHeight="1">
      <c r="A8" s="941"/>
      <c r="B8" s="938"/>
      <c r="C8" s="938"/>
      <c r="D8" s="938"/>
      <c r="E8" s="938"/>
      <c r="F8" s="938"/>
      <c r="G8" s="938"/>
      <c r="H8" s="943"/>
      <c r="I8" s="938"/>
      <c r="J8" s="938"/>
      <c r="K8" s="938"/>
      <c r="L8" s="236" t="s">
        <v>116</v>
      </c>
      <c r="M8" s="236" t="s">
        <v>19</v>
      </c>
      <c r="N8" s="236" t="s">
        <v>20</v>
      </c>
      <c r="O8" s="236" t="s">
        <v>55</v>
      </c>
      <c r="P8" s="237" t="s">
        <v>172</v>
      </c>
      <c r="Q8" s="938"/>
      <c r="R8" s="938"/>
      <c r="S8" s="236" t="s">
        <v>21</v>
      </c>
      <c r="T8" s="236" t="s">
        <v>19</v>
      </c>
      <c r="U8" s="236" t="s">
        <v>123</v>
      </c>
      <c r="V8" s="237" t="s">
        <v>124</v>
      </c>
      <c r="W8" s="237" t="s">
        <v>125</v>
      </c>
      <c r="X8" s="237" t="s">
        <v>161</v>
      </c>
      <c r="Y8" s="938"/>
      <c r="Z8" s="938"/>
      <c r="AA8" s="938"/>
      <c r="AB8" s="938"/>
      <c r="AC8" s="938"/>
      <c r="AD8" s="236" t="s">
        <v>22</v>
      </c>
      <c r="AE8" s="236" t="s">
        <v>23</v>
      </c>
      <c r="AF8" s="236" t="s">
        <v>24</v>
      </c>
    </row>
    <row r="9" spans="1:32" s="41" customFormat="1" ht="24">
      <c r="A9" s="64" t="s">
        <v>1854</v>
      </c>
      <c r="B9" s="448">
        <v>536</v>
      </c>
      <c r="C9" s="448">
        <v>3417</v>
      </c>
      <c r="D9" s="64">
        <f>C9/H9/3.65</f>
        <v>15.602739726027398</v>
      </c>
      <c r="E9" s="65">
        <v>54</v>
      </c>
      <c r="F9" s="65">
        <v>6</v>
      </c>
      <c r="G9" s="66"/>
      <c r="H9" s="72">
        <f>SUM(E9:G9)</f>
        <v>60</v>
      </c>
      <c r="I9" s="67">
        <v>10</v>
      </c>
      <c r="J9" s="67">
        <v>4</v>
      </c>
      <c r="K9" s="67">
        <v>5</v>
      </c>
      <c r="L9" s="66">
        <v>10</v>
      </c>
      <c r="M9" s="66">
        <v>2</v>
      </c>
      <c r="N9" s="66"/>
      <c r="O9" s="66">
        <v>1</v>
      </c>
      <c r="P9" s="69">
        <f>SUM(L9:O9)</f>
        <v>13</v>
      </c>
      <c r="Q9" s="228">
        <f>I9-P9</f>
        <v>-3</v>
      </c>
      <c r="R9" s="67">
        <v>38</v>
      </c>
      <c r="S9" s="68">
        <v>27</v>
      </c>
      <c r="T9" s="66">
        <v>12</v>
      </c>
      <c r="U9" s="66"/>
      <c r="V9" s="66">
        <v>4</v>
      </c>
      <c r="W9" s="66">
        <v>2</v>
      </c>
      <c r="X9" s="69">
        <f>SUM(S9:W9)</f>
        <v>45</v>
      </c>
      <c r="Y9" s="228">
        <f>R9-X9</f>
        <v>-7</v>
      </c>
      <c r="Z9" s="67"/>
      <c r="AA9" s="65"/>
      <c r="AB9" s="65"/>
      <c r="AC9" s="229">
        <f t="shared" ref="AC9:AC22" si="0">Z9-(AA9+AB9)</f>
        <v>0</v>
      </c>
      <c r="AD9" s="67"/>
      <c r="AE9" s="67"/>
      <c r="AF9" s="67"/>
    </row>
    <row r="10" spans="1:32" s="41" customFormat="1" ht="24">
      <c r="A10" s="64" t="s">
        <v>1855</v>
      </c>
      <c r="B10" s="448">
        <v>67</v>
      </c>
      <c r="C10" s="448">
        <v>534</v>
      </c>
      <c r="D10" s="64">
        <f t="shared" ref="D10:D21" si="1">C10/H10/3.65</f>
        <v>8.1278538812785399</v>
      </c>
      <c r="E10" s="65">
        <v>18</v>
      </c>
      <c r="F10" s="65"/>
      <c r="G10" s="65"/>
      <c r="H10" s="72">
        <f t="shared" ref="H10:H22" si="2">SUM(E10:G10)</f>
        <v>18</v>
      </c>
      <c r="I10" s="67">
        <v>2</v>
      </c>
      <c r="J10" s="67">
        <v>0</v>
      </c>
      <c r="K10" s="67">
        <v>2</v>
      </c>
      <c r="L10" s="66">
        <v>3</v>
      </c>
      <c r="M10" s="66"/>
      <c r="N10" s="66"/>
      <c r="O10" s="66">
        <v>1</v>
      </c>
      <c r="P10" s="69">
        <f t="shared" ref="P10:P22" si="3">SUM(L10:O10)</f>
        <v>4</v>
      </c>
      <c r="Q10" s="228">
        <f t="shared" ref="Q10:Q21" si="4">I10-P10</f>
        <v>-2</v>
      </c>
      <c r="R10" s="67">
        <v>10</v>
      </c>
      <c r="S10" s="68">
        <v>8</v>
      </c>
      <c r="T10" s="66"/>
      <c r="U10" s="66"/>
      <c r="V10" s="66">
        <v>1</v>
      </c>
      <c r="W10" s="66">
        <v>1</v>
      </c>
      <c r="X10" s="69">
        <f t="shared" ref="X10:X22" si="5">SUM(S10:W10)</f>
        <v>10</v>
      </c>
      <c r="Y10" s="228">
        <f t="shared" ref="Y10:Y22" si="6">R10-X10</f>
        <v>0</v>
      </c>
      <c r="Z10" s="67"/>
      <c r="AA10" s="65"/>
      <c r="AB10" s="65"/>
      <c r="AC10" s="229">
        <f t="shared" si="0"/>
        <v>0</v>
      </c>
      <c r="AD10" s="67"/>
      <c r="AE10" s="67"/>
      <c r="AF10" s="67"/>
    </row>
    <row r="11" spans="1:32" s="41" customFormat="1">
      <c r="A11" s="64" t="s">
        <v>1856</v>
      </c>
      <c r="B11" s="448">
        <v>359</v>
      </c>
      <c r="C11" s="448">
        <v>1736</v>
      </c>
      <c r="D11" s="64">
        <f t="shared" si="1"/>
        <v>11.06084740363173</v>
      </c>
      <c r="E11" s="65">
        <v>37</v>
      </c>
      <c r="F11" s="65">
        <v>6</v>
      </c>
      <c r="G11" s="65"/>
      <c r="H11" s="72">
        <f t="shared" si="2"/>
        <v>43</v>
      </c>
      <c r="I11" s="67">
        <v>8</v>
      </c>
      <c r="J11" s="67">
        <v>0</v>
      </c>
      <c r="K11" s="67">
        <v>7</v>
      </c>
      <c r="L11" s="66">
        <v>7</v>
      </c>
      <c r="M11" s="66">
        <v>2</v>
      </c>
      <c r="N11" s="66"/>
      <c r="O11" s="66"/>
      <c r="P11" s="69">
        <f t="shared" si="3"/>
        <v>9</v>
      </c>
      <c r="Q11" s="228">
        <f t="shared" si="4"/>
        <v>-1</v>
      </c>
      <c r="R11" s="67">
        <v>31</v>
      </c>
      <c r="S11" s="68">
        <v>19</v>
      </c>
      <c r="T11" s="66">
        <v>12</v>
      </c>
      <c r="U11" s="66"/>
      <c r="V11" s="66">
        <v>11</v>
      </c>
      <c r="W11" s="66"/>
      <c r="X11" s="69">
        <f t="shared" si="5"/>
        <v>42</v>
      </c>
      <c r="Y11" s="228">
        <f t="shared" si="6"/>
        <v>-11</v>
      </c>
      <c r="Z11" s="67"/>
      <c r="AA11" s="65"/>
      <c r="AB11" s="65"/>
      <c r="AC11" s="229">
        <f t="shared" si="0"/>
        <v>0</v>
      </c>
      <c r="AD11" s="67"/>
      <c r="AE11" s="67"/>
      <c r="AF11" s="67"/>
    </row>
    <row r="12" spans="1:32" s="41" customFormat="1" ht="36">
      <c r="A12" s="64" t="s">
        <v>1857</v>
      </c>
      <c r="B12" s="448">
        <v>62</v>
      </c>
      <c r="C12" s="448">
        <v>355</v>
      </c>
      <c r="D12" s="64">
        <f t="shared" si="1"/>
        <v>8.1050228310502277</v>
      </c>
      <c r="E12" s="65">
        <v>12</v>
      </c>
      <c r="F12" s="65"/>
      <c r="G12" s="65"/>
      <c r="H12" s="72">
        <f t="shared" si="2"/>
        <v>12</v>
      </c>
      <c r="I12" s="67">
        <v>3</v>
      </c>
      <c r="J12" s="67">
        <v>1</v>
      </c>
      <c r="K12" s="67">
        <v>2</v>
      </c>
      <c r="L12" s="66">
        <v>2</v>
      </c>
      <c r="M12" s="66"/>
      <c r="N12" s="66"/>
      <c r="O12" s="66"/>
      <c r="P12" s="69">
        <f t="shared" si="3"/>
        <v>2</v>
      </c>
      <c r="Q12" s="228">
        <f t="shared" si="4"/>
        <v>1</v>
      </c>
      <c r="R12" s="67">
        <v>7</v>
      </c>
      <c r="S12" s="68">
        <v>6</v>
      </c>
      <c r="T12" s="66"/>
      <c r="U12" s="66"/>
      <c r="V12" s="66">
        <v>4</v>
      </c>
      <c r="W12" s="66"/>
      <c r="X12" s="69">
        <f t="shared" si="5"/>
        <v>10</v>
      </c>
      <c r="Y12" s="228">
        <f t="shared" si="6"/>
        <v>-3</v>
      </c>
      <c r="Z12" s="67"/>
      <c r="AA12" s="65"/>
      <c r="AB12" s="65"/>
      <c r="AC12" s="229">
        <f t="shared" si="0"/>
        <v>0</v>
      </c>
      <c r="AD12" s="67"/>
      <c r="AE12" s="67"/>
      <c r="AF12" s="67"/>
    </row>
    <row r="13" spans="1:32" s="41" customFormat="1">
      <c r="A13" s="64" t="s">
        <v>1858</v>
      </c>
      <c r="B13" s="448">
        <v>23</v>
      </c>
      <c r="C13" s="448">
        <v>84</v>
      </c>
      <c r="D13" s="64">
        <f t="shared" si="1"/>
        <v>2.8767123287671232</v>
      </c>
      <c r="E13" s="65">
        <v>8</v>
      </c>
      <c r="F13" s="65"/>
      <c r="G13" s="65"/>
      <c r="H13" s="72">
        <f t="shared" si="2"/>
        <v>8</v>
      </c>
      <c r="I13" s="67">
        <v>2</v>
      </c>
      <c r="J13" s="67">
        <v>1</v>
      </c>
      <c r="K13" s="67">
        <v>1</v>
      </c>
      <c r="L13" s="66">
        <v>2</v>
      </c>
      <c r="M13" s="66"/>
      <c r="N13" s="66"/>
      <c r="O13" s="66"/>
      <c r="P13" s="69">
        <f t="shared" si="3"/>
        <v>2</v>
      </c>
      <c r="Q13" s="228">
        <f t="shared" si="4"/>
        <v>0</v>
      </c>
      <c r="R13" s="67">
        <v>0</v>
      </c>
      <c r="S13" s="68">
        <v>4</v>
      </c>
      <c r="T13" s="66"/>
      <c r="U13" s="66"/>
      <c r="V13" s="66">
        <v>2</v>
      </c>
      <c r="W13" s="66"/>
      <c r="X13" s="69">
        <f t="shared" si="5"/>
        <v>6</v>
      </c>
      <c r="Y13" s="228">
        <f t="shared" si="6"/>
        <v>-6</v>
      </c>
      <c r="Z13" s="67"/>
      <c r="AA13" s="65"/>
      <c r="AB13" s="65"/>
      <c r="AC13" s="229">
        <f t="shared" si="0"/>
        <v>0</v>
      </c>
      <c r="AD13" s="67"/>
      <c r="AE13" s="67"/>
      <c r="AF13" s="67"/>
    </row>
    <row r="14" spans="1:32" s="41" customFormat="1" ht="24">
      <c r="A14" s="64" t="s">
        <v>1859</v>
      </c>
      <c r="B14" s="448">
        <v>43</v>
      </c>
      <c r="C14" s="448">
        <v>185</v>
      </c>
      <c r="D14" s="64">
        <f t="shared" si="1"/>
        <v>7.240704500978473</v>
      </c>
      <c r="E14" s="65">
        <v>7</v>
      </c>
      <c r="F14" s="65"/>
      <c r="G14" s="65"/>
      <c r="H14" s="72">
        <f t="shared" si="2"/>
        <v>7</v>
      </c>
      <c r="I14" s="67">
        <v>3</v>
      </c>
      <c r="J14" s="67">
        <v>0</v>
      </c>
      <c r="K14" s="67">
        <v>3</v>
      </c>
      <c r="L14" s="66">
        <v>1</v>
      </c>
      <c r="M14" s="66"/>
      <c r="N14" s="66"/>
      <c r="O14" s="66">
        <v>1</v>
      </c>
      <c r="P14" s="69">
        <f t="shared" si="3"/>
        <v>2</v>
      </c>
      <c r="Q14" s="228">
        <f t="shared" si="4"/>
        <v>1</v>
      </c>
      <c r="R14" s="67">
        <v>10</v>
      </c>
      <c r="S14" s="68">
        <v>4</v>
      </c>
      <c r="T14" s="66"/>
      <c r="U14" s="66"/>
      <c r="V14" s="66">
        <v>1</v>
      </c>
      <c r="W14" s="66">
        <v>1</v>
      </c>
      <c r="X14" s="69">
        <f t="shared" si="5"/>
        <v>6</v>
      </c>
      <c r="Y14" s="228">
        <f t="shared" si="6"/>
        <v>4</v>
      </c>
      <c r="Z14" s="67"/>
      <c r="AA14" s="65"/>
      <c r="AB14" s="65"/>
      <c r="AC14" s="229">
        <f t="shared" si="0"/>
        <v>0</v>
      </c>
      <c r="AD14" s="67"/>
      <c r="AE14" s="67"/>
      <c r="AF14" s="67"/>
    </row>
    <row r="15" spans="1:32" s="41" customFormat="1" ht="24">
      <c r="A15" s="64" t="s">
        <v>1860</v>
      </c>
      <c r="B15" s="448"/>
      <c r="C15" s="448"/>
      <c r="D15" s="64"/>
      <c r="E15" s="65">
        <v>0</v>
      </c>
      <c r="F15" s="65"/>
      <c r="G15" s="65"/>
      <c r="H15" s="72">
        <f t="shared" si="2"/>
        <v>0</v>
      </c>
      <c r="I15" s="67">
        <v>1</v>
      </c>
      <c r="J15" s="67">
        <v>0</v>
      </c>
      <c r="K15" s="67">
        <v>1</v>
      </c>
      <c r="L15" s="66">
        <v>1</v>
      </c>
      <c r="M15" s="66"/>
      <c r="N15" s="66"/>
      <c r="O15" s="66">
        <v>1</v>
      </c>
      <c r="P15" s="69">
        <f t="shared" si="3"/>
        <v>2</v>
      </c>
      <c r="Q15" s="228">
        <f t="shared" si="4"/>
        <v>-1</v>
      </c>
      <c r="R15" s="67">
        <v>2</v>
      </c>
      <c r="S15" s="68"/>
      <c r="T15" s="66"/>
      <c r="U15" s="66"/>
      <c r="V15" s="66">
        <v>1</v>
      </c>
      <c r="W15" s="66">
        <v>1</v>
      </c>
      <c r="X15" s="69">
        <f t="shared" si="5"/>
        <v>2</v>
      </c>
      <c r="Y15" s="228">
        <f t="shared" si="6"/>
        <v>0</v>
      </c>
      <c r="Z15" s="67"/>
      <c r="AA15" s="65"/>
      <c r="AB15" s="65"/>
      <c r="AC15" s="229">
        <f t="shared" si="0"/>
        <v>0</v>
      </c>
      <c r="AD15" s="67"/>
      <c r="AE15" s="67"/>
      <c r="AF15" s="67"/>
    </row>
    <row r="16" spans="1:32" s="41" customFormat="1">
      <c r="A16" s="64" t="s">
        <v>1861</v>
      </c>
      <c r="B16" s="448">
        <v>131</v>
      </c>
      <c r="C16" s="448">
        <v>567</v>
      </c>
      <c r="D16" s="64">
        <f t="shared" si="1"/>
        <v>10.356164383561643</v>
      </c>
      <c r="E16" s="65">
        <v>15</v>
      </c>
      <c r="F16" s="65"/>
      <c r="G16" s="65"/>
      <c r="H16" s="72">
        <f t="shared" si="2"/>
        <v>15</v>
      </c>
      <c r="I16" s="67">
        <v>5</v>
      </c>
      <c r="J16" s="67">
        <v>0</v>
      </c>
      <c r="K16" s="67">
        <v>5</v>
      </c>
      <c r="L16" s="66">
        <v>3</v>
      </c>
      <c r="M16" s="66"/>
      <c r="N16" s="66"/>
      <c r="O16" s="66"/>
      <c r="P16" s="69">
        <f t="shared" si="3"/>
        <v>3</v>
      </c>
      <c r="Q16" s="228">
        <f t="shared" si="4"/>
        <v>2</v>
      </c>
      <c r="R16" s="67">
        <v>14</v>
      </c>
      <c r="S16" s="68">
        <v>9</v>
      </c>
      <c r="T16" s="66"/>
      <c r="U16" s="66"/>
      <c r="V16" s="66">
        <v>2</v>
      </c>
      <c r="W16" s="66"/>
      <c r="X16" s="69">
        <f t="shared" si="5"/>
        <v>11</v>
      </c>
      <c r="Y16" s="228">
        <f t="shared" si="6"/>
        <v>3</v>
      </c>
      <c r="Z16" s="67"/>
      <c r="AA16" s="65"/>
      <c r="AB16" s="65"/>
      <c r="AC16" s="229">
        <f t="shared" si="0"/>
        <v>0</v>
      </c>
      <c r="AD16" s="67"/>
      <c r="AE16" s="67"/>
      <c r="AF16" s="67"/>
    </row>
    <row r="17" spans="1:32" s="41" customFormat="1" ht="24">
      <c r="A17" s="64" t="s">
        <v>1862</v>
      </c>
      <c r="B17" s="448">
        <v>288</v>
      </c>
      <c r="C17" s="448">
        <v>1551</v>
      </c>
      <c r="D17" s="64">
        <f t="shared" si="1"/>
        <v>14.164383561643836</v>
      </c>
      <c r="E17" s="65">
        <v>30</v>
      </c>
      <c r="F17" s="65"/>
      <c r="G17" s="65"/>
      <c r="H17" s="72">
        <f t="shared" si="2"/>
        <v>30</v>
      </c>
      <c r="I17" s="67">
        <v>8</v>
      </c>
      <c r="J17" s="67">
        <v>3</v>
      </c>
      <c r="K17" s="67">
        <v>5</v>
      </c>
      <c r="L17" s="66">
        <v>5</v>
      </c>
      <c r="M17" s="66"/>
      <c r="N17" s="66"/>
      <c r="O17" s="66"/>
      <c r="P17" s="69">
        <f t="shared" si="3"/>
        <v>5</v>
      </c>
      <c r="Q17" s="228">
        <f t="shared" si="4"/>
        <v>3</v>
      </c>
      <c r="R17" s="67">
        <v>24</v>
      </c>
      <c r="S17" s="68">
        <v>15</v>
      </c>
      <c r="T17" s="66"/>
      <c r="U17" s="66"/>
      <c r="V17" s="66">
        <v>6</v>
      </c>
      <c r="W17" s="66"/>
      <c r="X17" s="69">
        <f t="shared" si="5"/>
        <v>21</v>
      </c>
      <c r="Y17" s="228">
        <f t="shared" si="6"/>
        <v>3</v>
      </c>
      <c r="Z17" s="67"/>
      <c r="AA17" s="65"/>
      <c r="AB17" s="65"/>
      <c r="AC17" s="229">
        <f t="shared" si="0"/>
        <v>0</v>
      </c>
      <c r="AD17" s="67"/>
      <c r="AE17" s="67"/>
      <c r="AF17" s="67"/>
    </row>
    <row r="18" spans="1:32" s="41" customFormat="1" ht="24">
      <c r="A18" s="64" t="s">
        <v>1863</v>
      </c>
      <c r="B18" s="448">
        <v>176</v>
      </c>
      <c r="C18" s="448">
        <v>1001</v>
      </c>
      <c r="D18" s="64"/>
      <c r="E18" s="65"/>
      <c r="F18" s="65"/>
      <c r="G18" s="65"/>
      <c r="H18" s="72">
        <f t="shared" si="2"/>
        <v>0</v>
      </c>
      <c r="I18" s="67">
        <v>0</v>
      </c>
      <c r="J18" s="67">
        <v>0</v>
      </c>
      <c r="K18" s="67">
        <v>0</v>
      </c>
      <c r="L18" s="66">
        <v>2</v>
      </c>
      <c r="M18" s="66"/>
      <c r="N18" s="66"/>
      <c r="O18" s="66"/>
      <c r="P18" s="69">
        <f t="shared" si="3"/>
        <v>2</v>
      </c>
      <c r="Q18" s="228">
        <f t="shared" si="4"/>
        <v>-2</v>
      </c>
      <c r="R18" s="67">
        <v>12</v>
      </c>
      <c r="S18" s="68">
        <v>10</v>
      </c>
      <c r="T18" s="66"/>
      <c r="U18" s="66"/>
      <c r="V18" s="66"/>
      <c r="W18" s="66"/>
      <c r="X18" s="69">
        <f t="shared" si="5"/>
        <v>10</v>
      </c>
      <c r="Y18" s="228">
        <f t="shared" si="6"/>
        <v>2</v>
      </c>
      <c r="Z18" s="67"/>
      <c r="AA18" s="65"/>
      <c r="AB18" s="65"/>
      <c r="AC18" s="229">
        <f t="shared" si="0"/>
        <v>0</v>
      </c>
      <c r="AD18" s="67"/>
      <c r="AE18" s="67"/>
      <c r="AF18" s="67"/>
    </row>
    <row r="19" spans="1:32" s="41" customFormat="1">
      <c r="A19" s="64" t="s">
        <v>1864</v>
      </c>
      <c r="B19" s="448">
        <v>38</v>
      </c>
      <c r="C19" s="448">
        <v>287</v>
      </c>
      <c r="D19" s="64">
        <f t="shared" si="1"/>
        <v>4.9143835616438354</v>
      </c>
      <c r="E19" s="65">
        <v>16</v>
      </c>
      <c r="F19" s="65"/>
      <c r="G19" s="65"/>
      <c r="H19" s="72">
        <f t="shared" si="2"/>
        <v>16</v>
      </c>
      <c r="I19" s="67">
        <v>1</v>
      </c>
      <c r="J19" s="67">
        <v>0</v>
      </c>
      <c r="K19" s="67">
        <v>2</v>
      </c>
      <c r="L19" s="66">
        <v>2</v>
      </c>
      <c r="M19" s="66"/>
      <c r="N19" s="66"/>
      <c r="O19" s="66">
        <v>1</v>
      </c>
      <c r="P19" s="69">
        <f t="shared" si="3"/>
        <v>3</v>
      </c>
      <c r="Q19" s="228">
        <f t="shared" si="4"/>
        <v>-2</v>
      </c>
      <c r="R19" s="67">
        <v>8</v>
      </c>
      <c r="S19" s="68">
        <v>6</v>
      </c>
      <c r="T19" s="66"/>
      <c r="U19" s="66"/>
      <c r="V19" s="66">
        <v>2</v>
      </c>
      <c r="W19" s="66">
        <v>1</v>
      </c>
      <c r="X19" s="69">
        <f t="shared" si="5"/>
        <v>9</v>
      </c>
      <c r="Y19" s="228">
        <f t="shared" si="6"/>
        <v>-1</v>
      </c>
      <c r="Z19" s="67">
        <v>1</v>
      </c>
      <c r="AA19" s="65">
        <v>1</v>
      </c>
      <c r="AB19" s="65"/>
      <c r="AC19" s="229">
        <f t="shared" si="0"/>
        <v>0</v>
      </c>
      <c r="AD19" s="67"/>
      <c r="AE19" s="67"/>
      <c r="AF19" s="67"/>
    </row>
    <row r="20" spans="1:32" s="41" customFormat="1" ht="24">
      <c r="A20" s="64" t="s">
        <v>1865</v>
      </c>
      <c r="B20" s="448">
        <v>54</v>
      </c>
      <c r="C20" s="448">
        <v>543</v>
      </c>
      <c r="D20" s="64">
        <f t="shared" si="1"/>
        <v>9.2979452054794525</v>
      </c>
      <c r="E20" s="65">
        <v>16</v>
      </c>
      <c r="F20" s="65"/>
      <c r="G20" s="65"/>
      <c r="H20" s="72">
        <f t="shared" si="2"/>
        <v>16</v>
      </c>
      <c r="I20" s="67">
        <v>2</v>
      </c>
      <c r="J20" s="67">
        <v>1</v>
      </c>
      <c r="K20" s="67">
        <v>1</v>
      </c>
      <c r="L20" s="66">
        <v>3</v>
      </c>
      <c r="M20" s="66"/>
      <c r="N20" s="66"/>
      <c r="O20" s="66"/>
      <c r="P20" s="69">
        <f t="shared" si="3"/>
        <v>3</v>
      </c>
      <c r="Q20" s="228">
        <f t="shared" si="4"/>
        <v>-1</v>
      </c>
      <c r="R20" s="67">
        <v>7</v>
      </c>
      <c r="S20" s="68">
        <v>8</v>
      </c>
      <c r="T20" s="66"/>
      <c r="U20" s="66"/>
      <c r="V20" s="66">
        <v>1</v>
      </c>
      <c r="W20" s="66"/>
      <c r="X20" s="69">
        <f t="shared" si="5"/>
        <v>9</v>
      </c>
      <c r="Y20" s="228">
        <f t="shared" si="6"/>
        <v>-2</v>
      </c>
      <c r="Z20" s="67"/>
      <c r="AA20" s="65"/>
      <c r="AB20" s="65"/>
      <c r="AC20" s="229">
        <f t="shared" si="0"/>
        <v>0</v>
      </c>
      <c r="AD20" s="67"/>
      <c r="AE20" s="67"/>
      <c r="AF20" s="67"/>
    </row>
    <row r="21" spans="1:32" s="41" customFormat="1" ht="24">
      <c r="A21" s="64" t="s">
        <v>1866</v>
      </c>
      <c r="B21" s="448">
        <v>17</v>
      </c>
      <c r="C21" s="448">
        <v>497</v>
      </c>
      <c r="D21" s="64">
        <f t="shared" si="1"/>
        <v>9.0776255707762559</v>
      </c>
      <c r="E21" s="65">
        <v>15</v>
      </c>
      <c r="F21" s="65"/>
      <c r="G21" s="65"/>
      <c r="H21" s="72">
        <f t="shared" si="2"/>
        <v>15</v>
      </c>
      <c r="I21" s="67">
        <v>0</v>
      </c>
      <c r="J21" s="67">
        <v>0</v>
      </c>
      <c r="K21" s="67">
        <v>0</v>
      </c>
      <c r="L21" s="66">
        <v>1</v>
      </c>
      <c r="M21" s="66"/>
      <c r="N21" s="66"/>
      <c r="O21" s="66"/>
      <c r="P21" s="69">
        <f t="shared" si="3"/>
        <v>1</v>
      </c>
      <c r="Q21" s="228">
        <f t="shared" si="4"/>
        <v>-1</v>
      </c>
      <c r="R21" s="67">
        <v>8</v>
      </c>
      <c r="S21" s="68">
        <v>8</v>
      </c>
      <c r="T21" s="66"/>
      <c r="U21" s="66"/>
      <c r="V21" s="66"/>
      <c r="W21" s="66"/>
      <c r="X21" s="69">
        <f t="shared" si="5"/>
        <v>8</v>
      </c>
      <c r="Y21" s="228">
        <f t="shared" si="6"/>
        <v>0</v>
      </c>
      <c r="Z21" s="67"/>
      <c r="AA21" s="65"/>
      <c r="AB21" s="65"/>
      <c r="AC21" s="229">
        <f t="shared" si="0"/>
        <v>0</v>
      </c>
      <c r="AD21" s="67"/>
      <c r="AE21" s="67"/>
      <c r="AF21" s="67"/>
    </row>
    <row r="22" spans="1:32" ht="15.75" customHeight="1">
      <c r="A22" s="230"/>
      <c r="B22" s="449">
        <f>SUM(B9:B21)</f>
        <v>1794</v>
      </c>
      <c r="C22" s="449">
        <f>SUM(C9:C21)</f>
        <v>10757</v>
      </c>
      <c r="D22" s="72">
        <f>C22/H22/3.65</f>
        <v>12.279680365296803</v>
      </c>
      <c r="E22" s="72">
        <f>SUM(E9:E21)</f>
        <v>228</v>
      </c>
      <c r="F22" s="72">
        <f>SUM(F9:F21)</f>
        <v>12</v>
      </c>
      <c r="G22" s="72">
        <f>SUM(G9:G21)</f>
        <v>0</v>
      </c>
      <c r="H22" s="72">
        <f t="shared" si="2"/>
        <v>240</v>
      </c>
      <c r="I22" s="72">
        <f t="shared" ref="I22:O22" si="7">SUM(I9:I21)</f>
        <v>45</v>
      </c>
      <c r="J22" s="72">
        <f t="shared" si="7"/>
        <v>10</v>
      </c>
      <c r="K22" s="72">
        <f t="shared" si="7"/>
        <v>34</v>
      </c>
      <c r="L22" s="72">
        <f t="shared" si="7"/>
        <v>42</v>
      </c>
      <c r="M22" s="72">
        <f t="shared" si="7"/>
        <v>4</v>
      </c>
      <c r="N22" s="72">
        <f t="shared" si="7"/>
        <v>0</v>
      </c>
      <c r="O22" s="72">
        <f t="shared" si="7"/>
        <v>5</v>
      </c>
      <c r="P22" s="69">
        <f t="shared" si="3"/>
        <v>51</v>
      </c>
      <c r="Q22" s="231">
        <f>I22-P22</f>
        <v>-6</v>
      </c>
      <c r="R22" s="72">
        <f t="shared" ref="R22:W22" si="8">SUM(R9:R21)</f>
        <v>171</v>
      </c>
      <c r="S22" s="72">
        <f t="shared" si="8"/>
        <v>124</v>
      </c>
      <c r="T22" s="72">
        <f t="shared" si="8"/>
        <v>24</v>
      </c>
      <c r="U22" s="72">
        <f t="shared" si="8"/>
        <v>0</v>
      </c>
      <c r="V22" s="72">
        <f t="shared" si="8"/>
        <v>35</v>
      </c>
      <c r="W22" s="72">
        <f t="shared" si="8"/>
        <v>6</v>
      </c>
      <c r="X22" s="69">
        <f t="shared" si="5"/>
        <v>189</v>
      </c>
      <c r="Y22" s="231">
        <f t="shared" si="6"/>
        <v>-18</v>
      </c>
      <c r="Z22" s="72">
        <f>SUM(Z9:Z21)</f>
        <v>1</v>
      </c>
      <c r="AA22" s="72">
        <f>SUM(AA9:AA21)</f>
        <v>1</v>
      </c>
      <c r="AB22" s="72">
        <f>SUM(AB9:AB21)</f>
        <v>0</v>
      </c>
      <c r="AC22" s="232">
        <f t="shared" si="0"/>
        <v>0</v>
      </c>
      <c r="AD22" s="72">
        <f>SUM(AD9:AD21)</f>
        <v>0</v>
      </c>
      <c r="AE22" s="72">
        <f>SUM(AE9:AE21)</f>
        <v>0</v>
      </c>
      <c r="AF22" s="72">
        <f>SUM(AF9:AF21)</f>
        <v>0</v>
      </c>
    </row>
    <row r="23" spans="1:32">
      <c r="A23" s="21"/>
      <c r="B23" s="21"/>
      <c r="C23" s="21"/>
      <c r="D23" s="21"/>
      <c r="E23" s="21"/>
      <c r="F23" s="21"/>
      <c r="G23" s="18"/>
      <c r="H23" s="18"/>
      <c r="L23" s="20"/>
      <c r="M23" s="20"/>
      <c r="N23" s="20"/>
      <c r="O23" s="42"/>
      <c r="R23" s="20"/>
      <c r="S23" s="20"/>
      <c r="T23" s="42"/>
    </row>
    <row r="24" spans="1:32">
      <c r="A24" s="21"/>
      <c r="B24" s="21"/>
      <c r="C24" s="21"/>
      <c r="D24" s="21"/>
      <c r="E24" s="21"/>
      <c r="F24" s="21"/>
      <c r="G24" s="18"/>
      <c r="H24" s="18"/>
      <c r="L24" s="20"/>
      <c r="M24" s="20"/>
      <c r="N24" s="20"/>
      <c r="O24" s="42"/>
      <c r="R24" s="20"/>
      <c r="S24" s="20"/>
      <c r="T24" s="42"/>
    </row>
    <row r="25" spans="1:32">
      <c r="A25" s="22"/>
      <c r="B25" s="22"/>
      <c r="C25" s="22"/>
      <c r="D25" s="22"/>
      <c r="E25" s="22"/>
      <c r="F25" s="22"/>
      <c r="G25" s="23"/>
      <c r="H25" s="23"/>
      <c r="L25" s="24"/>
      <c r="M25" s="24"/>
      <c r="N25" s="24"/>
      <c r="O25" s="43"/>
      <c r="R25" s="24"/>
      <c r="S25" s="24"/>
      <c r="T25" s="43"/>
    </row>
    <row r="26" spans="1:32">
      <c r="A26" s="22"/>
      <c r="B26" s="22"/>
      <c r="C26" s="22"/>
      <c r="D26" s="22"/>
      <c r="E26" s="22"/>
      <c r="F26" s="22"/>
      <c r="G26" s="23"/>
      <c r="H26" s="23"/>
      <c r="L26" s="24"/>
      <c r="M26" s="24"/>
      <c r="N26" s="24"/>
      <c r="O26" s="43"/>
      <c r="R26" s="24"/>
      <c r="S26" s="24"/>
      <c r="T26" s="43"/>
    </row>
    <row r="27" spans="1:32">
      <c r="A27" s="22"/>
      <c r="B27" s="22"/>
      <c r="C27" s="22"/>
      <c r="D27" s="22"/>
      <c r="E27" s="22"/>
      <c r="F27" s="22"/>
      <c r="G27" s="23"/>
      <c r="H27" s="23"/>
      <c r="L27" s="24"/>
      <c r="M27" s="24"/>
      <c r="N27" s="24"/>
      <c r="O27" s="43"/>
      <c r="R27" s="24"/>
      <c r="S27" s="24"/>
      <c r="T27" s="43"/>
    </row>
    <row r="28" spans="1:32">
      <c r="A28" s="22"/>
      <c r="B28" s="22"/>
      <c r="C28" s="22"/>
      <c r="D28" s="22"/>
      <c r="E28" s="22"/>
      <c r="F28" s="22"/>
      <c r="G28" s="23"/>
      <c r="H28" s="23"/>
      <c r="L28" s="24"/>
      <c r="M28" s="24"/>
      <c r="N28" s="24"/>
      <c r="O28" s="43"/>
      <c r="R28" s="24"/>
      <c r="S28" s="24"/>
      <c r="T28" s="43"/>
    </row>
    <row r="29" spans="1:32">
      <c r="A29" s="25"/>
      <c r="B29" s="25"/>
      <c r="C29" s="25"/>
      <c r="D29" s="25"/>
      <c r="E29" s="25"/>
      <c r="F29" s="25"/>
    </row>
    <row r="30" spans="1:32">
      <c r="A30" s="25"/>
      <c r="B30" s="25"/>
      <c r="C30" s="25"/>
      <c r="D30" s="25"/>
      <c r="E30" s="25"/>
      <c r="F30" s="25"/>
    </row>
    <row r="31" spans="1:32">
      <c r="A31" s="25"/>
      <c r="B31" s="25"/>
      <c r="C31" s="25"/>
      <c r="D31" s="25"/>
      <c r="E31" s="25"/>
      <c r="F31" s="25"/>
    </row>
    <row r="32" spans="1:32">
      <c r="A32" s="25"/>
      <c r="B32" s="25"/>
      <c r="C32" s="25"/>
      <c r="D32" s="25"/>
      <c r="E32" s="25"/>
      <c r="F32" s="25"/>
    </row>
    <row r="33" spans="1:6">
      <c r="A33" s="25"/>
      <c r="B33" s="25"/>
      <c r="C33" s="25"/>
      <c r="D33" s="25"/>
      <c r="E33" s="25"/>
      <c r="F33" s="25"/>
    </row>
  </sheetData>
  <mergeCells count="24">
    <mergeCell ref="C2:E2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5"/>
  <sheetViews>
    <sheetView topLeftCell="A25" workbookViewId="0">
      <selection activeCell="B9" sqref="B9"/>
    </sheetView>
  </sheetViews>
  <sheetFormatPr defaultRowHeight="12.75"/>
  <cols>
    <col min="1" max="1" width="12.7109375" customWidth="1"/>
    <col min="2" max="2" width="48.28515625" customWidth="1"/>
    <col min="3" max="3" width="8.7109375" customWidth="1"/>
    <col min="4" max="4" width="9.7109375" customWidth="1"/>
    <col min="5" max="6" width="8.7109375" customWidth="1"/>
    <col min="7" max="7" width="9.28515625" customWidth="1"/>
    <col min="8" max="9" width="8.7109375" customWidth="1"/>
    <col min="10" max="10" width="9.42578125" customWidth="1"/>
    <col min="11" max="11" width="8.7109375" customWidth="1"/>
  </cols>
  <sheetData>
    <row r="1" spans="1:11" ht="12" customHeight="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 ht="12" customHeight="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 ht="12" customHeight="1">
      <c r="A3" s="393"/>
      <c r="B3" s="394" t="s">
        <v>1794</v>
      </c>
      <c r="C3" s="388" t="s">
        <v>1752</v>
      </c>
      <c r="D3" s="390"/>
      <c r="E3" s="390"/>
      <c r="F3" s="390"/>
      <c r="G3" s="390"/>
      <c r="H3" s="390"/>
      <c r="I3" s="392"/>
      <c r="J3" s="400"/>
      <c r="K3" s="363"/>
    </row>
    <row r="4" spans="1:11" ht="12" customHeight="1">
      <c r="A4" s="393"/>
      <c r="B4" s="394" t="s">
        <v>197</v>
      </c>
      <c r="C4" s="388" t="s">
        <v>1899</v>
      </c>
      <c r="D4" s="390"/>
      <c r="E4" s="390"/>
      <c r="F4" s="390"/>
      <c r="G4" s="390"/>
      <c r="H4" s="390"/>
      <c r="I4" s="392"/>
      <c r="J4" s="400"/>
      <c r="K4" s="363"/>
    </row>
    <row r="5" spans="1:11" ht="12" customHeight="1">
      <c r="A5" s="970" t="s">
        <v>115</v>
      </c>
      <c r="B5" s="970" t="s">
        <v>199</v>
      </c>
      <c r="C5" s="963" t="s">
        <v>1751</v>
      </c>
      <c r="D5" s="963"/>
      <c r="E5" s="963"/>
      <c r="F5" s="963" t="s">
        <v>1750</v>
      </c>
      <c r="G5" s="963"/>
      <c r="H5" s="963"/>
      <c r="I5" s="963" t="s">
        <v>86</v>
      </c>
      <c r="J5" s="963"/>
      <c r="K5" s="963"/>
    </row>
    <row r="6" spans="1:11" ht="36.75" thickBot="1">
      <c r="A6" s="971"/>
      <c r="B6" s="971"/>
      <c r="C6" s="235" t="s">
        <v>1808</v>
      </c>
      <c r="D6" s="235" t="s">
        <v>1846</v>
      </c>
      <c r="E6" s="350" t="s">
        <v>1804</v>
      </c>
      <c r="F6" s="235" t="s">
        <v>1808</v>
      </c>
      <c r="G6" s="235" t="s">
        <v>1846</v>
      </c>
      <c r="H6" s="350" t="s">
        <v>1804</v>
      </c>
      <c r="I6" s="235" t="s">
        <v>1808</v>
      </c>
      <c r="J6" s="235" t="s">
        <v>1846</v>
      </c>
      <c r="K6" s="350" t="s">
        <v>1804</v>
      </c>
    </row>
    <row r="7" spans="1:11" ht="12" customHeight="1" thickTop="1">
      <c r="A7" s="266"/>
      <c r="B7" s="333" t="s">
        <v>1749</v>
      </c>
      <c r="C7" s="136"/>
      <c r="D7" s="136"/>
      <c r="E7" s="136"/>
      <c r="F7" s="359"/>
      <c r="G7" s="359"/>
      <c r="H7" s="359"/>
      <c r="I7" s="332"/>
      <c r="J7" s="359"/>
      <c r="K7" s="359"/>
    </row>
    <row r="8" spans="1:11" ht="12" customHeight="1">
      <c r="A8" s="669" t="s">
        <v>3062</v>
      </c>
      <c r="B8" s="670" t="s">
        <v>3063</v>
      </c>
      <c r="C8" s="675">
        <v>1</v>
      </c>
      <c r="D8" s="133"/>
      <c r="E8" s="133"/>
      <c r="F8" s="675">
        <v>5</v>
      </c>
      <c r="G8" s="134"/>
      <c r="H8" s="134"/>
      <c r="I8" s="727">
        <f>C8+F8</f>
        <v>6</v>
      </c>
      <c r="J8" s="134"/>
      <c r="K8" s="134"/>
    </row>
    <row r="9" spans="1:11" ht="12" customHeight="1">
      <c r="A9" s="503" t="s">
        <v>2545</v>
      </c>
      <c r="B9" s="504" t="s">
        <v>2546</v>
      </c>
      <c r="C9" s="505">
        <v>5</v>
      </c>
      <c r="D9" s="133"/>
      <c r="E9" s="133"/>
      <c r="F9" s="505">
        <v>35</v>
      </c>
      <c r="G9" s="134">
        <v>7</v>
      </c>
      <c r="H9" s="718">
        <f>G9/F9</f>
        <v>0.2</v>
      </c>
      <c r="I9" s="727">
        <f t="shared" ref="I9:I45" si="0">C9+F9</f>
        <v>40</v>
      </c>
      <c r="J9" s="134">
        <f>D9+G9</f>
        <v>7</v>
      </c>
      <c r="K9" s="718">
        <f>J9/I9</f>
        <v>0.17499999999999999</v>
      </c>
    </row>
    <row r="10" spans="1:11" ht="12" customHeight="1">
      <c r="A10" s="503" t="s">
        <v>3064</v>
      </c>
      <c r="B10" s="504" t="s">
        <v>3065</v>
      </c>
      <c r="C10" s="505">
        <v>44</v>
      </c>
      <c r="D10" s="133">
        <v>7</v>
      </c>
      <c r="E10" s="716">
        <f>D10/C10</f>
        <v>0.15909090909090909</v>
      </c>
      <c r="F10" s="505"/>
      <c r="G10" s="134"/>
      <c r="H10" s="718"/>
      <c r="I10" s="727">
        <f t="shared" si="0"/>
        <v>44</v>
      </c>
      <c r="J10" s="134">
        <f t="shared" ref="J10:J45" si="1">D10+G10</f>
        <v>7</v>
      </c>
      <c r="K10" s="718">
        <f t="shared" ref="K10:K45" si="2">J10/I10</f>
        <v>0.15909090909090909</v>
      </c>
    </row>
    <row r="11" spans="1:11" ht="12" customHeight="1">
      <c r="A11" s="503" t="s">
        <v>2954</v>
      </c>
      <c r="B11" s="504" t="s">
        <v>2955</v>
      </c>
      <c r="C11" s="505">
        <v>333</v>
      </c>
      <c r="D11" s="133">
        <v>67</v>
      </c>
      <c r="E11" s="716">
        <f t="shared" ref="E11:E45" si="3">D11/C11</f>
        <v>0.20120120120120119</v>
      </c>
      <c r="F11" s="505">
        <v>2</v>
      </c>
      <c r="G11" s="134"/>
      <c r="H11" s="718">
        <f t="shared" ref="H11:H45" si="4">G11/F11</f>
        <v>0</v>
      </c>
      <c r="I11" s="727">
        <f t="shared" si="0"/>
        <v>335</v>
      </c>
      <c r="J11" s="134">
        <f t="shared" si="1"/>
        <v>67</v>
      </c>
      <c r="K11" s="718">
        <f t="shared" si="2"/>
        <v>0.2</v>
      </c>
    </row>
    <row r="12" spans="1:11" ht="12" customHeight="1">
      <c r="A12" s="503" t="s">
        <v>3066</v>
      </c>
      <c r="B12" s="504" t="s">
        <v>3067</v>
      </c>
      <c r="C12" s="505">
        <v>13</v>
      </c>
      <c r="D12" s="133"/>
      <c r="E12" s="716">
        <f t="shared" si="3"/>
        <v>0</v>
      </c>
      <c r="F12" s="505"/>
      <c r="G12" s="134">
        <v>1</v>
      </c>
      <c r="H12" s="718"/>
      <c r="I12" s="727">
        <f t="shared" si="0"/>
        <v>13</v>
      </c>
      <c r="J12" s="134">
        <f t="shared" si="1"/>
        <v>1</v>
      </c>
      <c r="K12" s="718">
        <f t="shared" si="2"/>
        <v>7.6923076923076927E-2</v>
      </c>
    </row>
    <row r="13" spans="1:11" ht="12" customHeight="1">
      <c r="A13" s="503" t="s">
        <v>2888</v>
      </c>
      <c r="B13" s="504" t="s">
        <v>2889</v>
      </c>
      <c r="C13" s="505"/>
      <c r="D13" s="133"/>
      <c r="E13" s="716"/>
      <c r="F13" s="505">
        <v>2</v>
      </c>
      <c r="G13" s="134"/>
      <c r="H13" s="718">
        <f t="shared" si="4"/>
        <v>0</v>
      </c>
      <c r="I13" s="727">
        <f t="shared" si="0"/>
        <v>2</v>
      </c>
      <c r="J13" s="134">
        <f t="shared" si="1"/>
        <v>0</v>
      </c>
      <c r="K13" s="718">
        <f t="shared" si="2"/>
        <v>0</v>
      </c>
    </row>
    <row r="14" spans="1:11" ht="12" customHeight="1">
      <c r="A14" s="503" t="s">
        <v>3068</v>
      </c>
      <c r="B14" s="504" t="s">
        <v>3069</v>
      </c>
      <c r="C14" s="505"/>
      <c r="D14" s="133"/>
      <c r="E14" s="716"/>
      <c r="F14" s="505">
        <v>4</v>
      </c>
      <c r="G14" s="134"/>
      <c r="H14" s="718">
        <f t="shared" si="4"/>
        <v>0</v>
      </c>
      <c r="I14" s="727">
        <f t="shared" si="0"/>
        <v>4</v>
      </c>
      <c r="J14" s="134">
        <f t="shared" si="1"/>
        <v>0</v>
      </c>
      <c r="K14" s="718">
        <f t="shared" si="2"/>
        <v>0</v>
      </c>
    </row>
    <row r="15" spans="1:11" ht="12" customHeight="1">
      <c r="A15" s="503" t="s">
        <v>3070</v>
      </c>
      <c r="B15" s="504" t="s">
        <v>3071</v>
      </c>
      <c r="C15" s="505">
        <v>37</v>
      </c>
      <c r="D15" s="133">
        <v>10</v>
      </c>
      <c r="E15" s="716">
        <f t="shared" si="3"/>
        <v>0.27027027027027029</v>
      </c>
      <c r="F15" s="505">
        <v>10</v>
      </c>
      <c r="G15" s="134">
        <v>3</v>
      </c>
      <c r="H15" s="718">
        <f t="shared" si="4"/>
        <v>0.3</v>
      </c>
      <c r="I15" s="727">
        <f t="shared" si="0"/>
        <v>47</v>
      </c>
      <c r="J15" s="134">
        <f t="shared" si="1"/>
        <v>13</v>
      </c>
      <c r="K15" s="718">
        <f t="shared" si="2"/>
        <v>0.27659574468085107</v>
      </c>
    </row>
    <row r="16" spans="1:11" ht="12" customHeight="1">
      <c r="A16" s="503" t="s">
        <v>2890</v>
      </c>
      <c r="B16" s="504" t="s">
        <v>2891</v>
      </c>
      <c r="C16" s="505">
        <v>362</v>
      </c>
      <c r="D16" s="133">
        <v>86</v>
      </c>
      <c r="E16" s="716">
        <f t="shared" si="3"/>
        <v>0.23756906077348067</v>
      </c>
      <c r="F16" s="505">
        <v>120</v>
      </c>
      <c r="G16" s="134">
        <v>33</v>
      </c>
      <c r="H16" s="718">
        <f t="shared" si="4"/>
        <v>0.27500000000000002</v>
      </c>
      <c r="I16" s="727">
        <f t="shared" si="0"/>
        <v>482</v>
      </c>
      <c r="J16" s="134">
        <f t="shared" si="1"/>
        <v>119</v>
      </c>
      <c r="K16" s="718">
        <f t="shared" si="2"/>
        <v>0.24688796680497926</v>
      </c>
    </row>
    <row r="17" spans="1:11" ht="12" customHeight="1">
      <c r="A17" s="503" t="s">
        <v>2894</v>
      </c>
      <c r="B17" s="504" t="s">
        <v>2895</v>
      </c>
      <c r="C17" s="505">
        <v>121</v>
      </c>
      <c r="D17" s="133">
        <v>30</v>
      </c>
      <c r="E17" s="716">
        <f t="shared" si="3"/>
        <v>0.24793388429752067</v>
      </c>
      <c r="F17" s="505">
        <v>1108</v>
      </c>
      <c r="G17" s="134">
        <v>186</v>
      </c>
      <c r="H17" s="718">
        <f t="shared" si="4"/>
        <v>0.16787003610108303</v>
      </c>
      <c r="I17" s="727">
        <f t="shared" si="0"/>
        <v>1229</v>
      </c>
      <c r="J17" s="134">
        <f t="shared" si="1"/>
        <v>216</v>
      </c>
      <c r="K17" s="718">
        <f t="shared" si="2"/>
        <v>0.1757526444263629</v>
      </c>
    </row>
    <row r="18" spans="1:11" ht="12" customHeight="1">
      <c r="A18" s="503" t="s">
        <v>2993</v>
      </c>
      <c r="B18" s="504" t="s">
        <v>2994</v>
      </c>
      <c r="C18" s="505">
        <v>2</v>
      </c>
      <c r="D18" s="133"/>
      <c r="E18" s="716">
        <f t="shared" si="3"/>
        <v>0</v>
      </c>
      <c r="F18" s="505"/>
      <c r="G18" s="134"/>
      <c r="H18" s="718"/>
      <c r="I18" s="727">
        <f t="shared" si="0"/>
        <v>2</v>
      </c>
      <c r="J18" s="134">
        <f t="shared" si="1"/>
        <v>0</v>
      </c>
      <c r="K18" s="718">
        <f t="shared" si="2"/>
        <v>0</v>
      </c>
    </row>
    <row r="19" spans="1:11" ht="12" customHeight="1">
      <c r="A19" s="503" t="s">
        <v>2922</v>
      </c>
      <c r="B19" s="504" t="s">
        <v>2923</v>
      </c>
      <c r="C19" s="505">
        <v>40</v>
      </c>
      <c r="D19" s="133">
        <v>91</v>
      </c>
      <c r="E19" s="716">
        <f t="shared" si="3"/>
        <v>2.2749999999999999</v>
      </c>
      <c r="F19" s="505">
        <v>2</v>
      </c>
      <c r="G19" s="134">
        <v>1</v>
      </c>
      <c r="H19" s="718">
        <f t="shared" si="4"/>
        <v>0.5</v>
      </c>
      <c r="I19" s="727">
        <f t="shared" si="0"/>
        <v>42</v>
      </c>
      <c r="J19" s="134">
        <f t="shared" si="1"/>
        <v>92</v>
      </c>
      <c r="K19" s="718">
        <f t="shared" si="2"/>
        <v>2.1904761904761907</v>
      </c>
    </row>
    <row r="20" spans="1:11" ht="12" customHeight="1">
      <c r="A20" s="503" t="s">
        <v>2924</v>
      </c>
      <c r="B20" s="504" t="s">
        <v>2925</v>
      </c>
      <c r="C20" s="505">
        <v>300</v>
      </c>
      <c r="D20" s="133">
        <v>64</v>
      </c>
      <c r="E20" s="716">
        <f t="shared" si="3"/>
        <v>0.21333333333333335</v>
      </c>
      <c r="F20" s="505">
        <v>25</v>
      </c>
      <c r="G20" s="134">
        <v>4</v>
      </c>
      <c r="H20" s="718">
        <f t="shared" si="4"/>
        <v>0.16</v>
      </c>
      <c r="I20" s="727">
        <f t="shared" si="0"/>
        <v>325</v>
      </c>
      <c r="J20" s="134">
        <f t="shared" si="1"/>
        <v>68</v>
      </c>
      <c r="K20" s="718">
        <f t="shared" si="2"/>
        <v>0.20923076923076922</v>
      </c>
    </row>
    <row r="21" spans="1:11" ht="12" customHeight="1">
      <c r="A21" s="503" t="s">
        <v>3072</v>
      </c>
      <c r="B21" s="504" t="s">
        <v>3073</v>
      </c>
      <c r="C21" s="505"/>
      <c r="D21" s="133">
        <v>1</v>
      </c>
      <c r="E21" s="716"/>
      <c r="F21" s="505"/>
      <c r="G21" s="134"/>
      <c r="H21" s="718"/>
      <c r="I21" s="727">
        <f t="shared" si="0"/>
        <v>0</v>
      </c>
      <c r="J21" s="134">
        <f t="shared" si="1"/>
        <v>1</v>
      </c>
      <c r="K21" s="718"/>
    </row>
    <row r="22" spans="1:11" ht="12" customHeight="1">
      <c r="A22" s="503" t="s">
        <v>2926</v>
      </c>
      <c r="B22" s="504" t="s">
        <v>2927</v>
      </c>
      <c r="C22" s="505">
        <v>37</v>
      </c>
      <c r="D22" s="133">
        <v>58</v>
      </c>
      <c r="E22" s="716">
        <f t="shared" si="3"/>
        <v>1.5675675675675675</v>
      </c>
      <c r="F22" s="505">
        <v>2</v>
      </c>
      <c r="G22" s="134"/>
      <c r="H22" s="718">
        <f t="shared" si="4"/>
        <v>0</v>
      </c>
      <c r="I22" s="727">
        <f t="shared" si="0"/>
        <v>39</v>
      </c>
      <c r="J22" s="134">
        <f t="shared" si="1"/>
        <v>58</v>
      </c>
      <c r="K22" s="718">
        <f t="shared" si="2"/>
        <v>1.4871794871794872</v>
      </c>
    </row>
    <row r="23" spans="1:11" ht="12" customHeight="1">
      <c r="A23" s="510" t="s">
        <v>3075</v>
      </c>
      <c r="B23" s="511" t="s">
        <v>3074</v>
      </c>
      <c r="C23" s="512">
        <v>12</v>
      </c>
      <c r="D23" s="133"/>
      <c r="E23" s="716">
        <f t="shared" si="3"/>
        <v>0</v>
      </c>
      <c r="F23" s="512"/>
      <c r="G23" s="134"/>
      <c r="H23" s="718"/>
      <c r="I23" s="727">
        <f t="shared" si="0"/>
        <v>12</v>
      </c>
      <c r="J23" s="134">
        <f t="shared" si="1"/>
        <v>0</v>
      </c>
      <c r="K23" s="718">
        <f t="shared" si="2"/>
        <v>0</v>
      </c>
    </row>
    <row r="24" spans="1:11" ht="12" customHeight="1">
      <c r="A24" s="510" t="s">
        <v>3077</v>
      </c>
      <c r="B24" s="511" t="s">
        <v>3076</v>
      </c>
      <c r="C24" s="512">
        <v>192</v>
      </c>
      <c r="D24" s="133">
        <v>107</v>
      </c>
      <c r="E24" s="716">
        <f t="shared" si="3"/>
        <v>0.55729166666666663</v>
      </c>
      <c r="F24" s="512">
        <v>11</v>
      </c>
      <c r="G24" s="134"/>
      <c r="H24" s="718">
        <f t="shared" si="4"/>
        <v>0</v>
      </c>
      <c r="I24" s="727">
        <f t="shared" si="0"/>
        <v>203</v>
      </c>
      <c r="J24" s="134">
        <f t="shared" si="1"/>
        <v>107</v>
      </c>
      <c r="K24" s="718">
        <f t="shared" si="2"/>
        <v>0.52709359605911332</v>
      </c>
    </row>
    <row r="25" spans="1:11" ht="12" customHeight="1">
      <c r="A25" s="510" t="s">
        <v>3078</v>
      </c>
      <c r="B25" s="511" t="s">
        <v>3079</v>
      </c>
      <c r="C25" s="512"/>
      <c r="D25" s="133"/>
      <c r="E25" s="716"/>
      <c r="F25" s="512">
        <v>55</v>
      </c>
      <c r="G25" s="134"/>
      <c r="H25" s="718">
        <f t="shared" si="4"/>
        <v>0</v>
      </c>
      <c r="I25" s="727">
        <f t="shared" si="0"/>
        <v>55</v>
      </c>
      <c r="J25" s="134">
        <f t="shared" si="1"/>
        <v>0</v>
      </c>
      <c r="K25" s="718">
        <f t="shared" si="2"/>
        <v>0</v>
      </c>
    </row>
    <row r="26" spans="1:11" ht="12" customHeight="1">
      <c r="A26" s="725" t="s">
        <v>2928</v>
      </c>
      <c r="B26" s="726" t="s">
        <v>2929</v>
      </c>
      <c r="C26" s="512"/>
      <c r="D26" s="133"/>
      <c r="E26" s="716"/>
      <c r="F26" s="512"/>
      <c r="G26" s="134">
        <v>1</v>
      </c>
      <c r="H26" s="718"/>
      <c r="I26" s="727"/>
      <c r="J26" s="134">
        <f t="shared" si="1"/>
        <v>1</v>
      </c>
      <c r="K26" s="718"/>
    </row>
    <row r="27" spans="1:11" ht="12" customHeight="1">
      <c r="A27" s="503" t="s">
        <v>2930</v>
      </c>
      <c r="B27" s="504" t="s">
        <v>2931</v>
      </c>
      <c r="C27" s="505"/>
      <c r="D27" s="133"/>
      <c r="E27" s="716"/>
      <c r="F27" s="505">
        <v>23</v>
      </c>
      <c r="G27" s="134">
        <v>2</v>
      </c>
      <c r="H27" s="718">
        <f t="shared" si="4"/>
        <v>8.6956521739130432E-2</v>
      </c>
      <c r="I27" s="727">
        <f t="shared" si="0"/>
        <v>23</v>
      </c>
      <c r="J27" s="134">
        <f t="shared" si="1"/>
        <v>2</v>
      </c>
      <c r="K27" s="718">
        <f t="shared" si="2"/>
        <v>8.6956521739130432E-2</v>
      </c>
    </row>
    <row r="28" spans="1:11" ht="12" customHeight="1">
      <c r="A28" s="503" t="s">
        <v>3080</v>
      </c>
      <c r="B28" s="504" t="s">
        <v>3081</v>
      </c>
      <c r="C28" s="505">
        <v>71</v>
      </c>
      <c r="D28" s="133">
        <v>18</v>
      </c>
      <c r="E28" s="716">
        <f t="shared" si="3"/>
        <v>0.25352112676056338</v>
      </c>
      <c r="F28" s="505">
        <v>2062</v>
      </c>
      <c r="G28" s="134">
        <v>478</v>
      </c>
      <c r="H28" s="718">
        <f t="shared" si="4"/>
        <v>0.23181377303588749</v>
      </c>
      <c r="I28" s="727">
        <f t="shared" si="0"/>
        <v>2133</v>
      </c>
      <c r="J28" s="134">
        <f t="shared" si="1"/>
        <v>496</v>
      </c>
      <c r="K28" s="718">
        <f t="shared" si="2"/>
        <v>0.23253633380215658</v>
      </c>
    </row>
    <row r="29" spans="1:11" ht="12" customHeight="1">
      <c r="A29" s="503" t="s">
        <v>3045</v>
      </c>
      <c r="B29" s="504" t="s">
        <v>3046</v>
      </c>
      <c r="C29" s="505">
        <v>1649</v>
      </c>
      <c r="D29" s="133">
        <v>302</v>
      </c>
      <c r="E29" s="716">
        <f t="shared" si="3"/>
        <v>0.18314129775621588</v>
      </c>
      <c r="F29" s="505"/>
      <c r="G29" s="134"/>
      <c r="H29" s="718"/>
      <c r="I29" s="727">
        <f t="shared" si="0"/>
        <v>1649</v>
      </c>
      <c r="J29" s="134">
        <f t="shared" si="1"/>
        <v>302</v>
      </c>
      <c r="K29" s="718">
        <f t="shared" si="2"/>
        <v>0.18314129775621588</v>
      </c>
    </row>
    <row r="30" spans="1:11" ht="12" customHeight="1">
      <c r="A30" s="503" t="s">
        <v>3082</v>
      </c>
      <c r="B30" s="504" t="s">
        <v>3083</v>
      </c>
      <c r="C30" s="505">
        <v>22</v>
      </c>
      <c r="D30" s="133"/>
      <c r="E30" s="716">
        <f t="shared" si="3"/>
        <v>0</v>
      </c>
      <c r="F30" s="505"/>
      <c r="G30" s="134"/>
      <c r="H30" s="718"/>
      <c r="I30" s="727">
        <f t="shared" si="0"/>
        <v>22</v>
      </c>
      <c r="J30" s="134">
        <f t="shared" si="1"/>
        <v>0</v>
      </c>
      <c r="K30" s="718">
        <f t="shared" si="2"/>
        <v>0</v>
      </c>
    </row>
    <row r="31" spans="1:11" ht="12" customHeight="1">
      <c r="A31" s="503" t="s">
        <v>2938</v>
      </c>
      <c r="B31" s="504" t="s">
        <v>2973</v>
      </c>
      <c r="C31" s="505">
        <v>1</v>
      </c>
      <c r="D31" s="133">
        <v>1</v>
      </c>
      <c r="E31" s="716">
        <f t="shared" si="3"/>
        <v>1</v>
      </c>
      <c r="F31" s="505">
        <v>56</v>
      </c>
      <c r="G31" s="134">
        <v>5</v>
      </c>
      <c r="H31" s="718">
        <f t="shared" si="4"/>
        <v>8.9285714285714288E-2</v>
      </c>
      <c r="I31" s="727">
        <f t="shared" si="0"/>
        <v>57</v>
      </c>
      <c r="J31" s="134">
        <f t="shared" si="1"/>
        <v>6</v>
      </c>
      <c r="K31" s="718">
        <f t="shared" si="2"/>
        <v>0.10526315789473684</v>
      </c>
    </row>
    <row r="32" spans="1:11" ht="12" customHeight="1">
      <c r="A32" s="503" t="s">
        <v>2906</v>
      </c>
      <c r="B32" s="504" t="s">
        <v>2907</v>
      </c>
      <c r="C32" s="505">
        <v>8</v>
      </c>
      <c r="D32" s="133"/>
      <c r="E32" s="716">
        <f t="shared" si="3"/>
        <v>0</v>
      </c>
      <c r="F32" s="505"/>
      <c r="G32" s="134">
        <v>1</v>
      </c>
      <c r="H32" s="718"/>
      <c r="I32" s="727">
        <f t="shared" si="0"/>
        <v>8</v>
      </c>
      <c r="J32" s="134">
        <f t="shared" si="1"/>
        <v>1</v>
      </c>
      <c r="K32" s="718">
        <f t="shared" si="2"/>
        <v>0.125</v>
      </c>
    </row>
    <row r="33" spans="1:11" ht="12" customHeight="1">
      <c r="A33" s="503" t="s">
        <v>2940</v>
      </c>
      <c r="B33" s="504" t="s">
        <v>2941</v>
      </c>
      <c r="C33" s="505">
        <v>107</v>
      </c>
      <c r="D33" s="133">
        <v>34</v>
      </c>
      <c r="E33" s="716">
        <f t="shared" si="3"/>
        <v>0.31775700934579437</v>
      </c>
      <c r="F33" s="505">
        <v>505</v>
      </c>
      <c r="G33" s="134">
        <v>65</v>
      </c>
      <c r="H33" s="718">
        <f t="shared" si="4"/>
        <v>0.12871287128712872</v>
      </c>
      <c r="I33" s="727">
        <f t="shared" si="0"/>
        <v>612</v>
      </c>
      <c r="J33" s="134">
        <f t="shared" si="1"/>
        <v>99</v>
      </c>
      <c r="K33" s="718">
        <f t="shared" si="2"/>
        <v>0.16176470588235295</v>
      </c>
    </row>
    <row r="34" spans="1:11" ht="12" customHeight="1">
      <c r="A34" s="503" t="s">
        <v>3084</v>
      </c>
      <c r="B34" s="504" t="s">
        <v>3085</v>
      </c>
      <c r="C34" s="505">
        <v>1</v>
      </c>
      <c r="D34" s="133">
        <v>1</v>
      </c>
      <c r="E34" s="716">
        <f t="shared" si="3"/>
        <v>1</v>
      </c>
      <c r="F34" s="505">
        <v>369</v>
      </c>
      <c r="G34" s="134">
        <v>61</v>
      </c>
      <c r="H34" s="718">
        <f t="shared" si="4"/>
        <v>0.16531165311653118</v>
      </c>
      <c r="I34" s="727">
        <f t="shared" si="0"/>
        <v>370</v>
      </c>
      <c r="J34" s="134">
        <f t="shared" si="1"/>
        <v>62</v>
      </c>
      <c r="K34" s="718">
        <f t="shared" si="2"/>
        <v>0.16756756756756758</v>
      </c>
    </row>
    <row r="35" spans="1:11" ht="12" customHeight="1">
      <c r="A35" s="503" t="s">
        <v>2976</v>
      </c>
      <c r="B35" s="504" t="s">
        <v>2977</v>
      </c>
      <c r="C35" s="505">
        <v>2</v>
      </c>
      <c r="D35" s="133">
        <v>1</v>
      </c>
      <c r="E35" s="716">
        <f t="shared" si="3"/>
        <v>0.5</v>
      </c>
      <c r="F35" s="505">
        <v>551</v>
      </c>
      <c r="G35" s="134">
        <v>82</v>
      </c>
      <c r="H35" s="718">
        <f t="shared" si="4"/>
        <v>0.14882032667876588</v>
      </c>
      <c r="I35" s="727">
        <f t="shared" si="0"/>
        <v>553</v>
      </c>
      <c r="J35" s="134">
        <f t="shared" si="1"/>
        <v>83</v>
      </c>
      <c r="K35" s="718">
        <f t="shared" si="2"/>
        <v>0.15009041591320071</v>
      </c>
    </row>
    <row r="36" spans="1:11" ht="12" customHeight="1">
      <c r="A36" s="503" t="s">
        <v>2982</v>
      </c>
      <c r="B36" s="504" t="s">
        <v>2983</v>
      </c>
      <c r="C36" s="505"/>
      <c r="D36" s="133"/>
      <c r="E36" s="716"/>
      <c r="F36" s="505">
        <v>37</v>
      </c>
      <c r="G36" s="134">
        <v>8</v>
      </c>
      <c r="H36" s="718">
        <f t="shared" si="4"/>
        <v>0.21621621621621623</v>
      </c>
      <c r="I36" s="727">
        <f t="shared" si="0"/>
        <v>37</v>
      </c>
      <c r="J36" s="134">
        <f t="shared" si="1"/>
        <v>8</v>
      </c>
      <c r="K36" s="718">
        <f t="shared" si="2"/>
        <v>0.21621621621621623</v>
      </c>
    </row>
    <row r="37" spans="1:11" ht="12" customHeight="1">
      <c r="A37" s="503" t="s">
        <v>2944</v>
      </c>
      <c r="B37" s="504" t="s">
        <v>2945</v>
      </c>
      <c r="C37" s="505"/>
      <c r="D37" s="133"/>
      <c r="E37" s="716"/>
      <c r="F37" s="505">
        <v>9</v>
      </c>
      <c r="G37" s="134"/>
      <c r="H37" s="718">
        <f t="shared" si="4"/>
        <v>0</v>
      </c>
      <c r="I37" s="727">
        <f t="shared" si="0"/>
        <v>9</v>
      </c>
      <c r="J37" s="134">
        <f t="shared" si="1"/>
        <v>0</v>
      </c>
      <c r="K37" s="718">
        <f t="shared" si="2"/>
        <v>0</v>
      </c>
    </row>
    <row r="38" spans="1:11" ht="12" customHeight="1">
      <c r="A38" s="503" t="s">
        <v>2916</v>
      </c>
      <c r="B38" s="504" t="s">
        <v>2917</v>
      </c>
      <c r="C38" s="505"/>
      <c r="D38" s="133"/>
      <c r="E38" s="716"/>
      <c r="F38" s="505">
        <v>23</v>
      </c>
      <c r="G38" s="134"/>
      <c r="H38" s="718">
        <f t="shared" si="4"/>
        <v>0</v>
      </c>
      <c r="I38" s="727">
        <f t="shared" si="0"/>
        <v>23</v>
      </c>
      <c r="J38" s="134">
        <f t="shared" si="1"/>
        <v>0</v>
      </c>
      <c r="K38" s="718">
        <f t="shared" si="2"/>
        <v>0</v>
      </c>
    </row>
    <row r="39" spans="1:11" ht="12" customHeight="1">
      <c r="A39" s="503" t="s">
        <v>2986</v>
      </c>
      <c r="B39" s="504" t="s">
        <v>2987</v>
      </c>
      <c r="C39" s="505"/>
      <c r="D39" s="133"/>
      <c r="E39" s="716"/>
      <c r="F39" s="505">
        <v>1</v>
      </c>
      <c r="G39" s="134"/>
      <c r="H39" s="718">
        <f t="shared" si="4"/>
        <v>0</v>
      </c>
      <c r="I39" s="727">
        <f t="shared" si="0"/>
        <v>1</v>
      </c>
      <c r="J39" s="134">
        <f t="shared" si="1"/>
        <v>0</v>
      </c>
      <c r="K39" s="718">
        <f t="shared" si="2"/>
        <v>0</v>
      </c>
    </row>
    <row r="40" spans="1:11" ht="12" customHeight="1">
      <c r="A40" s="503" t="s">
        <v>2988</v>
      </c>
      <c r="B40" s="504" t="s">
        <v>2989</v>
      </c>
      <c r="C40" s="505">
        <v>2</v>
      </c>
      <c r="D40" s="133"/>
      <c r="E40" s="716">
        <f t="shared" si="3"/>
        <v>0</v>
      </c>
      <c r="F40" s="505"/>
      <c r="G40" s="134"/>
      <c r="H40" s="718"/>
      <c r="I40" s="727">
        <f t="shared" si="0"/>
        <v>2</v>
      </c>
      <c r="J40" s="134">
        <f t="shared" si="1"/>
        <v>0</v>
      </c>
      <c r="K40" s="718">
        <f t="shared" si="2"/>
        <v>0</v>
      </c>
    </row>
    <row r="41" spans="1:11" ht="12" customHeight="1">
      <c r="A41" s="503" t="s">
        <v>3086</v>
      </c>
      <c r="B41" s="504" t="s">
        <v>3087</v>
      </c>
      <c r="C41" s="505">
        <v>3</v>
      </c>
      <c r="D41" s="133"/>
      <c r="E41" s="716">
        <f t="shared" si="3"/>
        <v>0</v>
      </c>
      <c r="F41" s="505"/>
      <c r="G41" s="134"/>
      <c r="H41" s="718"/>
      <c r="I41" s="727">
        <f t="shared" si="0"/>
        <v>3</v>
      </c>
      <c r="J41" s="134">
        <f t="shared" si="1"/>
        <v>0</v>
      </c>
      <c r="K41" s="718">
        <f t="shared" si="2"/>
        <v>0</v>
      </c>
    </row>
    <row r="42" spans="1:11" ht="12" customHeight="1">
      <c r="A42" s="503" t="s">
        <v>2918</v>
      </c>
      <c r="B42" s="504" t="s">
        <v>2919</v>
      </c>
      <c r="C42" s="505">
        <v>125</v>
      </c>
      <c r="D42" s="133">
        <v>25</v>
      </c>
      <c r="E42" s="716">
        <f t="shared" si="3"/>
        <v>0.2</v>
      </c>
      <c r="F42" s="505">
        <v>7532</v>
      </c>
      <c r="G42" s="134">
        <v>1218</v>
      </c>
      <c r="H42" s="718">
        <f t="shared" si="4"/>
        <v>0.16171003717472118</v>
      </c>
      <c r="I42" s="727">
        <f t="shared" si="0"/>
        <v>7657</v>
      </c>
      <c r="J42" s="134">
        <f t="shared" si="1"/>
        <v>1243</v>
      </c>
      <c r="K42" s="718">
        <f t="shared" si="2"/>
        <v>0.1623351181925036</v>
      </c>
    </row>
    <row r="43" spans="1:11" ht="12" customHeight="1">
      <c r="A43" s="503" t="s">
        <v>2999</v>
      </c>
      <c r="B43" s="504" t="s">
        <v>3000</v>
      </c>
      <c r="C43" s="505">
        <v>31</v>
      </c>
      <c r="D43" s="133">
        <v>3</v>
      </c>
      <c r="E43" s="716">
        <f t="shared" si="3"/>
        <v>9.6774193548387094E-2</v>
      </c>
      <c r="F43" s="505">
        <v>3061</v>
      </c>
      <c r="G43" s="134">
        <v>560</v>
      </c>
      <c r="H43" s="718">
        <f t="shared" si="4"/>
        <v>0.18294674942829139</v>
      </c>
      <c r="I43" s="727">
        <f t="shared" si="0"/>
        <v>3092</v>
      </c>
      <c r="J43" s="134">
        <f t="shared" si="1"/>
        <v>563</v>
      </c>
      <c r="K43" s="718">
        <f t="shared" si="2"/>
        <v>0.18208279430789134</v>
      </c>
    </row>
    <row r="44" spans="1:11" ht="12" customHeight="1">
      <c r="A44" s="503" t="s">
        <v>3088</v>
      </c>
      <c r="B44" s="504" t="s">
        <v>3089</v>
      </c>
      <c r="C44" s="505">
        <v>1</v>
      </c>
      <c r="D44" s="133"/>
      <c r="E44" s="716">
        <f t="shared" si="3"/>
        <v>0</v>
      </c>
      <c r="F44" s="505"/>
      <c r="G44" s="134"/>
      <c r="H44" s="718"/>
      <c r="I44" s="727">
        <f t="shared" si="0"/>
        <v>1</v>
      </c>
      <c r="J44" s="134">
        <f t="shared" si="1"/>
        <v>0</v>
      </c>
      <c r="K44" s="718">
        <f t="shared" si="2"/>
        <v>0</v>
      </c>
    </row>
    <row r="45" spans="1:11" ht="12" customHeight="1">
      <c r="A45" s="266"/>
      <c r="B45" s="713"/>
      <c r="C45" s="770">
        <f>SUM(C8:C44)</f>
        <v>3522</v>
      </c>
      <c r="D45" s="770">
        <f>SUM(D8:D44)</f>
        <v>906</v>
      </c>
      <c r="E45" s="721">
        <f t="shared" si="3"/>
        <v>0.25724020442930151</v>
      </c>
      <c r="F45" s="770">
        <f>SUM(F8:F44)</f>
        <v>15610</v>
      </c>
      <c r="G45" s="770">
        <f>SUM(G8:G44)</f>
        <v>2716</v>
      </c>
      <c r="H45" s="722">
        <f t="shared" si="4"/>
        <v>0.17399103139013453</v>
      </c>
      <c r="I45" s="728">
        <f t="shared" si="0"/>
        <v>19132</v>
      </c>
      <c r="J45" s="771">
        <f t="shared" si="1"/>
        <v>3622</v>
      </c>
      <c r="K45" s="722">
        <f t="shared" si="2"/>
        <v>0.1893163286640184</v>
      </c>
    </row>
  </sheetData>
  <mergeCells count="5">
    <mergeCell ref="A5:A6"/>
    <mergeCell ref="B5:B6"/>
    <mergeCell ref="C5:E5"/>
    <mergeCell ref="F5:H5"/>
    <mergeCell ref="I5:K5"/>
  </mergeCells>
  <pageMargins left="0" right="0" top="0" bottom="0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62"/>
  <sheetViews>
    <sheetView topLeftCell="A45" workbookViewId="0">
      <selection activeCell="M57" sqref="M57"/>
    </sheetView>
  </sheetViews>
  <sheetFormatPr defaultRowHeight="12.75"/>
  <cols>
    <col min="1" max="1" width="7.5703125" customWidth="1"/>
    <col min="2" max="2" width="33.28515625" customWidth="1"/>
    <col min="3" max="4" width="6.42578125" customWidth="1"/>
    <col min="5" max="5" width="7.42578125" customWidth="1"/>
    <col min="6" max="7" width="6.42578125" customWidth="1"/>
    <col min="8" max="8" width="7.7109375" customWidth="1"/>
    <col min="9" max="10" width="6.42578125" customWidth="1"/>
    <col min="11" max="11" width="7.14062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 ht="14.25">
      <c r="A3" s="393"/>
      <c r="B3" s="394" t="s">
        <v>1794</v>
      </c>
      <c r="C3" s="388" t="s">
        <v>1752</v>
      </c>
      <c r="D3" s="390"/>
      <c r="E3" s="390"/>
      <c r="F3" s="390"/>
      <c r="G3" s="390"/>
      <c r="H3" s="390"/>
      <c r="I3" s="392"/>
      <c r="J3" s="400"/>
      <c r="K3" s="363"/>
    </row>
    <row r="4" spans="1:11" ht="14.25">
      <c r="A4" s="393"/>
      <c r="B4" s="394" t="s">
        <v>197</v>
      </c>
      <c r="C4" s="388" t="s">
        <v>1941</v>
      </c>
      <c r="D4" s="390"/>
      <c r="E4" s="390"/>
      <c r="F4" s="390"/>
      <c r="G4" s="390"/>
      <c r="H4" s="390"/>
      <c r="I4" s="392"/>
      <c r="J4" s="400"/>
      <c r="K4" s="363"/>
    </row>
    <row r="5" spans="1:11">
      <c r="A5" s="989" t="s">
        <v>115</v>
      </c>
      <c r="B5" s="989" t="s">
        <v>199</v>
      </c>
      <c r="C5" s="991" t="s">
        <v>1751</v>
      </c>
      <c r="D5" s="991"/>
      <c r="E5" s="991"/>
      <c r="F5" s="991" t="s">
        <v>1750</v>
      </c>
      <c r="G5" s="991"/>
      <c r="H5" s="991"/>
      <c r="I5" s="991" t="s">
        <v>86</v>
      </c>
      <c r="J5" s="991"/>
      <c r="K5" s="991"/>
    </row>
    <row r="6" spans="1:11" ht="68.25" thickBot="1">
      <c r="A6" s="990"/>
      <c r="B6" s="990"/>
      <c r="C6" s="235" t="s">
        <v>1808</v>
      </c>
      <c r="D6" s="235" t="s">
        <v>1809</v>
      </c>
      <c r="E6" s="696" t="s">
        <v>1804</v>
      </c>
      <c r="F6" s="235" t="s">
        <v>1808</v>
      </c>
      <c r="G6" s="235" t="s">
        <v>1809</v>
      </c>
      <c r="H6" s="696" t="s">
        <v>1804</v>
      </c>
      <c r="I6" s="235" t="s">
        <v>1808</v>
      </c>
      <c r="J6" s="235" t="s">
        <v>1809</v>
      </c>
      <c r="K6" s="696" t="s">
        <v>1804</v>
      </c>
    </row>
    <row r="7" spans="1:11" ht="12" customHeight="1" thickTop="1">
      <c r="A7" s="266"/>
      <c r="B7" s="333" t="s">
        <v>1749</v>
      </c>
      <c r="C7" s="136"/>
      <c r="D7" s="136"/>
      <c r="E7" s="136"/>
      <c r="F7" s="359"/>
      <c r="G7" s="359"/>
      <c r="H7" s="359"/>
      <c r="I7" s="332"/>
      <c r="J7" s="359"/>
      <c r="K7" s="359"/>
    </row>
    <row r="8" spans="1:11" ht="12" customHeight="1">
      <c r="A8" s="503" t="s">
        <v>3150</v>
      </c>
      <c r="B8" s="504" t="s">
        <v>3151</v>
      </c>
      <c r="C8" s="782">
        <v>10</v>
      </c>
      <c r="D8" s="488"/>
      <c r="E8" s="488"/>
      <c r="F8" s="490">
        <v>79</v>
      </c>
      <c r="G8" s="490"/>
      <c r="H8" s="490"/>
      <c r="I8" s="489">
        <f>C8+F8</f>
        <v>89</v>
      </c>
      <c r="J8" s="489">
        <f>D8+G8</f>
        <v>0</v>
      </c>
      <c r="K8" s="490"/>
    </row>
    <row r="9" spans="1:11" ht="12" customHeight="1">
      <c r="A9" s="503" t="s">
        <v>3152</v>
      </c>
      <c r="B9" s="724" t="s">
        <v>3153</v>
      </c>
      <c r="C9" s="784">
        <v>61</v>
      </c>
      <c r="D9" s="488">
        <v>90</v>
      </c>
      <c r="E9" s="786">
        <f>D9/C9</f>
        <v>1.4754098360655739</v>
      </c>
      <c r="F9" s="784"/>
      <c r="G9" s="490">
        <v>1</v>
      </c>
      <c r="H9" s="490"/>
      <c r="I9" s="489">
        <f t="shared" ref="I9:I62" si="0">C9+F9</f>
        <v>61</v>
      </c>
      <c r="J9" s="489">
        <f t="shared" ref="J9:J62" si="1">D9+G9</f>
        <v>91</v>
      </c>
      <c r="K9" s="490"/>
    </row>
    <row r="10" spans="1:11" ht="12" customHeight="1">
      <c r="A10" s="503" t="s">
        <v>3154</v>
      </c>
      <c r="B10" s="724" t="s">
        <v>3155</v>
      </c>
      <c r="C10" s="784">
        <v>4866</v>
      </c>
      <c r="D10" s="488">
        <v>2030</v>
      </c>
      <c r="E10" s="786">
        <f t="shared" ref="E10:E62" si="2">D10/C10</f>
        <v>0.41718043567612001</v>
      </c>
      <c r="F10" s="784">
        <v>663</v>
      </c>
      <c r="G10" s="490">
        <v>99</v>
      </c>
      <c r="H10" s="780">
        <f>G10/F10</f>
        <v>0.14932126696832579</v>
      </c>
      <c r="I10" s="489">
        <f t="shared" si="0"/>
        <v>5529</v>
      </c>
      <c r="J10" s="489">
        <f t="shared" si="1"/>
        <v>2129</v>
      </c>
      <c r="K10" s="780">
        <f>J10/I10</f>
        <v>0.38506058961837586</v>
      </c>
    </row>
    <row r="11" spans="1:11" ht="12" customHeight="1">
      <c r="A11" s="503" t="s">
        <v>3156</v>
      </c>
      <c r="B11" s="724" t="s">
        <v>3157</v>
      </c>
      <c r="C11" s="784">
        <v>2281</v>
      </c>
      <c r="D11" s="488">
        <v>473</v>
      </c>
      <c r="E11" s="786">
        <f t="shared" si="2"/>
        <v>0.20736519070583079</v>
      </c>
      <c r="F11" s="784">
        <v>1097</v>
      </c>
      <c r="G11" s="490">
        <v>58</v>
      </c>
      <c r="H11" s="780">
        <f t="shared" ref="H11:H62" si="3">G11/F11</f>
        <v>5.2871467639015499E-2</v>
      </c>
      <c r="I11" s="489">
        <f t="shared" si="0"/>
        <v>3378</v>
      </c>
      <c r="J11" s="489">
        <f t="shared" si="1"/>
        <v>531</v>
      </c>
      <c r="K11" s="780">
        <f t="shared" ref="K11:K62" si="4">J11/I11</f>
        <v>0.15719360568383658</v>
      </c>
    </row>
    <row r="12" spans="1:11" ht="12" customHeight="1">
      <c r="A12" s="503" t="s">
        <v>3158</v>
      </c>
      <c r="B12" s="724" t="s">
        <v>3159</v>
      </c>
      <c r="C12" s="784">
        <v>3532</v>
      </c>
      <c r="D12" s="488">
        <v>859</v>
      </c>
      <c r="E12" s="786">
        <f t="shared" si="2"/>
        <v>0.24320498301245752</v>
      </c>
      <c r="F12" s="784">
        <v>932</v>
      </c>
      <c r="G12" s="490">
        <v>41</v>
      </c>
      <c r="H12" s="780">
        <f t="shared" si="3"/>
        <v>4.3991416309012876E-2</v>
      </c>
      <c r="I12" s="489">
        <f t="shared" si="0"/>
        <v>4464</v>
      </c>
      <c r="J12" s="489">
        <f t="shared" si="1"/>
        <v>900</v>
      </c>
      <c r="K12" s="780">
        <f t="shared" si="4"/>
        <v>0.20161290322580644</v>
      </c>
    </row>
    <row r="13" spans="1:11" ht="12" customHeight="1">
      <c r="A13" s="503" t="s">
        <v>3160</v>
      </c>
      <c r="B13" s="724" t="s">
        <v>3161</v>
      </c>
      <c r="C13" s="784">
        <v>740</v>
      </c>
      <c r="D13" s="488">
        <v>141</v>
      </c>
      <c r="E13" s="786">
        <f t="shared" si="2"/>
        <v>0.19054054054054054</v>
      </c>
      <c r="F13" s="784">
        <v>80</v>
      </c>
      <c r="G13" s="490">
        <v>1</v>
      </c>
      <c r="H13" s="780">
        <f t="shared" si="3"/>
        <v>1.2500000000000001E-2</v>
      </c>
      <c r="I13" s="489">
        <f t="shared" si="0"/>
        <v>820</v>
      </c>
      <c r="J13" s="489">
        <f t="shared" si="1"/>
        <v>142</v>
      </c>
      <c r="K13" s="780">
        <f t="shared" si="4"/>
        <v>0.17317073170731706</v>
      </c>
    </row>
    <row r="14" spans="1:11" ht="12" customHeight="1">
      <c r="A14" s="503" t="s">
        <v>3244</v>
      </c>
      <c r="B14" s="724" t="s">
        <v>3245</v>
      </c>
      <c r="C14" s="784"/>
      <c r="D14" s="488">
        <v>10</v>
      </c>
      <c r="E14" s="786"/>
      <c r="F14" s="784"/>
      <c r="G14" s="490"/>
      <c r="H14" s="780"/>
      <c r="I14" s="489">
        <f t="shared" si="0"/>
        <v>0</v>
      </c>
      <c r="J14" s="489">
        <f t="shared" si="1"/>
        <v>10</v>
      </c>
      <c r="K14" s="780"/>
    </row>
    <row r="15" spans="1:11" ht="12" customHeight="1">
      <c r="A15" s="503" t="s">
        <v>3162</v>
      </c>
      <c r="B15" s="724" t="s">
        <v>3163</v>
      </c>
      <c r="C15" s="784">
        <v>3982</v>
      </c>
      <c r="D15" s="488">
        <v>812</v>
      </c>
      <c r="E15" s="786">
        <f t="shared" si="2"/>
        <v>0.20391762933199398</v>
      </c>
      <c r="F15" s="784">
        <v>668</v>
      </c>
      <c r="G15" s="490">
        <v>167</v>
      </c>
      <c r="H15" s="780">
        <f t="shared" si="3"/>
        <v>0.25</v>
      </c>
      <c r="I15" s="489">
        <f t="shared" si="0"/>
        <v>4650</v>
      </c>
      <c r="J15" s="489">
        <f t="shared" si="1"/>
        <v>979</v>
      </c>
      <c r="K15" s="780">
        <f t="shared" si="4"/>
        <v>0.21053763440860215</v>
      </c>
    </row>
    <row r="16" spans="1:11" ht="12" customHeight="1">
      <c r="A16" s="503" t="s">
        <v>3164</v>
      </c>
      <c r="B16" s="504" t="s">
        <v>3165</v>
      </c>
      <c r="C16" s="784">
        <v>10</v>
      </c>
      <c r="D16" s="488"/>
      <c r="E16" s="786">
        <f t="shared" si="2"/>
        <v>0</v>
      </c>
      <c r="F16" s="784">
        <v>87</v>
      </c>
      <c r="G16" s="490"/>
      <c r="H16" s="780">
        <f t="shared" si="3"/>
        <v>0</v>
      </c>
      <c r="I16" s="489">
        <f t="shared" si="0"/>
        <v>97</v>
      </c>
      <c r="J16" s="489">
        <f t="shared" si="1"/>
        <v>0</v>
      </c>
      <c r="K16" s="780">
        <f t="shared" si="4"/>
        <v>0</v>
      </c>
    </row>
    <row r="17" spans="1:11" ht="12" customHeight="1">
      <c r="A17" s="503" t="s">
        <v>3166</v>
      </c>
      <c r="B17" s="724" t="s">
        <v>3167</v>
      </c>
      <c r="C17" s="784">
        <v>32</v>
      </c>
      <c r="D17" s="488"/>
      <c r="E17" s="786">
        <f t="shared" si="2"/>
        <v>0</v>
      </c>
      <c r="F17" s="784">
        <v>409</v>
      </c>
      <c r="G17" s="490">
        <v>11</v>
      </c>
      <c r="H17" s="780">
        <f t="shared" si="3"/>
        <v>2.6894865525672371E-2</v>
      </c>
      <c r="I17" s="489">
        <f t="shared" si="0"/>
        <v>441</v>
      </c>
      <c r="J17" s="489">
        <f t="shared" si="1"/>
        <v>11</v>
      </c>
      <c r="K17" s="780">
        <f t="shared" si="4"/>
        <v>2.4943310657596373E-2</v>
      </c>
    </row>
    <row r="18" spans="1:11" ht="12" customHeight="1">
      <c r="A18" s="503" t="s">
        <v>3168</v>
      </c>
      <c r="B18" s="724" t="s">
        <v>3169</v>
      </c>
      <c r="C18" s="784">
        <v>1747</v>
      </c>
      <c r="D18" s="488">
        <v>435</v>
      </c>
      <c r="E18" s="786">
        <f t="shared" si="2"/>
        <v>0.24899828277046365</v>
      </c>
      <c r="F18" s="784">
        <v>470</v>
      </c>
      <c r="G18" s="490">
        <v>62</v>
      </c>
      <c r="H18" s="780">
        <f t="shared" si="3"/>
        <v>0.13191489361702127</v>
      </c>
      <c r="I18" s="489">
        <f t="shared" si="0"/>
        <v>2217</v>
      </c>
      <c r="J18" s="489">
        <f t="shared" si="1"/>
        <v>497</v>
      </c>
      <c r="K18" s="780">
        <f t="shared" si="4"/>
        <v>0.22417681551646368</v>
      </c>
    </row>
    <row r="19" spans="1:11" ht="12" customHeight="1">
      <c r="A19" s="503" t="s">
        <v>3170</v>
      </c>
      <c r="B19" s="724" t="s">
        <v>3171</v>
      </c>
      <c r="C19" s="784">
        <v>255</v>
      </c>
      <c r="D19" s="488">
        <v>160</v>
      </c>
      <c r="E19" s="786">
        <f t="shared" si="2"/>
        <v>0.62745098039215685</v>
      </c>
      <c r="F19" s="784"/>
      <c r="G19" s="490">
        <v>10</v>
      </c>
      <c r="H19" s="780"/>
      <c r="I19" s="489">
        <f t="shared" si="0"/>
        <v>255</v>
      </c>
      <c r="J19" s="489">
        <f t="shared" si="1"/>
        <v>170</v>
      </c>
      <c r="K19" s="780">
        <f t="shared" si="4"/>
        <v>0.66666666666666663</v>
      </c>
    </row>
    <row r="20" spans="1:11" ht="12" customHeight="1">
      <c r="A20" s="503" t="s">
        <v>3172</v>
      </c>
      <c r="B20" s="724" t="s">
        <v>3173</v>
      </c>
      <c r="C20" s="784">
        <v>1465</v>
      </c>
      <c r="D20" s="488">
        <v>306</v>
      </c>
      <c r="E20" s="786">
        <f t="shared" si="2"/>
        <v>0.20887372013651878</v>
      </c>
      <c r="F20" s="784">
        <v>225</v>
      </c>
      <c r="G20" s="490"/>
      <c r="H20" s="780">
        <f t="shared" si="3"/>
        <v>0</v>
      </c>
      <c r="I20" s="489">
        <f t="shared" si="0"/>
        <v>1690</v>
      </c>
      <c r="J20" s="489">
        <f t="shared" si="1"/>
        <v>306</v>
      </c>
      <c r="K20" s="780">
        <f t="shared" si="4"/>
        <v>0.18106508875739644</v>
      </c>
    </row>
    <row r="21" spans="1:11" ht="12" customHeight="1">
      <c r="A21" s="503" t="s">
        <v>3174</v>
      </c>
      <c r="B21" s="724" t="s">
        <v>3175</v>
      </c>
      <c r="C21" s="784">
        <v>40</v>
      </c>
      <c r="D21" s="488"/>
      <c r="E21" s="786">
        <f t="shared" si="2"/>
        <v>0</v>
      </c>
      <c r="F21" s="784">
        <v>28</v>
      </c>
      <c r="G21" s="490"/>
      <c r="H21" s="780">
        <f t="shared" si="3"/>
        <v>0</v>
      </c>
      <c r="I21" s="489">
        <f t="shared" si="0"/>
        <v>68</v>
      </c>
      <c r="J21" s="489">
        <f t="shared" si="1"/>
        <v>0</v>
      </c>
      <c r="K21" s="780">
        <f t="shared" si="4"/>
        <v>0</v>
      </c>
    </row>
    <row r="22" spans="1:11" ht="12" customHeight="1">
      <c r="A22" s="503" t="s">
        <v>3176</v>
      </c>
      <c r="B22" s="724" t="s">
        <v>3177</v>
      </c>
      <c r="C22" s="784">
        <v>1285</v>
      </c>
      <c r="D22" s="488">
        <v>245</v>
      </c>
      <c r="E22" s="786">
        <f t="shared" si="2"/>
        <v>0.19066147859922178</v>
      </c>
      <c r="F22" s="784">
        <v>1287</v>
      </c>
      <c r="G22" s="490">
        <v>161</v>
      </c>
      <c r="H22" s="780">
        <f t="shared" si="3"/>
        <v>0.12509712509712509</v>
      </c>
      <c r="I22" s="489">
        <f t="shared" si="0"/>
        <v>2572</v>
      </c>
      <c r="J22" s="489">
        <f t="shared" si="1"/>
        <v>406</v>
      </c>
      <c r="K22" s="780">
        <f t="shared" si="4"/>
        <v>0.15785381026438569</v>
      </c>
    </row>
    <row r="23" spans="1:11" ht="12" customHeight="1">
      <c r="A23" s="503" t="s">
        <v>3178</v>
      </c>
      <c r="B23" s="724" t="s">
        <v>3179</v>
      </c>
      <c r="C23" s="784">
        <v>2171</v>
      </c>
      <c r="D23" s="488">
        <v>478</v>
      </c>
      <c r="E23" s="786">
        <f t="shared" si="2"/>
        <v>0.22017503454629203</v>
      </c>
      <c r="F23" s="784">
        <v>705</v>
      </c>
      <c r="G23" s="490">
        <v>19</v>
      </c>
      <c r="H23" s="780">
        <f t="shared" si="3"/>
        <v>2.6950354609929079E-2</v>
      </c>
      <c r="I23" s="489">
        <f t="shared" si="0"/>
        <v>2876</v>
      </c>
      <c r="J23" s="489">
        <f t="shared" si="1"/>
        <v>497</v>
      </c>
      <c r="K23" s="780">
        <f t="shared" si="4"/>
        <v>0.17280945757997218</v>
      </c>
    </row>
    <row r="24" spans="1:11" ht="12" customHeight="1">
      <c r="A24" s="503" t="s">
        <v>3180</v>
      </c>
      <c r="B24" s="724" t="s">
        <v>3181</v>
      </c>
      <c r="C24" s="784">
        <v>35</v>
      </c>
      <c r="D24" s="488">
        <v>5</v>
      </c>
      <c r="E24" s="786">
        <f t="shared" si="2"/>
        <v>0.14285714285714285</v>
      </c>
      <c r="F24" s="784"/>
      <c r="G24" s="490"/>
      <c r="H24" s="780"/>
      <c r="I24" s="489">
        <f t="shared" si="0"/>
        <v>35</v>
      </c>
      <c r="J24" s="489">
        <f t="shared" si="1"/>
        <v>5</v>
      </c>
      <c r="K24" s="780">
        <f t="shared" si="4"/>
        <v>0.14285714285714285</v>
      </c>
    </row>
    <row r="25" spans="1:11" ht="12" customHeight="1">
      <c r="A25" s="503" t="s">
        <v>3182</v>
      </c>
      <c r="B25" s="724" t="s">
        <v>3183</v>
      </c>
      <c r="C25" s="784">
        <v>145</v>
      </c>
      <c r="D25" s="488">
        <v>50</v>
      </c>
      <c r="E25" s="786">
        <f t="shared" si="2"/>
        <v>0.34482758620689657</v>
      </c>
      <c r="F25" s="784">
        <v>17</v>
      </c>
      <c r="G25" s="490"/>
      <c r="H25" s="780">
        <f t="shared" si="3"/>
        <v>0</v>
      </c>
      <c r="I25" s="489">
        <f t="shared" si="0"/>
        <v>162</v>
      </c>
      <c r="J25" s="489">
        <f t="shared" si="1"/>
        <v>50</v>
      </c>
      <c r="K25" s="780">
        <f t="shared" si="4"/>
        <v>0.30864197530864196</v>
      </c>
    </row>
    <row r="26" spans="1:11" ht="12" customHeight="1">
      <c r="A26" s="503" t="s">
        <v>3184</v>
      </c>
      <c r="B26" s="504" t="s">
        <v>3185</v>
      </c>
      <c r="C26" s="784">
        <v>20</v>
      </c>
      <c r="D26" s="488"/>
      <c r="E26" s="786">
        <f t="shared" si="2"/>
        <v>0</v>
      </c>
      <c r="F26" s="784"/>
      <c r="G26" s="490"/>
      <c r="H26" s="780"/>
      <c r="I26" s="489">
        <f t="shared" si="0"/>
        <v>20</v>
      </c>
      <c r="J26" s="489">
        <f t="shared" si="1"/>
        <v>0</v>
      </c>
      <c r="K26" s="780">
        <f t="shared" si="4"/>
        <v>0</v>
      </c>
    </row>
    <row r="27" spans="1:11" ht="12" customHeight="1">
      <c r="A27" s="503" t="s">
        <v>3186</v>
      </c>
      <c r="B27" s="724" t="s">
        <v>3187</v>
      </c>
      <c r="C27" s="784">
        <v>87</v>
      </c>
      <c r="D27" s="488"/>
      <c r="E27" s="786">
        <f t="shared" si="2"/>
        <v>0</v>
      </c>
      <c r="F27" s="784">
        <v>411</v>
      </c>
      <c r="G27" s="490">
        <v>18</v>
      </c>
      <c r="H27" s="780">
        <f t="shared" si="3"/>
        <v>4.3795620437956206E-2</v>
      </c>
      <c r="I27" s="489">
        <f t="shared" si="0"/>
        <v>498</v>
      </c>
      <c r="J27" s="489">
        <f t="shared" si="1"/>
        <v>18</v>
      </c>
      <c r="K27" s="780">
        <f t="shared" si="4"/>
        <v>3.614457831325301E-2</v>
      </c>
    </row>
    <row r="28" spans="1:11" ht="12" customHeight="1">
      <c r="A28" s="503" t="s">
        <v>3188</v>
      </c>
      <c r="B28" s="504" t="s">
        <v>3189</v>
      </c>
      <c r="C28" s="784"/>
      <c r="D28" s="488"/>
      <c r="E28" s="786"/>
      <c r="F28" s="784">
        <v>49</v>
      </c>
      <c r="G28" s="490"/>
      <c r="H28" s="780">
        <f t="shared" si="3"/>
        <v>0</v>
      </c>
      <c r="I28" s="489">
        <f t="shared" si="0"/>
        <v>49</v>
      </c>
      <c r="J28" s="489">
        <f t="shared" si="1"/>
        <v>0</v>
      </c>
      <c r="K28" s="780">
        <f t="shared" si="4"/>
        <v>0</v>
      </c>
    </row>
    <row r="29" spans="1:11" ht="12" customHeight="1">
      <c r="A29" s="503" t="s">
        <v>3190</v>
      </c>
      <c r="B29" s="504" t="s">
        <v>3191</v>
      </c>
      <c r="C29" s="784">
        <v>225</v>
      </c>
      <c r="D29" s="488"/>
      <c r="E29" s="786">
        <f t="shared" si="2"/>
        <v>0</v>
      </c>
      <c r="F29" s="784"/>
      <c r="G29" s="490"/>
      <c r="H29" s="780"/>
      <c r="I29" s="489">
        <f t="shared" si="0"/>
        <v>225</v>
      </c>
      <c r="J29" s="489">
        <f t="shared" si="1"/>
        <v>0</v>
      </c>
      <c r="K29" s="780">
        <f t="shared" si="4"/>
        <v>0</v>
      </c>
    </row>
    <row r="30" spans="1:11" ht="12" customHeight="1">
      <c r="A30" s="503" t="s">
        <v>3192</v>
      </c>
      <c r="B30" s="504" t="s">
        <v>3193</v>
      </c>
      <c r="C30" s="784">
        <v>41</v>
      </c>
      <c r="D30" s="488">
        <v>20</v>
      </c>
      <c r="E30" s="786">
        <f t="shared" si="2"/>
        <v>0.48780487804878048</v>
      </c>
      <c r="F30" s="784"/>
      <c r="G30" s="490"/>
      <c r="H30" s="780"/>
      <c r="I30" s="489">
        <f t="shared" si="0"/>
        <v>41</v>
      </c>
      <c r="J30" s="489">
        <f t="shared" si="1"/>
        <v>20</v>
      </c>
      <c r="K30" s="780">
        <f t="shared" si="4"/>
        <v>0.48780487804878048</v>
      </c>
    </row>
    <row r="31" spans="1:11" ht="12" customHeight="1">
      <c r="A31" s="503" t="s">
        <v>2894</v>
      </c>
      <c r="B31" s="724" t="s">
        <v>2895</v>
      </c>
      <c r="C31" s="784"/>
      <c r="D31" s="488"/>
      <c r="E31" s="786"/>
      <c r="F31" s="784">
        <v>78</v>
      </c>
      <c r="G31" s="490">
        <v>29</v>
      </c>
      <c r="H31" s="780">
        <f t="shared" si="3"/>
        <v>0.37179487179487181</v>
      </c>
      <c r="I31" s="489">
        <f t="shared" si="0"/>
        <v>78</v>
      </c>
      <c r="J31" s="489">
        <f t="shared" si="1"/>
        <v>29</v>
      </c>
      <c r="K31" s="780">
        <f t="shared" si="4"/>
        <v>0.37179487179487181</v>
      </c>
    </row>
    <row r="32" spans="1:11" ht="12" customHeight="1">
      <c r="A32" s="503" t="s">
        <v>3194</v>
      </c>
      <c r="B32" s="724" t="s">
        <v>3195</v>
      </c>
      <c r="C32" s="784">
        <v>560</v>
      </c>
      <c r="D32" s="488">
        <v>105</v>
      </c>
      <c r="E32" s="786">
        <f t="shared" si="2"/>
        <v>0.1875</v>
      </c>
      <c r="F32" s="784">
        <v>70</v>
      </c>
      <c r="G32" s="490">
        <v>76</v>
      </c>
      <c r="H32" s="780">
        <f t="shared" si="3"/>
        <v>1.0857142857142856</v>
      </c>
      <c r="I32" s="489">
        <f t="shared" si="0"/>
        <v>630</v>
      </c>
      <c r="J32" s="489">
        <f t="shared" si="1"/>
        <v>181</v>
      </c>
      <c r="K32" s="780">
        <f t="shared" si="4"/>
        <v>0.28730158730158728</v>
      </c>
    </row>
    <row r="33" spans="1:11" ht="12" customHeight="1">
      <c r="A33" s="503" t="s">
        <v>2993</v>
      </c>
      <c r="B33" s="724" t="s">
        <v>2994</v>
      </c>
      <c r="C33" s="784"/>
      <c r="D33" s="488"/>
      <c r="E33" s="786"/>
      <c r="F33" s="784"/>
      <c r="G33" s="490">
        <v>10</v>
      </c>
      <c r="H33" s="780"/>
      <c r="I33" s="489">
        <f t="shared" si="0"/>
        <v>0</v>
      </c>
      <c r="J33" s="489">
        <f t="shared" si="1"/>
        <v>10</v>
      </c>
      <c r="K33" s="780"/>
    </row>
    <row r="34" spans="1:11" ht="12" customHeight="1">
      <c r="A34" s="503" t="s">
        <v>3196</v>
      </c>
      <c r="B34" s="504" t="s">
        <v>3197</v>
      </c>
      <c r="C34" s="784">
        <v>10</v>
      </c>
      <c r="D34" s="488"/>
      <c r="E34" s="786">
        <f t="shared" si="2"/>
        <v>0</v>
      </c>
      <c r="F34" s="784">
        <v>17</v>
      </c>
      <c r="G34" s="490"/>
      <c r="H34" s="780">
        <f t="shared" si="3"/>
        <v>0</v>
      </c>
      <c r="I34" s="489">
        <f t="shared" si="0"/>
        <v>27</v>
      </c>
      <c r="J34" s="489">
        <f t="shared" si="1"/>
        <v>0</v>
      </c>
      <c r="K34" s="780">
        <f t="shared" si="4"/>
        <v>0</v>
      </c>
    </row>
    <row r="35" spans="1:11" ht="12" customHeight="1">
      <c r="A35" s="510" t="s">
        <v>3199</v>
      </c>
      <c r="B35" s="783" t="s">
        <v>3198</v>
      </c>
      <c r="C35" s="785">
        <v>2781</v>
      </c>
      <c r="D35" s="488">
        <v>289</v>
      </c>
      <c r="E35" s="786">
        <f t="shared" si="2"/>
        <v>0.10391945343401654</v>
      </c>
      <c r="F35" s="785">
        <v>364</v>
      </c>
      <c r="G35" s="490">
        <v>19</v>
      </c>
      <c r="H35" s="780">
        <f t="shared" si="3"/>
        <v>5.21978021978022E-2</v>
      </c>
      <c r="I35" s="489">
        <f t="shared" si="0"/>
        <v>3145</v>
      </c>
      <c r="J35" s="489">
        <f t="shared" si="1"/>
        <v>308</v>
      </c>
      <c r="K35" s="780">
        <f t="shared" si="4"/>
        <v>9.7933227344992047E-2</v>
      </c>
    </row>
    <row r="36" spans="1:11" ht="12" customHeight="1">
      <c r="A36" s="503" t="s">
        <v>3200</v>
      </c>
      <c r="B36" s="724" t="s">
        <v>3201</v>
      </c>
      <c r="C36" s="784">
        <v>10</v>
      </c>
      <c r="D36" s="488"/>
      <c r="E36" s="786">
        <f t="shared" si="2"/>
        <v>0</v>
      </c>
      <c r="F36" s="784"/>
      <c r="G36" s="490"/>
      <c r="H36" s="780"/>
      <c r="I36" s="489">
        <f t="shared" si="0"/>
        <v>10</v>
      </c>
      <c r="J36" s="489">
        <f t="shared" si="1"/>
        <v>0</v>
      </c>
      <c r="K36" s="780">
        <f t="shared" si="4"/>
        <v>0</v>
      </c>
    </row>
    <row r="37" spans="1:11" ht="12" customHeight="1">
      <c r="A37" s="503" t="s">
        <v>3039</v>
      </c>
      <c r="B37" s="504" t="s">
        <v>3040</v>
      </c>
      <c r="C37" s="784">
        <v>188</v>
      </c>
      <c r="D37" s="488">
        <v>38</v>
      </c>
      <c r="E37" s="786">
        <f t="shared" si="2"/>
        <v>0.20212765957446807</v>
      </c>
      <c r="F37" s="784">
        <v>18</v>
      </c>
      <c r="G37" s="490">
        <v>7</v>
      </c>
      <c r="H37" s="780">
        <f t="shared" si="3"/>
        <v>0.3888888888888889</v>
      </c>
      <c r="I37" s="489">
        <f t="shared" si="0"/>
        <v>206</v>
      </c>
      <c r="J37" s="489">
        <f t="shared" si="1"/>
        <v>45</v>
      </c>
      <c r="K37" s="780">
        <f t="shared" si="4"/>
        <v>0.21844660194174756</v>
      </c>
    </row>
    <row r="38" spans="1:11" ht="12" customHeight="1">
      <c r="A38" s="503" t="s">
        <v>2900</v>
      </c>
      <c r="B38" s="504" t="s">
        <v>2901</v>
      </c>
      <c r="C38" s="784">
        <v>1</v>
      </c>
      <c r="D38" s="488"/>
      <c r="E38" s="786">
        <f t="shared" si="2"/>
        <v>0</v>
      </c>
      <c r="F38" s="784"/>
      <c r="G38" s="490"/>
      <c r="H38" s="780"/>
      <c r="I38" s="489">
        <f t="shared" si="0"/>
        <v>1</v>
      </c>
      <c r="J38" s="489">
        <f t="shared" si="1"/>
        <v>0</v>
      </c>
      <c r="K38" s="780">
        <f t="shared" si="4"/>
        <v>0</v>
      </c>
    </row>
    <row r="39" spans="1:11" ht="12" customHeight="1">
      <c r="A39" s="503" t="s">
        <v>3246</v>
      </c>
      <c r="B39" s="509" t="s">
        <v>3247</v>
      </c>
      <c r="C39" s="784"/>
      <c r="D39" s="488">
        <v>10</v>
      </c>
      <c r="E39" s="786"/>
      <c r="F39" s="784"/>
      <c r="G39" s="490"/>
      <c r="H39" s="780"/>
      <c r="I39" s="489">
        <f t="shared" si="0"/>
        <v>0</v>
      </c>
      <c r="J39" s="489">
        <f t="shared" si="1"/>
        <v>10</v>
      </c>
      <c r="K39" s="780"/>
    </row>
    <row r="40" spans="1:11" ht="12" customHeight="1">
      <c r="A40" s="503" t="s">
        <v>3202</v>
      </c>
      <c r="B40" s="504" t="s">
        <v>3203</v>
      </c>
      <c r="C40" s="784">
        <v>15</v>
      </c>
      <c r="D40" s="488"/>
      <c r="E40" s="786">
        <f t="shared" si="2"/>
        <v>0</v>
      </c>
      <c r="F40" s="784"/>
      <c r="G40" s="490"/>
      <c r="H40" s="780"/>
      <c r="I40" s="489">
        <f t="shared" si="0"/>
        <v>15</v>
      </c>
      <c r="J40" s="489">
        <f t="shared" si="1"/>
        <v>0</v>
      </c>
      <c r="K40" s="780">
        <f t="shared" si="4"/>
        <v>0</v>
      </c>
    </row>
    <row r="41" spans="1:11" ht="12" customHeight="1">
      <c r="A41" s="503" t="s">
        <v>3204</v>
      </c>
      <c r="B41" s="724" t="s">
        <v>3205</v>
      </c>
      <c r="C41" s="784">
        <v>65</v>
      </c>
      <c r="D41" s="488"/>
      <c r="E41" s="786">
        <f t="shared" si="2"/>
        <v>0</v>
      </c>
      <c r="F41" s="784"/>
      <c r="G41" s="490"/>
      <c r="H41" s="780"/>
      <c r="I41" s="489">
        <f t="shared" si="0"/>
        <v>65</v>
      </c>
      <c r="J41" s="489">
        <f t="shared" si="1"/>
        <v>0</v>
      </c>
      <c r="K41" s="780">
        <f t="shared" si="4"/>
        <v>0</v>
      </c>
    </row>
    <row r="42" spans="1:11" ht="12" customHeight="1">
      <c r="A42" s="503" t="s">
        <v>3206</v>
      </c>
      <c r="B42" s="724" t="s">
        <v>3207</v>
      </c>
      <c r="C42" s="784">
        <v>820</v>
      </c>
      <c r="D42" s="488">
        <v>275</v>
      </c>
      <c r="E42" s="786">
        <f t="shared" si="2"/>
        <v>0.33536585365853661</v>
      </c>
      <c r="F42" s="784">
        <v>179</v>
      </c>
      <c r="G42" s="490">
        <v>33</v>
      </c>
      <c r="H42" s="780">
        <f t="shared" si="3"/>
        <v>0.18435754189944134</v>
      </c>
      <c r="I42" s="489">
        <f t="shared" si="0"/>
        <v>999</v>
      </c>
      <c r="J42" s="489">
        <f t="shared" si="1"/>
        <v>308</v>
      </c>
      <c r="K42" s="780">
        <f t="shared" si="4"/>
        <v>0.3083083083083083</v>
      </c>
    </row>
    <row r="43" spans="1:11" ht="12" customHeight="1">
      <c r="A43" s="503" t="s">
        <v>3208</v>
      </c>
      <c r="B43" s="724" t="s">
        <v>3209</v>
      </c>
      <c r="C43" s="784">
        <v>46</v>
      </c>
      <c r="D43" s="488">
        <v>40</v>
      </c>
      <c r="E43" s="786">
        <f t="shared" si="2"/>
        <v>0.86956521739130432</v>
      </c>
      <c r="F43" s="784">
        <v>301</v>
      </c>
      <c r="G43" s="490"/>
      <c r="H43" s="780">
        <f t="shared" si="3"/>
        <v>0</v>
      </c>
      <c r="I43" s="489">
        <f t="shared" si="0"/>
        <v>347</v>
      </c>
      <c r="J43" s="489">
        <f t="shared" si="1"/>
        <v>40</v>
      </c>
      <c r="K43" s="780">
        <f t="shared" si="4"/>
        <v>0.11527377521613832</v>
      </c>
    </row>
    <row r="44" spans="1:11" ht="12" customHeight="1">
      <c r="A44" s="503" t="s">
        <v>3210</v>
      </c>
      <c r="B44" s="724" t="s">
        <v>3211</v>
      </c>
      <c r="C44" s="784">
        <v>4056</v>
      </c>
      <c r="D44" s="488">
        <v>781</v>
      </c>
      <c r="E44" s="786">
        <f t="shared" si="2"/>
        <v>0.19255424063116372</v>
      </c>
      <c r="F44" s="784">
        <v>1450</v>
      </c>
      <c r="G44" s="490">
        <v>228</v>
      </c>
      <c r="H44" s="780">
        <f t="shared" si="3"/>
        <v>0.15724137931034482</v>
      </c>
      <c r="I44" s="489">
        <f t="shared" si="0"/>
        <v>5506</v>
      </c>
      <c r="J44" s="489">
        <f t="shared" si="1"/>
        <v>1009</v>
      </c>
      <c r="K44" s="780">
        <f t="shared" si="4"/>
        <v>0.18325463131129677</v>
      </c>
    </row>
    <row r="45" spans="1:11" ht="12" customHeight="1">
      <c r="A45" s="503" t="s">
        <v>3212</v>
      </c>
      <c r="B45" s="724" t="s">
        <v>3213</v>
      </c>
      <c r="C45" s="784">
        <v>948</v>
      </c>
      <c r="D45" s="488">
        <v>95</v>
      </c>
      <c r="E45" s="786">
        <f t="shared" si="2"/>
        <v>0.10021097046413502</v>
      </c>
      <c r="F45" s="784">
        <v>34</v>
      </c>
      <c r="G45" s="490"/>
      <c r="H45" s="780">
        <f t="shared" si="3"/>
        <v>0</v>
      </c>
      <c r="I45" s="489">
        <f t="shared" si="0"/>
        <v>982</v>
      </c>
      <c r="J45" s="489">
        <f t="shared" si="1"/>
        <v>95</v>
      </c>
      <c r="K45" s="780">
        <f t="shared" si="4"/>
        <v>9.6741344195519344E-2</v>
      </c>
    </row>
    <row r="46" spans="1:11" ht="12" customHeight="1">
      <c r="A46" s="503" t="s">
        <v>3214</v>
      </c>
      <c r="B46" s="724" t="s">
        <v>3215</v>
      </c>
      <c r="C46" s="784">
        <v>71</v>
      </c>
      <c r="D46" s="488">
        <v>35</v>
      </c>
      <c r="E46" s="786">
        <f t="shared" si="2"/>
        <v>0.49295774647887325</v>
      </c>
      <c r="F46" s="784"/>
      <c r="G46" s="490"/>
      <c r="H46" s="780"/>
      <c r="I46" s="489">
        <f t="shared" si="0"/>
        <v>71</v>
      </c>
      <c r="J46" s="489">
        <f t="shared" si="1"/>
        <v>35</v>
      </c>
      <c r="K46" s="780">
        <f t="shared" si="4"/>
        <v>0.49295774647887325</v>
      </c>
    </row>
    <row r="47" spans="1:11" ht="12" customHeight="1">
      <c r="A47" s="503" t="s">
        <v>3216</v>
      </c>
      <c r="B47" s="724" t="s">
        <v>3217</v>
      </c>
      <c r="C47" s="784">
        <v>1861</v>
      </c>
      <c r="D47" s="488">
        <v>436</v>
      </c>
      <c r="E47" s="786">
        <f t="shared" si="2"/>
        <v>0.23428264373992477</v>
      </c>
      <c r="F47" s="784">
        <v>106</v>
      </c>
      <c r="G47" s="490">
        <v>1</v>
      </c>
      <c r="H47" s="780">
        <f t="shared" si="3"/>
        <v>9.433962264150943E-3</v>
      </c>
      <c r="I47" s="489">
        <f t="shared" si="0"/>
        <v>1967</v>
      </c>
      <c r="J47" s="489">
        <f t="shared" si="1"/>
        <v>437</v>
      </c>
      <c r="K47" s="780">
        <f t="shared" si="4"/>
        <v>0.22216573462125064</v>
      </c>
    </row>
    <row r="48" spans="1:11" ht="12" customHeight="1">
      <c r="A48" s="503" t="s">
        <v>3218</v>
      </c>
      <c r="B48" s="724" t="s">
        <v>3219</v>
      </c>
      <c r="C48" s="784">
        <v>120</v>
      </c>
      <c r="D48" s="488">
        <v>65</v>
      </c>
      <c r="E48" s="786">
        <f t="shared" si="2"/>
        <v>0.54166666666666663</v>
      </c>
      <c r="F48" s="784">
        <v>220</v>
      </c>
      <c r="G48" s="490">
        <v>30</v>
      </c>
      <c r="H48" s="780">
        <f t="shared" si="3"/>
        <v>0.13636363636363635</v>
      </c>
      <c r="I48" s="489">
        <f t="shared" si="0"/>
        <v>340</v>
      </c>
      <c r="J48" s="489">
        <f t="shared" si="1"/>
        <v>95</v>
      </c>
      <c r="K48" s="780">
        <f t="shared" si="4"/>
        <v>0.27941176470588236</v>
      </c>
    </row>
    <row r="49" spans="1:11" ht="12" customHeight="1">
      <c r="A49" s="503" t="s">
        <v>3220</v>
      </c>
      <c r="B49" s="724" t="s">
        <v>3221</v>
      </c>
      <c r="C49" s="784"/>
      <c r="D49" s="488">
        <v>53</v>
      </c>
      <c r="E49" s="786"/>
      <c r="F49" s="784">
        <v>42</v>
      </c>
      <c r="G49" s="490"/>
      <c r="H49" s="780">
        <f t="shared" si="3"/>
        <v>0</v>
      </c>
      <c r="I49" s="489">
        <f t="shared" si="0"/>
        <v>42</v>
      </c>
      <c r="J49" s="489">
        <f t="shared" si="1"/>
        <v>53</v>
      </c>
      <c r="K49" s="780">
        <f t="shared" si="4"/>
        <v>1.2619047619047619</v>
      </c>
    </row>
    <row r="50" spans="1:11" ht="12" customHeight="1">
      <c r="A50" s="503" t="s">
        <v>3222</v>
      </c>
      <c r="B50" s="724" t="s">
        <v>3223</v>
      </c>
      <c r="C50" s="784">
        <v>1241</v>
      </c>
      <c r="D50" s="488">
        <v>360</v>
      </c>
      <c r="E50" s="786">
        <f t="shared" si="2"/>
        <v>0.29008863819500402</v>
      </c>
      <c r="F50" s="784">
        <v>264</v>
      </c>
      <c r="G50" s="490">
        <v>45</v>
      </c>
      <c r="H50" s="780">
        <f t="shared" si="3"/>
        <v>0.17045454545454544</v>
      </c>
      <c r="I50" s="489">
        <f t="shared" si="0"/>
        <v>1505</v>
      </c>
      <c r="J50" s="489">
        <f t="shared" si="1"/>
        <v>405</v>
      </c>
      <c r="K50" s="780">
        <f t="shared" si="4"/>
        <v>0.26910299003322258</v>
      </c>
    </row>
    <row r="51" spans="1:11" ht="12" customHeight="1">
      <c r="A51" s="503" t="s">
        <v>3224</v>
      </c>
      <c r="B51" s="724" t="s">
        <v>3225</v>
      </c>
      <c r="C51" s="784">
        <v>1185</v>
      </c>
      <c r="D51" s="488">
        <v>371</v>
      </c>
      <c r="E51" s="786">
        <f t="shared" si="2"/>
        <v>0.31308016877637129</v>
      </c>
      <c r="F51" s="784">
        <v>404</v>
      </c>
      <c r="G51" s="490">
        <v>45</v>
      </c>
      <c r="H51" s="780">
        <f t="shared" si="3"/>
        <v>0.11138613861386139</v>
      </c>
      <c r="I51" s="489">
        <f t="shared" si="0"/>
        <v>1589</v>
      </c>
      <c r="J51" s="489">
        <f t="shared" si="1"/>
        <v>416</v>
      </c>
      <c r="K51" s="780">
        <f t="shared" si="4"/>
        <v>0.26179987413467587</v>
      </c>
    </row>
    <row r="52" spans="1:11" ht="12" customHeight="1">
      <c r="A52" s="503" t="s">
        <v>3226</v>
      </c>
      <c r="B52" s="724" t="s">
        <v>3227</v>
      </c>
      <c r="C52" s="784">
        <v>350</v>
      </c>
      <c r="D52" s="488">
        <v>35</v>
      </c>
      <c r="E52" s="786">
        <f t="shared" si="2"/>
        <v>0.1</v>
      </c>
      <c r="F52" s="784">
        <v>167</v>
      </c>
      <c r="G52" s="490">
        <v>4</v>
      </c>
      <c r="H52" s="780">
        <f t="shared" si="3"/>
        <v>2.3952095808383235E-2</v>
      </c>
      <c r="I52" s="489">
        <f t="shared" si="0"/>
        <v>517</v>
      </c>
      <c r="J52" s="489">
        <f t="shared" si="1"/>
        <v>39</v>
      </c>
      <c r="K52" s="780">
        <f t="shared" si="4"/>
        <v>7.5435203094777567E-2</v>
      </c>
    </row>
    <row r="53" spans="1:11" ht="12" customHeight="1">
      <c r="A53" s="503" t="s">
        <v>3228</v>
      </c>
      <c r="B53" s="724" t="s">
        <v>3229</v>
      </c>
      <c r="C53" s="784">
        <v>153</v>
      </c>
      <c r="D53" s="488"/>
      <c r="E53" s="786">
        <f t="shared" si="2"/>
        <v>0</v>
      </c>
      <c r="F53" s="784">
        <v>2092</v>
      </c>
      <c r="G53" s="490">
        <v>172</v>
      </c>
      <c r="H53" s="780">
        <f t="shared" si="3"/>
        <v>8.2217973231357558E-2</v>
      </c>
      <c r="I53" s="489">
        <f t="shared" si="0"/>
        <v>2245</v>
      </c>
      <c r="J53" s="489">
        <f t="shared" si="1"/>
        <v>172</v>
      </c>
      <c r="K53" s="780">
        <f t="shared" si="4"/>
        <v>7.6614699331848557E-2</v>
      </c>
    </row>
    <row r="54" spans="1:11" ht="12" customHeight="1">
      <c r="A54" s="529" t="s">
        <v>3230</v>
      </c>
      <c r="B54" s="494" t="s">
        <v>3231</v>
      </c>
      <c r="C54" s="784">
        <v>90</v>
      </c>
      <c r="D54" s="488"/>
      <c r="E54" s="786">
        <f t="shared" si="2"/>
        <v>0</v>
      </c>
      <c r="F54" s="784">
        <v>75</v>
      </c>
      <c r="G54" s="490"/>
      <c r="H54" s="780">
        <f t="shared" si="3"/>
        <v>0</v>
      </c>
      <c r="I54" s="489">
        <f t="shared" si="0"/>
        <v>165</v>
      </c>
      <c r="J54" s="489">
        <f t="shared" si="1"/>
        <v>0</v>
      </c>
      <c r="K54" s="780">
        <f t="shared" si="4"/>
        <v>0</v>
      </c>
    </row>
    <row r="55" spans="1:11" ht="12" customHeight="1">
      <c r="A55" s="529" t="s">
        <v>3232</v>
      </c>
      <c r="B55" s="494" t="s">
        <v>3233</v>
      </c>
      <c r="C55" s="784">
        <v>45</v>
      </c>
      <c r="D55" s="488"/>
      <c r="E55" s="786">
        <f t="shared" si="2"/>
        <v>0</v>
      </c>
      <c r="F55" s="784">
        <v>67</v>
      </c>
      <c r="G55" s="490"/>
      <c r="H55" s="780">
        <f t="shared" si="3"/>
        <v>0</v>
      </c>
      <c r="I55" s="489">
        <f t="shared" si="0"/>
        <v>112</v>
      </c>
      <c r="J55" s="489">
        <f t="shared" si="1"/>
        <v>0</v>
      </c>
      <c r="K55" s="780">
        <f t="shared" si="4"/>
        <v>0</v>
      </c>
    </row>
    <row r="56" spans="1:11" ht="12" customHeight="1">
      <c r="A56" s="503" t="s">
        <v>3234</v>
      </c>
      <c r="B56" s="724" t="s">
        <v>3235</v>
      </c>
      <c r="C56" s="784">
        <v>6213</v>
      </c>
      <c r="D56" s="488">
        <v>1448</v>
      </c>
      <c r="E56" s="786">
        <f t="shared" si="2"/>
        <v>0.23305971350394333</v>
      </c>
      <c r="F56" s="784">
        <v>1000</v>
      </c>
      <c r="G56" s="490">
        <v>82</v>
      </c>
      <c r="H56" s="780">
        <f t="shared" si="3"/>
        <v>8.2000000000000003E-2</v>
      </c>
      <c r="I56" s="489">
        <f t="shared" si="0"/>
        <v>7213</v>
      </c>
      <c r="J56" s="489">
        <f t="shared" si="1"/>
        <v>1530</v>
      </c>
      <c r="K56" s="780">
        <f t="shared" si="4"/>
        <v>0.21211701095244698</v>
      </c>
    </row>
    <row r="57" spans="1:11" ht="12" customHeight="1">
      <c r="A57" s="503" t="s">
        <v>3236</v>
      </c>
      <c r="B57" s="724" t="s">
        <v>3237</v>
      </c>
      <c r="C57" s="784">
        <v>2878</v>
      </c>
      <c r="D57" s="488">
        <v>637</v>
      </c>
      <c r="E57" s="786">
        <f t="shared" si="2"/>
        <v>0.22133425990271022</v>
      </c>
      <c r="F57" s="784">
        <v>881</v>
      </c>
      <c r="G57" s="490">
        <v>92</v>
      </c>
      <c r="H57" s="780">
        <f t="shared" si="3"/>
        <v>0.10442678774120318</v>
      </c>
      <c r="I57" s="489">
        <f t="shared" si="0"/>
        <v>3759</v>
      </c>
      <c r="J57" s="489">
        <f t="shared" si="1"/>
        <v>729</v>
      </c>
      <c r="K57" s="780">
        <f t="shared" si="4"/>
        <v>0.19393455706304868</v>
      </c>
    </row>
    <row r="58" spans="1:11" ht="12" customHeight="1">
      <c r="A58" s="503" t="s">
        <v>3238</v>
      </c>
      <c r="B58" s="504" t="s">
        <v>3239</v>
      </c>
      <c r="C58" s="784">
        <v>0</v>
      </c>
      <c r="D58" s="488">
        <v>17</v>
      </c>
      <c r="E58" s="786"/>
      <c r="F58" s="784">
        <v>9</v>
      </c>
      <c r="G58" s="490">
        <v>3</v>
      </c>
      <c r="H58" s="780">
        <f t="shared" si="3"/>
        <v>0.33333333333333331</v>
      </c>
      <c r="I58" s="489">
        <f t="shared" si="0"/>
        <v>9</v>
      </c>
      <c r="J58" s="489">
        <f t="shared" si="1"/>
        <v>20</v>
      </c>
      <c r="K58" s="780">
        <f t="shared" si="4"/>
        <v>2.2222222222222223</v>
      </c>
    </row>
    <row r="59" spans="1:11" ht="12" customHeight="1">
      <c r="A59" s="503" t="s">
        <v>3240</v>
      </c>
      <c r="B59" s="504" t="s">
        <v>3241</v>
      </c>
      <c r="C59" s="784"/>
      <c r="D59" s="488"/>
      <c r="E59" s="786"/>
      <c r="F59" s="784">
        <v>35</v>
      </c>
      <c r="G59" s="490"/>
      <c r="H59" s="780">
        <f t="shared" si="3"/>
        <v>0</v>
      </c>
      <c r="I59" s="489">
        <f t="shared" si="0"/>
        <v>35</v>
      </c>
      <c r="J59" s="489">
        <f t="shared" si="1"/>
        <v>0</v>
      </c>
      <c r="K59" s="780">
        <f t="shared" si="4"/>
        <v>0</v>
      </c>
    </row>
    <row r="60" spans="1:11" ht="12" customHeight="1">
      <c r="A60" s="503" t="s">
        <v>3242</v>
      </c>
      <c r="B60" s="504" t="s">
        <v>3243</v>
      </c>
      <c r="C60" s="784">
        <v>10</v>
      </c>
      <c r="D60" s="488"/>
      <c r="E60" s="786">
        <f t="shared" si="2"/>
        <v>0</v>
      </c>
      <c r="F60" s="784"/>
      <c r="G60" s="490"/>
      <c r="H60" s="780"/>
      <c r="I60" s="489">
        <f t="shared" si="0"/>
        <v>10</v>
      </c>
      <c r="J60" s="489">
        <f t="shared" si="1"/>
        <v>0</v>
      </c>
      <c r="K60" s="780">
        <f t="shared" si="4"/>
        <v>0</v>
      </c>
    </row>
    <row r="61" spans="1:11" ht="12" customHeight="1">
      <c r="A61" s="503" t="s">
        <v>2976</v>
      </c>
      <c r="B61" s="724" t="s">
        <v>2977</v>
      </c>
      <c r="C61" s="784"/>
      <c r="D61" s="488"/>
      <c r="E61" s="786"/>
      <c r="F61" s="784">
        <v>20</v>
      </c>
      <c r="G61" s="490">
        <v>10</v>
      </c>
      <c r="H61" s="780">
        <f t="shared" si="3"/>
        <v>0.5</v>
      </c>
      <c r="I61" s="489">
        <f t="shared" si="0"/>
        <v>20</v>
      </c>
      <c r="J61" s="489">
        <f t="shared" si="1"/>
        <v>10</v>
      </c>
      <c r="K61" s="780">
        <f t="shared" si="4"/>
        <v>0.5</v>
      </c>
    </row>
    <row r="62" spans="1:11" ht="12" customHeight="1">
      <c r="C62" s="787">
        <f t="shared" ref="C62:D62" si="5">SUM(C8:C61)</f>
        <v>46747</v>
      </c>
      <c r="D62" s="787">
        <f t="shared" si="5"/>
        <v>11204</v>
      </c>
      <c r="E62" s="788">
        <f t="shared" si="2"/>
        <v>0.23967313410486235</v>
      </c>
      <c r="F62" s="787">
        <f t="shared" ref="F62:G62" si="6">SUM(F8:F61)</f>
        <v>15100</v>
      </c>
      <c r="G62" s="787">
        <f t="shared" si="6"/>
        <v>1534</v>
      </c>
      <c r="H62" s="789">
        <f t="shared" si="3"/>
        <v>0.10158940397350993</v>
      </c>
      <c r="I62" s="790">
        <f t="shared" si="0"/>
        <v>61847</v>
      </c>
      <c r="J62" s="790">
        <f t="shared" si="1"/>
        <v>12738</v>
      </c>
      <c r="K62" s="789">
        <f t="shared" si="4"/>
        <v>0.20595986870826394</v>
      </c>
    </row>
  </sheetData>
  <mergeCells count="5">
    <mergeCell ref="A5:A6"/>
    <mergeCell ref="B5:B6"/>
    <mergeCell ref="C5:E5"/>
    <mergeCell ref="F5:H5"/>
    <mergeCell ref="I5:K5"/>
  </mergeCells>
  <pageMargins left="0" right="0" top="0" bottom="0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8"/>
  <sheetViews>
    <sheetView topLeftCell="A16" workbookViewId="0">
      <selection activeCell="M27" sqref="M27"/>
    </sheetView>
  </sheetViews>
  <sheetFormatPr defaultRowHeight="12.75"/>
  <cols>
    <col min="1" max="1" width="12.7109375" customWidth="1"/>
    <col min="2" max="2" width="48.28515625" customWidth="1"/>
    <col min="3" max="11" width="8.710937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 ht="14.25">
      <c r="A3" s="393"/>
      <c r="B3" s="394" t="s">
        <v>1794</v>
      </c>
      <c r="C3" s="388" t="s">
        <v>1752</v>
      </c>
      <c r="D3" s="390"/>
      <c r="E3" s="390"/>
      <c r="F3" s="390"/>
      <c r="G3" s="390"/>
      <c r="H3" s="390"/>
      <c r="I3" s="392"/>
      <c r="J3" s="400"/>
      <c r="K3" s="363"/>
    </row>
    <row r="4" spans="1:11" ht="14.25">
      <c r="A4" s="393"/>
      <c r="B4" s="394" t="s">
        <v>197</v>
      </c>
      <c r="C4" s="388" t="s">
        <v>3090</v>
      </c>
      <c r="D4" s="390"/>
      <c r="E4" s="390"/>
      <c r="F4" s="390"/>
      <c r="G4" s="390"/>
      <c r="H4" s="390"/>
      <c r="I4" s="392"/>
      <c r="J4" s="400"/>
      <c r="K4" s="363"/>
    </row>
    <row r="5" spans="1:11">
      <c r="A5" s="970" t="s">
        <v>115</v>
      </c>
      <c r="B5" s="970" t="s">
        <v>199</v>
      </c>
      <c r="C5" s="963" t="s">
        <v>1751</v>
      </c>
      <c r="D5" s="963"/>
      <c r="E5" s="963"/>
      <c r="F5" s="963" t="s">
        <v>1750</v>
      </c>
      <c r="G5" s="963"/>
      <c r="H5" s="963"/>
      <c r="I5" s="963" t="s">
        <v>86</v>
      </c>
      <c r="J5" s="963"/>
      <c r="K5" s="963"/>
    </row>
    <row r="6" spans="1:11" ht="36.75" customHeight="1" thickBot="1">
      <c r="A6" s="971"/>
      <c r="B6" s="971"/>
      <c r="C6" s="235" t="s">
        <v>1808</v>
      </c>
      <c r="D6" s="235" t="s">
        <v>1809</v>
      </c>
      <c r="E6" s="350" t="s">
        <v>1804</v>
      </c>
      <c r="F6" s="235" t="s">
        <v>1808</v>
      </c>
      <c r="G6" s="235" t="s">
        <v>1809</v>
      </c>
      <c r="H6" s="350" t="s">
        <v>1804</v>
      </c>
      <c r="I6" s="235" t="s">
        <v>1808</v>
      </c>
      <c r="J6" s="235" t="s">
        <v>1809</v>
      </c>
      <c r="K6" s="350" t="s">
        <v>1804</v>
      </c>
    </row>
    <row r="7" spans="1:11" ht="15" thickTop="1">
      <c r="A7" s="266"/>
      <c r="B7" s="333" t="s">
        <v>1749</v>
      </c>
      <c r="C7" s="136"/>
      <c r="D7" s="136"/>
      <c r="E7" s="136"/>
      <c r="F7" s="359"/>
      <c r="G7" s="359"/>
      <c r="H7" s="359"/>
      <c r="I7" s="332"/>
      <c r="J7" s="359"/>
      <c r="K7" s="359"/>
    </row>
    <row r="8" spans="1:11" ht="12" customHeight="1">
      <c r="A8" s="777" t="s">
        <v>3008</v>
      </c>
      <c r="B8" s="778" t="s">
        <v>3009</v>
      </c>
      <c r="C8" s="792"/>
      <c r="D8" s="715"/>
      <c r="E8" s="715"/>
      <c r="F8" s="792">
        <v>20</v>
      </c>
      <c r="G8" s="717">
        <v>3</v>
      </c>
      <c r="H8" s="718">
        <f>G8/F8</f>
        <v>0.15</v>
      </c>
      <c r="I8" s="727">
        <f>C8+F8</f>
        <v>20</v>
      </c>
      <c r="J8" s="717">
        <f>D8+G8</f>
        <v>3</v>
      </c>
      <c r="K8" s="718">
        <f>J8/I8</f>
        <v>0.15</v>
      </c>
    </row>
    <row r="9" spans="1:11" ht="12" customHeight="1">
      <c r="A9" s="918" t="s">
        <v>3091</v>
      </c>
      <c r="B9" s="919" t="s">
        <v>3092</v>
      </c>
      <c r="C9" s="803"/>
      <c r="D9" s="715"/>
      <c r="E9" s="715"/>
      <c r="F9" s="803"/>
      <c r="G9" s="717"/>
      <c r="H9" s="718"/>
      <c r="I9" s="727">
        <f t="shared" ref="I9:I38" si="0">C9+F9</f>
        <v>0</v>
      </c>
      <c r="J9" s="717">
        <f t="shared" ref="J9:J38" si="1">D9+G9</f>
        <v>0</v>
      </c>
      <c r="K9" s="718"/>
    </row>
    <row r="10" spans="1:11" ht="12" customHeight="1">
      <c r="A10" s="918" t="s">
        <v>3010</v>
      </c>
      <c r="B10" s="919" t="s">
        <v>3011</v>
      </c>
      <c r="C10" s="803">
        <v>22</v>
      </c>
      <c r="D10" s="715"/>
      <c r="E10" s="715"/>
      <c r="F10" s="803">
        <v>1066</v>
      </c>
      <c r="G10" s="717">
        <v>74</v>
      </c>
      <c r="H10" s="718">
        <f t="shared" ref="H10:H38" si="2">G10/F10</f>
        <v>6.9418386491557224E-2</v>
      </c>
      <c r="I10" s="727">
        <f t="shared" si="0"/>
        <v>1088</v>
      </c>
      <c r="J10" s="717">
        <f t="shared" si="1"/>
        <v>74</v>
      </c>
      <c r="K10" s="718">
        <f t="shared" ref="K10:K38" si="3">J10/I10</f>
        <v>6.8014705882352935E-2</v>
      </c>
    </row>
    <row r="11" spans="1:11" ht="12" customHeight="1">
      <c r="A11" s="918" t="s">
        <v>2993</v>
      </c>
      <c r="B11" s="919" t="s">
        <v>2994</v>
      </c>
      <c r="C11" s="803"/>
      <c r="D11" s="715"/>
      <c r="E11" s="715"/>
      <c r="F11" s="803">
        <v>38</v>
      </c>
      <c r="G11" s="717">
        <v>11</v>
      </c>
      <c r="H11" s="718">
        <f t="shared" si="2"/>
        <v>0.28947368421052633</v>
      </c>
      <c r="I11" s="727">
        <f t="shared" si="0"/>
        <v>38</v>
      </c>
      <c r="J11" s="717">
        <f t="shared" si="1"/>
        <v>11</v>
      </c>
      <c r="K11" s="718">
        <f t="shared" si="3"/>
        <v>0.28947368421052633</v>
      </c>
    </row>
    <row r="12" spans="1:11" ht="12" customHeight="1">
      <c r="A12" s="918" t="s">
        <v>2995</v>
      </c>
      <c r="B12" s="919" t="s">
        <v>2996</v>
      </c>
      <c r="C12" s="803">
        <v>1</v>
      </c>
      <c r="D12" s="715"/>
      <c r="E12" s="715"/>
      <c r="F12" s="803">
        <v>7</v>
      </c>
      <c r="G12" s="717">
        <v>1</v>
      </c>
      <c r="H12" s="718">
        <f t="shared" si="2"/>
        <v>0.14285714285714285</v>
      </c>
      <c r="I12" s="727">
        <f t="shared" si="0"/>
        <v>8</v>
      </c>
      <c r="J12" s="717">
        <f t="shared" si="1"/>
        <v>1</v>
      </c>
      <c r="K12" s="718">
        <f t="shared" si="3"/>
        <v>0.125</v>
      </c>
    </row>
    <row r="13" spans="1:11" ht="12" customHeight="1">
      <c r="A13" s="918" t="s">
        <v>3094</v>
      </c>
      <c r="B13" s="919" t="s">
        <v>3093</v>
      </c>
      <c r="C13" s="803">
        <v>100</v>
      </c>
      <c r="D13" s="715"/>
      <c r="E13" s="715"/>
      <c r="F13" s="803"/>
      <c r="G13" s="717"/>
      <c r="H13" s="718"/>
      <c r="I13" s="727">
        <f t="shared" si="0"/>
        <v>100</v>
      </c>
      <c r="J13" s="717">
        <f t="shared" si="1"/>
        <v>0</v>
      </c>
      <c r="K13" s="718">
        <f t="shared" si="3"/>
        <v>0</v>
      </c>
    </row>
    <row r="14" spans="1:11" ht="12" customHeight="1">
      <c r="A14" s="918" t="s">
        <v>2928</v>
      </c>
      <c r="B14" s="919" t="s">
        <v>2929</v>
      </c>
      <c r="C14" s="803">
        <v>235</v>
      </c>
      <c r="D14" s="715">
        <v>4</v>
      </c>
      <c r="E14" s="716">
        <f>D14/C14</f>
        <v>1.7021276595744681E-2</v>
      </c>
      <c r="F14" s="803">
        <v>99</v>
      </c>
      <c r="G14" s="717">
        <v>18</v>
      </c>
      <c r="H14" s="718">
        <f t="shared" si="2"/>
        <v>0.18181818181818182</v>
      </c>
      <c r="I14" s="727">
        <f t="shared" si="0"/>
        <v>334</v>
      </c>
      <c r="J14" s="717">
        <f t="shared" si="1"/>
        <v>22</v>
      </c>
      <c r="K14" s="718">
        <f t="shared" si="3"/>
        <v>6.5868263473053898E-2</v>
      </c>
    </row>
    <row r="15" spans="1:11" ht="12" customHeight="1">
      <c r="A15" s="918" t="s">
        <v>3022</v>
      </c>
      <c r="B15" s="919" t="s">
        <v>3023</v>
      </c>
      <c r="C15" s="803">
        <v>1</v>
      </c>
      <c r="D15" s="715"/>
      <c r="E15" s="716">
        <f t="shared" ref="E15:E38" si="4">D15/C15</f>
        <v>0</v>
      </c>
      <c r="F15" s="803">
        <v>20</v>
      </c>
      <c r="G15" s="717">
        <v>2</v>
      </c>
      <c r="H15" s="718">
        <f t="shared" si="2"/>
        <v>0.1</v>
      </c>
      <c r="I15" s="727">
        <f t="shared" si="0"/>
        <v>21</v>
      </c>
      <c r="J15" s="717">
        <f t="shared" si="1"/>
        <v>2</v>
      </c>
      <c r="K15" s="718">
        <f t="shared" si="3"/>
        <v>9.5238095238095233E-2</v>
      </c>
    </row>
    <row r="16" spans="1:11" ht="12" customHeight="1">
      <c r="A16" s="918" t="s">
        <v>2932</v>
      </c>
      <c r="B16" s="919" t="s">
        <v>2933</v>
      </c>
      <c r="C16" s="803">
        <v>6</v>
      </c>
      <c r="D16" s="715"/>
      <c r="E16" s="716">
        <f t="shared" si="4"/>
        <v>0</v>
      </c>
      <c r="F16" s="803">
        <v>8</v>
      </c>
      <c r="G16" s="717">
        <v>18</v>
      </c>
      <c r="H16" s="718">
        <f t="shared" si="2"/>
        <v>2.25</v>
      </c>
      <c r="I16" s="727">
        <f t="shared" si="0"/>
        <v>14</v>
      </c>
      <c r="J16" s="717">
        <f t="shared" si="1"/>
        <v>18</v>
      </c>
      <c r="K16" s="718">
        <f t="shared" si="3"/>
        <v>1.2857142857142858</v>
      </c>
    </row>
    <row r="17" spans="1:11" ht="12" customHeight="1">
      <c r="A17" s="918" t="s">
        <v>2934</v>
      </c>
      <c r="B17" s="919" t="s">
        <v>3024</v>
      </c>
      <c r="C17" s="803"/>
      <c r="D17" s="715"/>
      <c r="E17" s="716"/>
      <c r="F17" s="803">
        <v>1</v>
      </c>
      <c r="G17" s="717"/>
      <c r="H17" s="718">
        <f t="shared" si="2"/>
        <v>0</v>
      </c>
      <c r="I17" s="727">
        <f t="shared" si="0"/>
        <v>1</v>
      </c>
      <c r="J17" s="717">
        <f t="shared" si="1"/>
        <v>0</v>
      </c>
      <c r="K17" s="718">
        <f t="shared" si="3"/>
        <v>0</v>
      </c>
    </row>
    <row r="18" spans="1:11" ht="12" customHeight="1">
      <c r="A18" s="918" t="s">
        <v>3097</v>
      </c>
      <c r="B18" s="919" t="s">
        <v>3098</v>
      </c>
      <c r="C18" s="803">
        <v>25</v>
      </c>
      <c r="D18" s="715">
        <v>1</v>
      </c>
      <c r="E18" s="716">
        <f t="shared" si="4"/>
        <v>0.04</v>
      </c>
      <c r="F18" s="803">
        <v>796</v>
      </c>
      <c r="G18" s="717">
        <v>346</v>
      </c>
      <c r="H18" s="718">
        <f t="shared" si="2"/>
        <v>0.43467336683417085</v>
      </c>
      <c r="I18" s="727">
        <f t="shared" si="0"/>
        <v>821</v>
      </c>
      <c r="J18" s="717">
        <f t="shared" si="1"/>
        <v>347</v>
      </c>
      <c r="K18" s="718">
        <f t="shared" si="3"/>
        <v>0.42265529841656518</v>
      </c>
    </row>
    <row r="19" spans="1:11" ht="12" customHeight="1">
      <c r="A19" s="918" t="s">
        <v>3099</v>
      </c>
      <c r="B19" s="919" t="s">
        <v>3100</v>
      </c>
      <c r="C19" s="803">
        <v>5</v>
      </c>
      <c r="D19" s="715"/>
      <c r="E19" s="716">
        <f t="shared" si="4"/>
        <v>0</v>
      </c>
      <c r="F19" s="803">
        <v>243</v>
      </c>
      <c r="G19" s="717">
        <v>104</v>
      </c>
      <c r="H19" s="718">
        <f t="shared" si="2"/>
        <v>0.4279835390946502</v>
      </c>
      <c r="I19" s="727">
        <f t="shared" si="0"/>
        <v>248</v>
      </c>
      <c r="J19" s="717">
        <f t="shared" si="1"/>
        <v>104</v>
      </c>
      <c r="K19" s="718">
        <f t="shared" si="3"/>
        <v>0.41935483870967744</v>
      </c>
    </row>
    <row r="20" spans="1:11" ht="12" customHeight="1">
      <c r="A20" s="918" t="s">
        <v>3101</v>
      </c>
      <c r="B20" s="919" t="s">
        <v>3102</v>
      </c>
      <c r="C20" s="803"/>
      <c r="D20" s="715"/>
      <c r="E20" s="716"/>
      <c r="F20" s="803">
        <v>7</v>
      </c>
      <c r="G20" s="717">
        <v>2</v>
      </c>
      <c r="H20" s="718">
        <f t="shared" si="2"/>
        <v>0.2857142857142857</v>
      </c>
      <c r="I20" s="727">
        <f t="shared" si="0"/>
        <v>7</v>
      </c>
      <c r="J20" s="717">
        <f t="shared" si="1"/>
        <v>2</v>
      </c>
      <c r="K20" s="718">
        <f t="shared" si="3"/>
        <v>0.2857142857142857</v>
      </c>
    </row>
    <row r="21" spans="1:11" ht="12" customHeight="1">
      <c r="A21" s="918" t="s">
        <v>3103</v>
      </c>
      <c r="B21" s="919" t="s">
        <v>3104</v>
      </c>
      <c r="C21" s="803">
        <v>2</v>
      </c>
      <c r="D21" s="715"/>
      <c r="E21" s="716">
        <f t="shared" si="4"/>
        <v>0</v>
      </c>
      <c r="F21" s="803">
        <v>25</v>
      </c>
      <c r="G21" s="717">
        <v>19</v>
      </c>
      <c r="H21" s="718">
        <f t="shared" si="2"/>
        <v>0.76</v>
      </c>
      <c r="I21" s="727">
        <f t="shared" si="0"/>
        <v>27</v>
      </c>
      <c r="J21" s="717">
        <f t="shared" si="1"/>
        <v>19</v>
      </c>
      <c r="K21" s="718">
        <f t="shared" si="3"/>
        <v>0.70370370370370372</v>
      </c>
    </row>
    <row r="22" spans="1:11" ht="12" customHeight="1">
      <c r="A22" s="918" t="s">
        <v>3105</v>
      </c>
      <c r="B22" s="919" t="s">
        <v>3106</v>
      </c>
      <c r="C22" s="803">
        <v>11</v>
      </c>
      <c r="D22" s="715"/>
      <c r="E22" s="716">
        <f t="shared" si="4"/>
        <v>0</v>
      </c>
      <c r="F22" s="803">
        <v>126</v>
      </c>
      <c r="G22" s="717">
        <v>56</v>
      </c>
      <c r="H22" s="718">
        <f t="shared" si="2"/>
        <v>0.44444444444444442</v>
      </c>
      <c r="I22" s="727">
        <f t="shared" si="0"/>
        <v>137</v>
      </c>
      <c r="J22" s="717">
        <f t="shared" si="1"/>
        <v>56</v>
      </c>
      <c r="K22" s="718">
        <f t="shared" si="3"/>
        <v>0.40875912408759124</v>
      </c>
    </row>
    <row r="23" spans="1:11" ht="12" customHeight="1">
      <c r="A23" s="918" t="s">
        <v>3107</v>
      </c>
      <c r="B23" s="919" t="s">
        <v>3108</v>
      </c>
      <c r="C23" s="803">
        <v>3</v>
      </c>
      <c r="D23" s="715"/>
      <c r="E23" s="716">
        <f t="shared" si="4"/>
        <v>0</v>
      </c>
      <c r="F23" s="803">
        <v>146</v>
      </c>
      <c r="G23" s="717">
        <v>53</v>
      </c>
      <c r="H23" s="718">
        <f t="shared" si="2"/>
        <v>0.36301369863013699</v>
      </c>
      <c r="I23" s="727">
        <f t="shared" si="0"/>
        <v>149</v>
      </c>
      <c r="J23" s="717">
        <f t="shared" si="1"/>
        <v>53</v>
      </c>
      <c r="K23" s="718">
        <f t="shared" si="3"/>
        <v>0.35570469798657717</v>
      </c>
    </row>
    <row r="24" spans="1:11" ht="12" customHeight="1">
      <c r="A24" s="918" t="s">
        <v>3109</v>
      </c>
      <c r="B24" s="919" t="s">
        <v>3110</v>
      </c>
      <c r="C24" s="803">
        <v>6</v>
      </c>
      <c r="D24" s="715"/>
      <c r="E24" s="716">
        <f t="shared" si="4"/>
        <v>0</v>
      </c>
      <c r="F24" s="803">
        <v>555</v>
      </c>
      <c r="G24" s="717">
        <v>207</v>
      </c>
      <c r="H24" s="718">
        <f t="shared" si="2"/>
        <v>0.37297297297297299</v>
      </c>
      <c r="I24" s="727">
        <f t="shared" si="0"/>
        <v>561</v>
      </c>
      <c r="J24" s="717">
        <f t="shared" si="1"/>
        <v>207</v>
      </c>
      <c r="K24" s="718">
        <f t="shared" si="3"/>
        <v>0.36898395721925131</v>
      </c>
    </row>
    <row r="25" spans="1:11" ht="12" customHeight="1">
      <c r="A25" s="918" t="s">
        <v>3111</v>
      </c>
      <c r="B25" s="919" t="s">
        <v>3112</v>
      </c>
      <c r="C25" s="803"/>
      <c r="D25" s="715"/>
      <c r="E25" s="716"/>
      <c r="F25" s="803">
        <v>48</v>
      </c>
      <c r="G25" s="717">
        <v>24</v>
      </c>
      <c r="H25" s="718">
        <f t="shared" si="2"/>
        <v>0.5</v>
      </c>
      <c r="I25" s="727">
        <f t="shared" si="0"/>
        <v>48</v>
      </c>
      <c r="J25" s="717">
        <f t="shared" si="1"/>
        <v>24</v>
      </c>
      <c r="K25" s="718">
        <f t="shared" si="3"/>
        <v>0.5</v>
      </c>
    </row>
    <row r="26" spans="1:11" ht="12" customHeight="1">
      <c r="A26" s="918" t="s">
        <v>3113</v>
      </c>
      <c r="B26" s="919" t="s">
        <v>3114</v>
      </c>
      <c r="C26" s="803"/>
      <c r="D26" s="715"/>
      <c r="E26" s="716"/>
      <c r="F26" s="803">
        <v>119</v>
      </c>
      <c r="G26" s="717">
        <v>56</v>
      </c>
      <c r="H26" s="718">
        <f t="shared" si="2"/>
        <v>0.47058823529411764</v>
      </c>
      <c r="I26" s="727">
        <f t="shared" si="0"/>
        <v>119</v>
      </c>
      <c r="J26" s="717">
        <f t="shared" si="1"/>
        <v>56</v>
      </c>
      <c r="K26" s="718">
        <f t="shared" si="3"/>
        <v>0.47058823529411764</v>
      </c>
    </row>
    <row r="27" spans="1:11" ht="12" customHeight="1">
      <c r="A27" s="918" t="s">
        <v>3115</v>
      </c>
      <c r="B27" s="919" t="s">
        <v>3116</v>
      </c>
      <c r="C27" s="803">
        <v>1</v>
      </c>
      <c r="D27" s="715"/>
      <c r="E27" s="716">
        <f t="shared" si="4"/>
        <v>0</v>
      </c>
      <c r="F27" s="803">
        <v>12</v>
      </c>
      <c r="G27" s="717">
        <v>4</v>
      </c>
      <c r="H27" s="718">
        <f t="shared" si="2"/>
        <v>0.33333333333333331</v>
      </c>
      <c r="I27" s="727">
        <f t="shared" si="0"/>
        <v>13</v>
      </c>
      <c r="J27" s="717">
        <f t="shared" si="1"/>
        <v>4</v>
      </c>
      <c r="K27" s="718">
        <f t="shared" si="3"/>
        <v>0.30769230769230771</v>
      </c>
    </row>
    <row r="28" spans="1:11" ht="12" customHeight="1">
      <c r="A28" s="918" t="s">
        <v>3117</v>
      </c>
      <c r="B28" s="919" t="s">
        <v>3118</v>
      </c>
      <c r="C28" s="803">
        <v>24</v>
      </c>
      <c r="D28" s="715"/>
      <c r="E28" s="716">
        <f t="shared" si="4"/>
        <v>0</v>
      </c>
      <c r="F28" s="803">
        <v>5</v>
      </c>
      <c r="G28" s="717">
        <v>8</v>
      </c>
      <c r="H28" s="718">
        <f t="shared" si="2"/>
        <v>1.6</v>
      </c>
      <c r="I28" s="727">
        <f t="shared" si="0"/>
        <v>29</v>
      </c>
      <c r="J28" s="717">
        <f t="shared" si="1"/>
        <v>8</v>
      </c>
      <c r="K28" s="718">
        <f t="shared" si="3"/>
        <v>0.27586206896551724</v>
      </c>
    </row>
    <row r="29" spans="1:11" ht="12" customHeight="1">
      <c r="A29" s="918" t="s">
        <v>3119</v>
      </c>
      <c r="B29" s="919" t="s">
        <v>3120</v>
      </c>
      <c r="C29" s="803">
        <v>89</v>
      </c>
      <c r="D29" s="715">
        <v>2</v>
      </c>
      <c r="E29" s="716">
        <f t="shared" si="4"/>
        <v>2.247191011235955E-2</v>
      </c>
      <c r="F29" s="803">
        <v>18</v>
      </c>
      <c r="G29" s="717">
        <v>54</v>
      </c>
      <c r="H29" s="718">
        <f t="shared" si="2"/>
        <v>3</v>
      </c>
      <c r="I29" s="727">
        <f t="shared" si="0"/>
        <v>107</v>
      </c>
      <c r="J29" s="717">
        <f t="shared" si="1"/>
        <v>56</v>
      </c>
      <c r="K29" s="718">
        <f t="shared" si="3"/>
        <v>0.52336448598130836</v>
      </c>
    </row>
    <row r="30" spans="1:11" ht="12" customHeight="1">
      <c r="A30" s="918" t="s">
        <v>3121</v>
      </c>
      <c r="B30" s="919" t="s">
        <v>3122</v>
      </c>
      <c r="C30" s="803">
        <v>20</v>
      </c>
      <c r="D30" s="715">
        <v>5</v>
      </c>
      <c r="E30" s="716">
        <f t="shared" si="4"/>
        <v>0.25</v>
      </c>
      <c r="F30" s="803">
        <v>32</v>
      </c>
      <c r="G30" s="717">
        <v>16</v>
      </c>
      <c r="H30" s="718">
        <f t="shared" si="2"/>
        <v>0.5</v>
      </c>
      <c r="I30" s="727">
        <f t="shared" si="0"/>
        <v>52</v>
      </c>
      <c r="J30" s="717">
        <f t="shared" si="1"/>
        <v>21</v>
      </c>
      <c r="K30" s="718">
        <f t="shared" si="3"/>
        <v>0.40384615384615385</v>
      </c>
    </row>
    <row r="31" spans="1:11" ht="12" customHeight="1">
      <c r="A31" s="918" t="s">
        <v>3123</v>
      </c>
      <c r="B31" s="919" t="s">
        <v>3124</v>
      </c>
      <c r="C31" s="803">
        <v>80</v>
      </c>
      <c r="D31" s="715">
        <v>2</v>
      </c>
      <c r="E31" s="716">
        <f t="shared" si="4"/>
        <v>2.5000000000000001E-2</v>
      </c>
      <c r="F31" s="803">
        <v>71</v>
      </c>
      <c r="G31" s="717">
        <v>91</v>
      </c>
      <c r="H31" s="718">
        <f t="shared" si="2"/>
        <v>1.2816901408450705</v>
      </c>
      <c r="I31" s="727">
        <f t="shared" si="0"/>
        <v>151</v>
      </c>
      <c r="J31" s="717">
        <f t="shared" si="1"/>
        <v>93</v>
      </c>
      <c r="K31" s="718">
        <f t="shared" si="3"/>
        <v>0.61589403973509937</v>
      </c>
    </row>
    <row r="32" spans="1:11" ht="12" customHeight="1">
      <c r="A32" s="918" t="s">
        <v>3125</v>
      </c>
      <c r="B32" s="919" t="s">
        <v>3126</v>
      </c>
      <c r="C32" s="803">
        <v>2</v>
      </c>
      <c r="D32" s="715"/>
      <c r="E32" s="716">
        <f t="shared" si="4"/>
        <v>0</v>
      </c>
      <c r="F32" s="803">
        <v>5</v>
      </c>
      <c r="G32" s="717">
        <v>7</v>
      </c>
      <c r="H32" s="718">
        <f t="shared" si="2"/>
        <v>1.4</v>
      </c>
      <c r="I32" s="727">
        <f t="shared" si="0"/>
        <v>7</v>
      </c>
      <c r="J32" s="717">
        <f t="shared" si="1"/>
        <v>7</v>
      </c>
      <c r="K32" s="718">
        <f t="shared" si="3"/>
        <v>1</v>
      </c>
    </row>
    <row r="33" spans="1:11" ht="12" customHeight="1">
      <c r="A33" s="918" t="s">
        <v>3127</v>
      </c>
      <c r="B33" s="919" t="s">
        <v>3128</v>
      </c>
      <c r="C33" s="803">
        <v>9</v>
      </c>
      <c r="D33" s="715"/>
      <c r="E33" s="716">
        <f t="shared" si="4"/>
        <v>0</v>
      </c>
      <c r="F33" s="803">
        <v>19</v>
      </c>
      <c r="G33" s="717">
        <v>14</v>
      </c>
      <c r="H33" s="718">
        <f t="shared" si="2"/>
        <v>0.73684210526315785</v>
      </c>
      <c r="I33" s="727">
        <f t="shared" si="0"/>
        <v>28</v>
      </c>
      <c r="J33" s="717">
        <f t="shared" si="1"/>
        <v>14</v>
      </c>
      <c r="K33" s="718">
        <f t="shared" si="3"/>
        <v>0.5</v>
      </c>
    </row>
    <row r="34" spans="1:11" ht="12" customHeight="1">
      <c r="A34" s="918" t="s">
        <v>3129</v>
      </c>
      <c r="B34" s="919" t="s">
        <v>3130</v>
      </c>
      <c r="C34" s="803">
        <v>2</v>
      </c>
      <c r="D34" s="715"/>
      <c r="E34" s="716">
        <f t="shared" si="4"/>
        <v>0</v>
      </c>
      <c r="F34" s="803">
        <v>1</v>
      </c>
      <c r="G34" s="717"/>
      <c r="H34" s="718">
        <f t="shared" si="2"/>
        <v>0</v>
      </c>
      <c r="I34" s="727">
        <f t="shared" si="0"/>
        <v>3</v>
      </c>
      <c r="J34" s="717">
        <f t="shared" si="1"/>
        <v>0</v>
      </c>
      <c r="K34" s="718">
        <f t="shared" si="3"/>
        <v>0</v>
      </c>
    </row>
    <row r="35" spans="1:11" ht="12" customHeight="1">
      <c r="A35" s="918" t="s">
        <v>2936</v>
      </c>
      <c r="B35" s="919" t="s">
        <v>2937</v>
      </c>
      <c r="C35" s="803">
        <v>19</v>
      </c>
      <c r="D35" s="715">
        <v>1</v>
      </c>
      <c r="E35" s="716">
        <f t="shared" si="4"/>
        <v>5.2631578947368418E-2</v>
      </c>
      <c r="F35" s="803">
        <v>1019</v>
      </c>
      <c r="G35" s="717">
        <v>369</v>
      </c>
      <c r="H35" s="718">
        <f t="shared" si="2"/>
        <v>0.36211972522080471</v>
      </c>
      <c r="I35" s="727">
        <f t="shared" si="0"/>
        <v>1038</v>
      </c>
      <c r="J35" s="717">
        <f t="shared" si="1"/>
        <v>370</v>
      </c>
      <c r="K35" s="718">
        <f t="shared" si="3"/>
        <v>0.35645472061657035</v>
      </c>
    </row>
    <row r="36" spans="1:11" ht="12" customHeight="1">
      <c r="A36" s="918" t="s">
        <v>2940</v>
      </c>
      <c r="B36" s="919" t="s">
        <v>2941</v>
      </c>
      <c r="C36" s="803">
        <v>11</v>
      </c>
      <c r="D36" s="715"/>
      <c r="E36" s="716">
        <f t="shared" si="4"/>
        <v>0</v>
      </c>
      <c r="F36" s="803">
        <v>762</v>
      </c>
      <c r="G36" s="717">
        <v>31</v>
      </c>
      <c r="H36" s="718">
        <f t="shared" si="2"/>
        <v>4.0682414698162729E-2</v>
      </c>
      <c r="I36" s="727">
        <f t="shared" si="0"/>
        <v>773</v>
      </c>
      <c r="J36" s="717">
        <f t="shared" si="1"/>
        <v>31</v>
      </c>
      <c r="K36" s="718">
        <f t="shared" si="3"/>
        <v>4.0103492884864166E-2</v>
      </c>
    </row>
    <row r="37" spans="1:11" ht="12" customHeight="1">
      <c r="A37" s="918" t="s">
        <v>3084</v>
      </c>
      <c r="B37" s="919" t="s">
        <v>3085</v>
      </c>
      <c r="C37" s="803">
        <v>27</v>
      </c>
      <c r="D37" s="715"/>
      <c r="E37" s="716">
        <f t="shared" si="4"/>
        <v>0</v>
      </c>
      <c r="F37" s="803">
        <v>1152</v>
      </c>
      <c r="G37" s="717">
        <v>68</v>
      </c>
      <c r="H37" s="718">
        <f t="shared" si="2"/>
        <v>5.9027777777777776E-2</v>
      </c>
      <c r="I37" s="727">
        <f t="shared" si="0"/>
        <v>1179</v>
      </c>
      <c r="J37" s="717">
        <f t="shared" si="1"/>
        <v>68</v>
      </c>
      <c r="K37" s="718">
        <f t="shared" si="3"/>
        <v>5.7675996607294319E-2</v>
      </c>
    </row>
    <row r="38" spans="1:11" ht="12" customHeight="1">
      <c r="A38" s="920"/>
      <c r="B38" s="921"/>
      <c r="C38" s="922">
        <f>SUM(C8:C37)</f>
        <v>701</v>
      </c>
      <c r="D38" s="922">
        <f>SUM(D8:D37)</f>
        <v>15</v>
      </c>
      <c r="E38" s="721">
        <f t="shared" si="4"/>
        <v>2.1398002853067047E-2</v>
      </c>
      <c r="F38" s="922">
        <f>SUM(F8:F37)</f>
        <v>6420</v>
      </c>
      <c r="G38" s="781">
        <f>SUM(G8:G37)</f>
        <v>1656</v>
      </c>
      <c r="H38" s="722">
        <f t="shared" si="2"/>
        <v>0.25794392523364484</v>
      </c>
      <c r="I38" s="728">
        <f t="shared" si="0"/>
        <v>7121</v>
      </c>
      <c r="J38" s="781">
        <f t="shared" si="1"/>
        <v>1671</v>
      </c>
      <c r="K38" s="722">
        <f t="shared" si="3"/>
        <v>0.2346580536441511</v>
      </c>
    </row>
  </sheetData>
  <mergeCells count="5">
    <mergeCell ref="A5:A6"/>
    <mergeCell ref="B5:B6"/>
    <mergeCell ref="C5:E5"/>
    <mergeCell ref="F5:H5"/>
    <mergeCell ref="I5:K5"/>
  </mergeCells>
  <pageMargins left="0" right="0" top="0" bottom="0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95"/>
  <sheetViews>
    <sheetView topLeftCell="A82" workbookViewId="0">
      <selection activeCell="G12" sqref="G12:G13"/>
    </sheetView>
  </sheetViews>
  <sheetFormatPr defaultRowHeight="12.75"/>
  <cols>
    <col min="1" max="1" width="12.7109375" customWidth="1"/>
    <col min="2" max="2" width="48.28515625" customWidth="1"/>
    <col min="3" max="11" width="8.710937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 ht="14.25">
      <c r="A3" s="393"/>
      <c r="B3" s="394" t="s">
        <v>1794</v>
      </c>
      <c r="C3" s="388" t="s">
        <v>1752</v>
      </c>
      <c r="D3" s="390"/>
      <c r="E3" s="390"/>
      <c r="F3" s="390"/>
      <c r="G3" s="390"/>
      <c r="H3" s="390"/>
      <c r="I3" s="392"/>
      <c r="J3" s="400"/>
      <c r="K3" s="363"/>
    </row>
    <row r="4" spans="1:11" ht="14.25">
      <c r="A4" s="393"/>
      <c r="B4" s="394" t="s">
        <v>197</v>
      </c>
      <c r="C4" s="388" t="s">
        <v>3404</v>
      </c>
      <c r="D4" s="390"/>
      <c r="E4" s="390"/>
      <c r="F4" s="390"/>
      <c r="G4" s="390"/>
      <c r="H4" s="390"/>
      <c r="I4" s="392"/>
      <c r="J4" s="400"/>
      <c r="K4" s="363"/>
    </row>
    <row r="5" spans="1:11">
      <c r="A5" s="970" t="s">
        <v>115</v>
      </c>
      <c r="B5" s="970" t="s">
        <v>199</v>
      </c>
      <c r="C5" s="963" t="s">
        <v>1751</v>
      </c>
      <c r="D5" s="963"/>
      <c r="E5" s="963"/>
      <c r="F5" s="963" t="s">
        <v>1750</v>
      </c>
      <c r="G5" s="963"/>
      <c r="H5" s="963"/>
      <c r="I5" s="963" t="s">
        <v>86</v>
      </c>
      <c r="J5" s="963"/>
      <c r="K5" s="963"/>
    </row>
    <row r="6" spans="1:11" ht="39" customHeight="1" thickBot="1">
      <c r="A6" s="971"/>
      <c r="B6" s="971"/>
      <c r="C6" s="235" t="s">
        <v>1808</v>
      </c>
      <c r="D6" s="235" t="s">
        <v>1809</v>
      </c>
      <c r="E6" s="350" t="s">
        <v>1804</v>
      </c>
      <c r="F6" s="235" t="s">
        <v>1808</v>
      </c>
      <c r="G6" s="235" t="s">
        <v>1809</v>
      </c>
      <c r="H6" s="350" t="s">
        <v>1804</v>
      </c>
      <c r="I6" s="235" t="s">
        <v>1808</v>
      </c>
      <c r="J6" s="235" t="s">
        <v>1809</v>
      </c>
      <c r="K6" s="350" t="s">
        <v>1804</v>
      </c>
    </row>
    <row r="7" spans="1:11" ht="11.25" customHeight="1" thickTop="1">
      <c r="A7" s="266"/>
      <c r="B7" s="333" t="s">
        <v>1749</v>
      </c>
      <c r="C7" s="136"/>
      <c r="D7" s="136"/>
      <c r="E7" s="136"/>
      <c r="F7" s="359"/>
      <c r="G7" s="359"/>
      <c r="H7" s="359"/>
      <c r="I7" s="332"/>
      <c r="J7" s="359"/>
      <c r="K7" s="359"/>
    </row>
    <row r="8" spans="1:11" ht="11.25" customHeight="1">
      <c r="A8" s="669" t="s">
        <v>2545</v>
      </c>
      <c r="B8" s="670" t="s">
        <v>2546</v>
      </c>
      <c r="C8" s="792">
        <v>4</v>
      </c>
      <c r="D8" s="793"/>
      <c r="E8" s="793"/>
      <c r="F8" s="792"/>
      <c r="G8" s="794"/>
      <c r="H8" s="794"/>
      <c r="I8" s="804">
        <f>C8+F8</f>
        <v>4</v>
      </c>
      <c r="J8" s="804">
        <f>D8+G8</f>
        <v>0</v>
      </c>
      <c r="K8" s="805">
        <f>J8/I8</f>
        <v>0</v>
      </c>
    </row>
    <row r="9" spans="1:11" ht="11.25" customHeight="1">
      <c r="A9" s="669" t="s">
        <v>3248</v>
      </c>
      <c r="B9" s="670" t="s">
        <v>3249</v>
      </c>
      <c r="C9" s="792">
        <v>3451</v>
      </c>
      <c r="D9" s="793">
        <v>816</v>
      </c>
      <c r="E9" s="796">
        <f>D9/C9</f>
        <v>0.23645320197044334</v>
      </c>
      <c r="F9" s="792">
        <v>3</v>
      </c>
      <c r="G9" s="794"/>
      <c r="H9" s="794"/>
      <c r="I9" s="804">
        <f t="shared" ref="I9:I72" si="0">C9+F9</f>
        <v>3454</v>
      </c>
      <c r="J9" s="804">
        <f t="shared" ref="J9:J72" si="1">D9+G9</f>
        <v>816</v>
      </c>
      <c r="K9" s="805">
        <f t="shared" ref="K9:K72" si="2">J9/I9</f>
        <v>0.23624782860451651</v>
      </c>
    </row>
    <row r="10" spans="1:11" ht="11.25" customHeight="1">
      <c r="A10" s="669" t="s">
        <v>2993</v>
      </c>
      <c r="B10" s="670" t="s">
        <v>2994</v>
      </c>
      <c r="C10" s="792">
        <v>8</v>
      </c>
      <c r="D10" s="793">
        <v>2</v>
      </c>
      <c r="E10" s="796">
        <f t="shared" ref="E10:E73" si="3">D10/C10</f>
        <v>0.25</v>
      </c>
      <c r="F10" s="792"/>
      <c r="G10" s="794"/>
      <c r="H10" s="794"/>
      <c r="I10" s="804">
        <f t="shared" si="0"/>
        <v>8</v>
      </c>
      <c r="J10" s="804">
        <f t="shared" si="1"/>
        <v>2</v>
      </c>
      <c r="K10" s="805">
        <f t="shared" si="2"/>
        <v>0.25</v>
      </c>
    </row>
    <row r="11" spans="1:11" ht="11.25" customHeight="1">
      <c r="A11" s="669" t="s">
        <v>3250</v>
      </c>
      <c r="B11" s="670" t="s">
        <v>3251</v>
      </c>
      <c r="C11" s="792">
        <v>33</v>
      </c>
      <c r="D11" s="793">
        <v>8</v>
      </c>
      <c r="E11" s="796">
        <f t="shared" si="3"/>
        <v>0.24242424242424243</v>
      </c>
      <c r="F11" s="792"/>
      <c r="G11" s="794"/>
      <c r="H11" s="794"/>
      <c r="I11" s="804">
        <f t="shared" si="0"/>
        <v>33</v>
      </c>
      <c r="J11" s="804">
        <f t="shared" si="1"/>
        <v>8</v>
      </c>
      <c r="K11" s="805">
        <f t="shared" si="2"/>
        <v>0.24242424242424243</v>
      </c>
    </row>
    <row r="12" spans="1:11" ht="11.25" customHeight="1">
      <c r="A12" s="669" t="s">
        <v>3252</v>
      </c>
      <c r="B12" s="670" t="s">
        <v>3253</v>
      </c>
      <c r="C12" s="792">
        <v>12</v>
      </c>
      <c r="D12" s="793">
        <v>5</v>
      </c>
      <c r="E12" s="796">
        <f t="shared" si="3"/>
        <v>0.41666666666666669</v>
      </c>
      <c r="F12" s="792"/>
      <c r="G12" s="794"/>
      <c r="H12" s="794"/>
      <c r="I12" s="804">
        <f t="shared" si="0"/>
        <v>12</v>
      </c>
      <c r="J12" s="804">
        <f t="shared" si="1"/>
        <v>5</v>
      </c>
      <c r="K12" s="805">
        <f t="shared" si="2"/>
        <v>0.41666666666666669</v>
      </c>
    </row>
    <row r="13" spans="1:11" ht="11.25" customHeight="1">
      <c r="A13" s="669" t="s">
        <v>3254</v>
      </c>
      <c r="B13" s="670" t="s">
        <v>3255</v>
      </c>
      <c r="C13" s="792">
        <v>5</v>
      </c>
      <c r="D13" s="793"/>
      <c r="E13" s="796">
        <f t="shared" si="3"/>
        <v>0</v>
      </c>
      <c r="F13" s="792"/>
      <c r="G13" s="794"/>
      <c r="H13" s="794"/>
      <c r="I13" s="804">
        <f t="shared" si="0"/>
        <v>5</v>
      </c>
      <c r="J13" s="804">
        <f t="shared" si="1"/>
        <v>0</v>
      </c>
      <c r="K13" s="805">
        <f t="shared" si="2"/>
        <v>0</v>
      </c>
    </row>
    <row r="14" spans="1:11" ht="11.25" customHeight="1">
      <c r="A14" s="503" t="s">
        <v>3256</v>
      </c>
      <c r="B14" s="504" t="s">
        <v>3257</v>
      </c>
      <c r="C14" s="792">
        <v>1</v>
      </c>
      <c r="D14" s="793"/>
      <c r="E14" s="796">
        <f t="shared" si="3"/>
        <v>0</v>
      </c>
      <c r="F14" s="792"/>
      <c r="G14" s="794"/>
      <c r="H14" s="794"/>
      <c r="I14" s="804">
        <f t="shared" si="0"/>
        <v>1</v>
      </c>
      <c r="J14" s="804">
        <f t="shared" si="1"/>
        <v>0</v>
      </c>
      <c r="K14" s="805">
        <f t="shared" si="2"/>
        <v>0</v>
      </c>
    </row>
    <row r="15" spans="1:11" ht="11.25" customHeight="1">
      <c r="A15" s="503" t="s">
        <v>3256</v>
      </c>
      <c r="B15" s="504" t="s">
        <v>3258</v>
      </c>
      <c r="C15" s="792">
        <v>3</v>
      </c>
      <c r="D15" s="793"/>
      <c r="E15" s="796">
        <f t="shared" si="3"/>
        <v>0</v>
      </c>
      <c r="F15" s="792"/>
      <c r="G15" s="794"/>
      <c r="H15" s="794"/>
      <c r="I15" s="804">
        <f t="shared" si="0"/>
        <v>3</v>
      </c>
      <c r="J15" s="804">
        <f t="shared" si="1"/>
        <v>0</v>
      </c>
      <c r="K15" s="805">
        <f t="shared" si="2"/>
        <v>0</v>
      </c>
    </row>
    <row r="16" spans="1:11" ht="11.25" customHeight="1">
      <c r="A16" s="669" t="s">
        <v>3259</v>
      </c>
      <c r="B16" s="670" t="s">
        <v>3260</v>
      </c>
      <c r="C16" s="792">
        <v>2</v>
      </c>
      <c r="D16" s="793"/>
      <c r="E16" s="796">
        <f t="shared" si="3"/>
        <v>0</v>
      </c>
      <c r="F16" s="792"/>
      <c r="G16" s="794"/>
      <c r="H16" s="794"/>
      <c r="I16" s="804">
        <f t="shared" si="0"/>
        <v>2</v>
      </c>
      <c r="J16" s="804">
        <f t="shared" si="1"/>
        <v>0</v>
      </c>
      <c r="K16" s="805">
        <f t="shared" si="2"/>
        <v>0</v>
      </c>
    </row>
    <row r="17" spans="1:11" ht="11.25" customHeight="1">
      <c r="A17" s="669" t="s">
        <v>3261</v>
      </c>
      <c r="B17" s="670" t="s">
        <v>3262</v>
      </c>
      <c r="C17" s="792">
        <v>8</v>
      </c>
      <c r="D17" s="793"/>
      <c r="E17" s="796">
        <f t="shared" si="3"/>
        <v>0</v>
      </c>
      <c r="F17" s="792"/>
      <c r="G17" s="794"/>
      <c r="H17" s="794"/>
      <c r="I17" s="804">
        <f t="shared" si="0"/>
        <v>8</v>
      </c>
      <c r="J17" s="804">
        <f t="shared" si="1"/>
        <v>0</v>
      </c>
      <c r="K17" s="805">
        <f t="shared" si="2"/>
        <v>0</v>
      </c>
    </row>
    <row r="18" spans="1:11" ht="11.25" customHeight="1">
      <c r="A18" s="503" t="s">
        <v>3263</v>
      </c>
      <c r="B18" s="504" t="s">
        <v>3264</v>
      </c>
      <c r="C18" s="792">
        <v>1</v>
      </c>
      <c r="D18" s="793"/>
      <c r="E18" s="796">
        <f t="shared" si="3"/>
        <v>0</v>
      </c>
      <c r="F18" s="792"/>
      <c r="G18" s="794"/>
      <c r="H18" s="794"/>
      <c r="I18" s="804">
        <f t="shared" si="0"/>
        <v>1</v>
      </c>
      <c r="J18" s="804">
        <f t="shared" si="1"/>
        <v>0</v>
      </c>
      <c r="K18" s="805">
        <f t="shared" si="2"/>
        <v>0</v>
      </c>
    </row>
    <row r="19" spans="1:11" ht="11.25" customHeight="1">
      <c r="A19" s="669" t="s">
        <v>3265</v>
      </c>
      <c r="B19" s="670" t="s">
        <v>3266</v>
      </c>
      <c r="C19" s="792">
        <v>11</v>
      </c>
      <c r="D19" s="793"/>
      <c r="E19" s="796">
        <f t="shared" si="3"/>
        <v>0</v>
      </c>
      <c r="F19" s="792"/>
      <c r="G19" s="794"/>
      <c r="H19" s="794"/>
      <c r="I19" s="804">
        <f t="shared" si="0"/>
        <v>11</v>
      </c>
      <c r="J19" s="804">
        <f t="shared" si="1"/>
        <v>0</v>
      </c>
      <c r="K19" s="805">
        <f t="shared" si="2"/>
        <v>0</v>
      </c>
    </row>
    <row r="20" spans="1:11" ht="11.25" customHeight="1">
      <c r="A20" s="672" t="s">
        <v>3268</v>
      </c>
      <c r="B20" s="673" t="s">
        <v>3267</v>
      </c>
      <c r="C20" s="792">
        <v>11</v>
      </c>
      <c r="D20" s="793"/>
      <c r="E20" s="796">
        <f t="shared" si="3"/>
        <v>0</v>
      </c>
      <c r="F20" s="792">
        <v>0</v>
      </c>
      <c r="G20" s="794"/>
      <c r="H20" s="794"/>
      <c r="I20" s="804">
        <f t="shared" si="0"/>
        <v>11</v>
      </c>
      <c r="J20" s="804">
        <f t="shared" si="1"/>
        <v>0</v>
      </c>
      <c r="K20" s="805">
        <f t="shared" si="2"/>
        <v>0</v>
      </c>
    </row>
    <row r="21" spans="1:11" ht="11.25" customHeight="1">
      <c r="A21" s="672" t="s">
        <v>3270</v>
      </c>
      <c r="B21" s="673" t="s">
        <v>3269</v>
      </c>
      <c r="C21" s="792">
        <v>237</v>
      </c>
      <c r="D21" s="793">
        <v>22</v>
      </c>
      <c r="E21" s="796">
        <f t="shared" si="3"/>
        <v>9.2827004219409287E-2</v>
      </c>
      <c r="F21" s="792">
        <v>0</v>
      </c>
      <c r="G21" s="794"/>
      <c r="H21" s="794"/>
      <c r="I21" s="804">
        <f t="shared" si="0"/>
        <v>237</v>
      </c>
      <c r="J21" s="804">
        <f t="shared" si="1"/>
        <v>22</v>
      </c>
      <c r="K21" s="805">
        <f t="shared" si="2"/>
        <v>9.2827004219409287E-2</v>
      </c>
    </row>
    <row r="22" spans="1:11" ht="11.25" customHeight="1">
      <c r="A22" s="672" t="s">
        <v>3271</v>
      </c>
      <c r="B22" s="673" t="s">
        <v>3272</v>
      </c>
      <c r="C22" s="792">
        <v>1</v>
      </c>
      <c r="D22" s="793"/>
      <c r="E22" s="796">
        <f t="shared" si="3"/>
        <v>0</v>
      </c>
      <c r="F22" s="792">
        <v>0</v>
      </c>
      <c r="G22" s="794"/>
      <c r="H22" s="794"/>
      <c r="I22" s="804">
        <f t="shared" si="0"/>
        <v>1</v>
      </c>
      <c r="J22" s="804">
        <f t="shared" si="1"/>
        <v>0</v>
      </c>
      <c r="K22" s="805">
        <f t="shared" si="2"/>
        <v>0</v>
      </c>
    </row>
    <row r="23" spans="1:11" ht="11.25" customHeight="1">
      <c r="A23" s="510" t="s">
        <v>3274</v>
      </c>
      <c r="B23" s="511" t="s">
        <v>3273</v>
      </c>
      <c r="C23" s="792">
        <v>3</v>
      </c>
      <c r="D23" s="793"/>
      <c r="E23" s="796">
        <f t="shared" si="3"/>
        <v>0</v>
      </c>
      <c r="F23" s="792"/>
      <c r="G23" s="794"/>
      <c r="H23" s="794"/>
      <c r="I23" s="804">
        <f t="shared" si="0"/>
        <v>3</v>
      </c>
      <c r="J23" s="804">
        <f t="shared" si="1"/>
        <v>0</v>
      </c>
      <c r="K23" s="805">
        <f t="shared" si="2"/>
        <v>0</v>
      </c>
    </row>
    <row r="24" spans="1:11" ht="11.25" customHeight="1">
      <c r="A24" s="672" t="s">
        <v>3275</v>
      </c>
      <c r="B24" s="673" t="s">
        <v>3276</v>
      </c>
      <c r="C24" s="792">
        <v>2</v>
      </c>
      <c r="D24" s="793"/>
      <c r="E24" s="796">
        <f t="shared" si="3"/>
        <v>0</v>
      </c>
      <c r="F24" s="792">
        <v>0</v>
      </c>
      <c r="G24" s="794"/>
      <c r="H24" s="794"/>
      <c r="I24" s="804">
        <f t="shared" si="0"/>
        <v>2</v>
      </c>
      <c r="J24" s="804">
        <f t="shared" si="1"/>
        <v>0</v>
      </c>
      <c r="K24" s="805">
        <f t="shared" si="2"/>
        <v>0</v>
      </c>
    </row>
    <row r="25" spans="1:11" ht="11.25" customHeight="1">
      <c r="A25" s="672" t="s">
        <v>3278</v>
      </c>
      <c r="B25" s="673" t="s">
        <v>3277</v>
      </c>
      <c r="C25" s="792">
        <v>1</v>
      </c>
      <c r="D25" s="793"/>
      <c r="E25" s="796">
        <f t="shared" si="3"/>
        <v>0</v>
      </c>
      <c r="F25" s="792">
        <v>0</v>
      </c>
      <c r="G25" s="794"/>
      <c r="H25" s="794"/>
      <c r="I25" s="804">
        <f t="shared" si="0"/>
        <v>1</v>
      </c>
      <c r="J25" s="804">
        <f t="shared" si="1"/>
        <v>0</v>
      </c>
      <c r="K25" s="805">
        <f t="shared" si="2"/>
        <v>0</v>
      </c>
    </row>
    <row r="26" spans="1:11" ht="11.25" customHeight="1">
      <c r="A26" s="672" t="s">
        <v>3280</v>
      </c>
      <c r="B26" s="673" t="s">
        <v>3279</v>
      </c>
      <c r="C26" s="792">
        <v>6</v>
      </c>
      <c r="D26" s="793">
        <v>1</v>
      </c>
      <c r="E26" s="796">
        <f t="shared" si="3"/>
        <v>0.16666666666666666</v>
      </c>
      <c r="F26" s="792">
        <v>0</v>
      </c>
      <c r="G26" s="794"/>
      <c r="H26" s="794"/>
      <c r="I26" s="804">
        <f t="shared" si="0"/>
        <v>6</v>
      </c>
      <c r="J26" s="804">
        <f t="shared" si="1"/>
        <v>1</v>
      </c>
      <c r="K26" s="805">
        <f t="shared" si="2"/>
        <v>0.16666666666666666</v>
      </c>
    </row>
    <row r="27" spans="1:11" ht="11.25" customHeight="1">
      <c r="A27" s="510" t="s">
        <v>3282</v>
      </c>
      <c r="B27" s="511" t="s">
        <v>3281</v>
      </c>
      <c r="C27" s="792">
        <v>1</v>
      </c>
      <c r="D27" s="793"/>
      <c r="E27" s="796">
        <f t="shared" si="3"/>
        <v>0</v>
      </c>
      <c r="F27" s="792"/>
      <c r="G27" s="794"/>
      <c r="H27" s="794"/>
      <c r="I27" s="804">
        <f t="shared" si="0"/>
        <v>1</v>
      </c>
      <c r="J27" s="804">
        <f t="shared" si="1"/>
        <v>0</v>
      </c>
      <c r="K27" s="805">
        <f t="shared" si="2"/>
        <v>0</v>
      </c>
    </row>
    <row r="28" spans="1:11" ht="11.25" customHeight="1">
      <c r="A28" s="510" t="s">
        <v>3282</v>
      </c>
      <c r="B28" s="511" t="s">
        <v>3281</v>
      </c>
      <c r="C28" s="792">
        <v>1</v>
      </c>
      <c r="D28" s="793"/>
      <c r="E28" s="796">
        <f t="shared" si="3"/>
        <v>0</v>
      </c>
      <c r="F28" s="792"/>
      <c r="G28" s="794"/>
      <c r="H28" s="794"/>
      <c r="I28" s="804">
        <f t="shared" si="0"/>
        <v>1</v>
      </c>
      <c r="J28" s="804">
        <f t="shared" si="1"/>
        <v>0</v>
      </c>
      <c r="K28" s="805">
        <f t="shared" si="2"/>
        <v>0</v>
      </c>
    </row>
    <row r="29" spans="1:11" ht="11.25" customHeight="1">
      <c r="A29" s="672" t="s">
        <v>3284</v>
      </c>
      <c r="B29" s="673" t="s">
        <v>3283</v>
      </c>
      <c r="C29" s="792">
        <v>1</v>
      </c>
      <c r="D29" s="793">
        <v>2</v>
      </c>
      <c r="E29" s="796">
        <f t="shared" si="3"/>
        <v>2</v>
      </c>
      <c r="F29" s="792">
        <v>0</v>
      </c>
      <c r="G29" s="794"/>
      <c r="H29" s="794"/>
      <c r="I29" s="804">
        <f t="shared" si="0"/>
        <v>1</v>
      </c>
      <c r="J29" s="804">
        <f t="shared" si="1"/>
        <v>2</v>
      </c>
      <c r="K29" s="805">
        <f t="shared" si="2"/>
        <v>2</v>
      </c>
    </row>
    <row r="30" spans="1:11" ht="11.25" customHeight="1">
      <c r="A30" s="672" t="s">
        <v>3286</v>
      </c>
      <c r="B30" s="673" t="s">
        <v>3285</v>
      </c>
      <c r="C30" s="792">
        <v>52</v>
      </c>
      <c r="D30" s="793"/>
      <c r="E30" s="796">
        <f t="shared" si="3"/>
        <v>0</v>
      </c>
      <c r="F30" s="792">
        <v>0</v>
      </c>
      <c r="G30" s="794"/>
      <c r="H30" s="794"/>
      <c r="I30" s="804">
        <f t="shared" si="0"/>
        <v>52</v>
      </c>
      <c r="J30" s="804">
        <f t="shared" si="1"/>
        <v>0</v>
      </c>
      <c r="K30" s="805">
        <f t="shared" si="2"/>
        <v>0</v>
      </c>
    </row>
    <row r="31" spans="1:11" ht="11.25" customHeight="1">
      <c r="A31" s="672" t="s">
        <v>3288</v>
      </c>
      <c r="B31" s="673" t="s">
        <v>3287</v>
      </c>
      <c r="C31" s="792">
        <v>187</v>
      </c>
      <c r="D31" s="793">
        <v>26</v>
      </c>
      <c r="E31" s="796">
        <f t="shared" si="3"/>
        <v>0.13903743315508021</v>
      </c>
      <c r="F31" s="792">
        <v>0</v>
      </c>
      <c r="G31" s="794"/>
      <c r="H31" s="794"/>
      <c r="I31" s="804">
        <f t="shared" si="0"/>
        <v>187</v>
      </c>
      <c r="J31" s="804">
        <f t="shared" si="1"/>
        <v>26</v>
      </c>
      <c r="K31" s="805">
        <f t="shared" si="2"/>
        <v>0.13903743315508021</v>
      </c>
    </row>
    <row r="32" spans="1:11" ht="11.25" customHeight="1">
      <c r="A32" s="672" t="s">
        <v>3290</v>
      </c>
      <c r="B32" s="673" t="s">
        <v>3289</v>
      </c>
      <c r="C32" s="792">
        <v>89</v>
      </c>
      <c r="D32" s="793"/>
      <c r="E32" s="796">
        <f t="shared" si="3"/>
        <v>0</v>
      </c>
      <c r="F32" s="792">
        <v>0</v>
      </c>
      <c r="G32" s="794"/>
      <c r="H32" s="794"/>
      <c r="I32" s="804">
        <f t="shared" si="0"/>
        <v>89</v>
      </c>
      <c r="J32" s="804">
        <f t="shared" si="1"/>
        <v>0</v>
      </c>
      <c r="K32" s="805">
        <f t="shared" si="2"/>
        <v>0</v>
      </c>
    </row>
    <row r="33" spans="1:11" ht="11.25" customHeight="1">
      <c r="A33" s="672" t="s">
        <v>3292</v>
      </c>
      <c r="B33" s="673" t="s">
        <v>3291</v>
      </c>
      <c r="C33" s="792">
        <v>31</v>
      </c>
      <c r="D33" s="793">
        <v>11</v>
      </c>
      <c r="E33" s="796">
        <f t="shared" si="3"/>
        <v>0.35483870967741937</v>
      </c>
      <c r="F33" s="792">
        <v>0</v>
      </c>
      <c r="G33" s="794"/>
      <c r="H33" s="794"/>
      <c r="I33" s="804">
        <f t="shared" si="0"/>
        <v>31</v>
      </c>
      <c r="J33" s="804">
        <f t="shared" si="1"/>
        <v>11</v>
      </c>
      <c r="K33" s="805">
        <f t="shared" si="2"/>
        <v>0.35483870967741937</v>
      </c>
    </row>
    <row r="34" spans="1:11" ht="11.25" customHeight="1">
      <c r="A34" s="672" t="s">
        <v>3294</v>
      </c>
      <c r="B34" s="673" t="s">
        <v>3293</v>
      </c>
      <c r="C34" s="792">
        <v>32</v>
      </c>
      <c r="D34" s="793">
        <v>11</v>
      </c>
      <c r="E34" s="796">
        <f t="shared" si="3"/>
        <v>0.34375</v>
      </c>
      <c r="F34" s="792">
        <v>0</v>
      </c>
      <c r="G34" s="794"/>
      <c r="H34" s="794"/>
      <c r="I34" s="804">
        <f t="shared" si="0"/>
        <v>32</v>
      </c>
      <c r="J34" s="804">
        <f t="shared" si="1"/>
        <v>11</v>
      </c>
      <c r="K34" s="805">
        <f t="shared" si="2"/>
        <v>0.34375</v>
      </c>
    </row>
    <row r="35" spans="1:11" ht="11.25" customHeight="1">
      <c r="A35" s="672" t="s">
        <v>3296</v>
      </c>
      <c r="B35" s="673" t="s">
        <v>3295</v>
      </c>
      <c r="C35" s="792">
        <v>234</v>
      </c>
      <c r="D35" s="793">
        <v>22</v>
      </c>
      <c r="E35" s="796">
        <f t="shared" si="3"/>
        <v>9.4017094017094016E-2</v>
      </c>
      <c r="F35" s="792">
        <v>0</v>
      </c>
      <c r="G35" s="794"/>
      <c r="H35" s="794"/>
      <c r="I35" s="804">
        <f t="shared" si="0"/>
        <v>234</v>
      </c>
      <c r="J35" s="804">
        <f t="shared" si="1"/>
        <v>22</v>
      </c>
      <c r="K35" s="805">
        <f t="shared" si="2"/>
        <v>9.4017094017094016E-2</v>
      </c>
    </row>
    <row r="36" spans="1:11" ht="11.25" customHeight="1">
      <c r="A36" s="672" t="s">
        <v>3298</v>
      </c>
      <c r="B36" s="673" t="s">
        <v>3297</v>
      </c>
      <c r="C36" s="792">
        <v>235</v>
      </c>
      <c r="D36" s="793">
        <v>23</v>
      </c>
      <c r="E36" s="796">
        <f t="shared" si="3"/>
        <v>9.7872340425531917E-2</v>
      </c>
      <c r="F36" s="792">
        <v>0</v>
      </c>
      <c r="G36" s="794"/>
      <c r="H36" s="794"/>
      <c r="I36" s="804">
        <f t="shared" si="0"/>
        <v>235</v>
      </c>
      <c r="J36" s="804">
        <f t="shared" si="1"/>
        <v>23</v>
      </c>
      <c r="K36" s="805">
        <f t="shared" si="2"/>
        <v>9.7872340425531917E-2</v>
      </c>
    </row>
    <row r="37" spans="1:11" ht="11.25" customHeight="1">
      <c r="A37" s="672" t="s">
        <v>3300</v>
      </c>
      <c r="B37" s="673" t="s">
        <v>3299</v>
      </c>
      <c r="C37" s="792">
        <v>234</v>
      </c>
      <c r="D37" s="793">
        <v>23</v>
      </c>
      <c r="E37" s="796">
        <f t="shared" si="3"/>
        <v>9.8290598290598288E-2</v>
      </c>
      <c r="F37" s="792">
        <v>0</v>
      </c>
      <c r="G37" s="794"/>
      <c r="H37" s="794"/>
      <c r="I37" s="804">
        <f t="shared" si="0"/>
        <v>234</v>
      </c>
      <c r="J37" s="804">
        <f t="shared" si="1"/>
        <v>23</v>
      </c>
      <c r="K37" s="805">
        <f t="shared" si="2"/>
        <v>9.8290598290598288E-2</v>
      </c>
    </row>
    <row r="38" spans="1:11" ht="11.25" customHeight="1">
      <c r="A38" s="510" t="s">
        <v>3302</v>
      </c>
      <c r="B38" s="511" t="s">
        <v>3301</v>
      </c>
      <c r="C38" s="792">
        <v>1</v>
      </c>
      <c r="D38" s="793">
        <v>1</v>
      </c>
      <c r="E38" s="796">
        <f t="shared" si="3"/>
        <v>1</v>
      </c>
      <c r="F38" s="792"/>
      <c r="G38" s="794"/>
      <c r="H38" s="794"/>
      <c r="I38" s="804">
        <f t="shared" si="0"/>
        <v>1</v>
      </c>
      <c r="J38" s="804">
        <f t="shared" si="1"/>
        <v>1</v>
      </c>
      <c r="K38" s="805">
        <f t="shared" si="2"/>
        <v>1</v>
      </c>
    </row>
    <row r="39" spans="1:11" ht="11.25" customHeight="1">
      <c r="A39" s="672" t="s">
        <v>3304</v>
      </c>
      <c r="B39" s="673" t="s">
        <v>3303</v>
      </c>
      <c r="C39" s="792">
        <v>52</v>
      </c>
      <c r="D39" s="793">
        <v>2</v>
      </c>
      <c r="E39" s="796">
        <f t="shared" si="3"/>
        <v>3.8461538461538464E-2</v>
      </c>
      <c r="F39" s="792">
        <v>0</v>
      </c>
      <c r="G39" s="794"/>
      <c r="H39" s="794"/>
      <c r="I39" s="804">
        <f t="shared" si="0"/>
        <v>52</v>
      </c>
      <c r="J39" s="804">
        <f t="shared" si="1"/>
        <v>2</v>
      </c>
      <c r="K39" s="805">
        <f t="shared" si="2"/>
        <v>3.8461538461538464E-2</v>
      </c>
    </row>
    <row r="40" spans="1:11" ht="11.25" customHeight="1">
      <c r="A40" s="508" t="s">
        <v>3407</v>
      </c>
      <c r="B40" s="509" t="s">
        <v>3408</v>
      </c>
      <c r="C40" s="792"/>
      <c r="D40" s="793">
        <v>1</v>
      </c>
      <c r="E40" s="796"/>
      <c r="F40" s="792"/>
      <c r="G40" s="794"/>
      <c r="H40" s="794"/>
      <c r="I40" s="804">
        <f t="shared" si="0"/>
        <v>0</v>
      </c>
      <c r="J40" s="804">
        <f t="shared" si="1"/>
        <v>1</v>
      </c>
      <c r="K40" s="805"/>
    </row>
    <row r="41" spans="1:11" ht="11.25" customHeight="1">
      <c r="A41" s="672" t="s">
        <v>3306</v>
      </c>
      <c r="B41" s="673" t="s">
        <v>3305</v>
      </c>
      <c r="C41" s="792">
        <v>1</v>
      </c>
      <c r="D41" s="793"/>
      <c r="E41" s="796">
        <f t="shared" si="3"/>
        <v>0</v>
      </c>
      <c r="F41" s="792">
        <v>0</v>
      </c>
      <c r="G41" s="794"/>
      <c r="H41" s="794"/>
      <c r="I41" s="804">
        <f t="shared" si="0"/>
        <v>1</v>
      </c>
      <c r="J41" s="804">
        <f t="shared" si="1"/>
        <v>0</v>
      </c>
      <c r="K41" s="805">
        <f t="shared" si="2"/>
        <v>0</v>
      </c>
    </row>
    <row r="42" spans="1:11" ht="11.25" customHeight="1">
      <c r="A42" s="510" t="s">
        <v>3308</v>
      </c>
      <c r="B42" s="511" t="s">
        <v>3307</v>
      </c>
      <c r="C42" s="792">
        <v>1</v>
      </c>
      <c r="D42" s="793"/>
      <c r="E42" s="796">
        <f t="shared" si="3"/>
        <v>0</v>
      </c>
      <c r="F42" s="792"/>
      <c r="G42" s="794"/>
      <c r="H42" s="794"/>
      <c r="I42" s="804">
        <f t="shared" si="0"/>
        <v>1</v>
      </c>
      <c r="J42" s="804">
        <f t="shared" si="1"/>
        <v>0</v>
      </c>
      <c r="K42" s="805">
        <f t="shared" si="2"/>
        <v>0</v>
      </c>
    </row>
    <row r="43" spans="1:11" ht="11.25" customHeight="1">
      <c r="A43" s="510" t="s">
        <v>3310</v>
      </c>
      <c r="B43" s="511" t="s">
        <v>3309</v>
      </c>
      <c r="C43" s="792">
        <v>58</v>
      </c>
      <c r="D43" s="793"/>
      <c r="E43" s="796">
        <f t="shared" si="3"/>
        <v>0</v>
      </c>
      <c r="F43" s="792"/>
      <c r="G43" s="794"/>
      <c r="H43" s="794"/>
      <c r="I43" s="804">
        <f t="shared" si="0"/>
        <v>58</v>
      </c>
      <c r="J43" s="804">
        <f t="shared" si="1"/>
        <v>0</v>
      </c>
      <c r="K43" s="805">
        <f t="shared" si="2"/>
        <v>0</v>
      </c>
    </row>
    <row r="44" spans="1:11" ht="11.25" customHeight="1">
      <c r="A44" s="672" t="s">
        <v>3312</v>
      </c>
      <c r="B44" s="673" t="s">
        <v>3311</v>
      </c>
      <c r="C44" s="792">
        <v>1</v>
      </c>
      <c r="D44" s="793"/>
      <c r="E44" s="796">
        <f t="shared" si="3"/>
        <v>0</v>
      </c>
      <c r="F44" s="792">
        <v>0</v>
      </c>
      <c r="G44" s="794"/>
      <c r="H44" s="794"/>
      <c r="I44" s="804">
        <f t="shared" si="0"/>
        <v>1</v>
      </c>
      <c r="J44" s="804">
        <f t="shared" si="1"/>
        <v>0</v>
      </c>
      <c r="K44" s="805">
        <f t="shared" si="2"/>
        <v>0</v>
      </c>
    </row>
    <row r="45" spans="1:11" ht="11.25" customHeight="1">
      <c r="A45" s="672" t="s">
        <v>3314</v>
      </c>
      <c r="B45" s="673" t="s">
        <v>3313</v>
      </c>
      <c r="C45" s="792">
        <v>2</v>
      </c>
      <c r="D45" s="793"/>
      <c r="E45" s="796">
        <f t="shared" si="3"/>
        <v>0</v>
      </c>
      <c r="F45" s="792">
        <v>0</v>
      </c>
      <c r="G45" s="794"/>
      <c r="H45" s="794"/>
      <c r="I45" s="804">
        <f t="shared" si="0"/>
        <v>2</v>
      </c>
      <c r="J45" s="804">
        <f t="shared" si="1"/>
        <v>0</v>
      </c>
      <c r="K45" s="805">
        <f t="shared" si="2"/>
        <v>0</v>
      </c>
    </row>
    <row r="46" spans="1:11" ht="11.25" customHeight="1">
      <c r="A46" s="672" t="s">
        <v>3316</v>
      </c>
      <c r="B46" s="673" t="s">
        <v>3315</v>
      </c>
      <c r="C46" s="792">
        <v>235</v>
      </c>
      <c r="D46" s="793">
        <v>22</v>
      </c>
      <c r="E46" s="796">
        <f t="shared" si="3"/>
        <v>9.3617021276595741E-2</v>
      </c>
      <c r="F46" s="797">
        <v>1</v>
      </c>
      <c r="G46" s="794"/>
      <c r="H46" s="794"/>
      <c r="I46" s="804">
        <f t="shared" si="0"/>
        <v>236</v>
      </c>
      <c r="J46" s="804">
        <f t="shared" si="1"/>
        <v>22</v>
      </c>
      <c r="K46" s="805">
        <f t="shared" si="2"/>
        <v>9.3220338983050849E-2</v>
      </c>
    </row>
    <row r="47" spans="1:11" ht="11.25" customHeight="1">
      <c r="A47" s="510" t="s">
        <v>3318</v>
      </c>
      <c r="B47" s="511" t="s">
        <v>3317</v>
      </c>
      <c r="C47" s="792">
        <v>2</v>
      </c>
      <c r="D47" s="793">
        <v>1</v>
      </c>
      <c r="E47" s="796">
        <f t="shared" si="3"/>
        <v>0.5</v>
      </c>
      <c r="F47" s="797"/>
      <c r="G47" s="794"/>
      <c r="H47" s="794"/>
      <c r="I47" s="804">
        <f t="shared" si="0"/>
        <v>2</v>
      </c>
      <c r="J47" s="804">
        <f t="shared" si="1"/>
        <v>1</v>
      </c>
      <c r="K47" s="805">
        <f t="shared" si="2"/>
        <v>0.5</v>
      </c>
    </row>
    <row r="48" spans="1:11" ht="11.25" customHeight="1">
      <c r="A48" s="672" t="s">
        <v>3320</v>
      </c>
      <c r="B48" s="673" t="s">
        <v>3319</v>
      </c>
      <c r="C48" s="792">
        <v>3</v>
      </c>
      <c r="D48" s="793">
        <v>3</v>
      </c>
      <c r="E48" s="796">
        <f t="shared" si="3"/>
        <v>1</v>
      </c>
      <c r="F48" s="792">
        <v>0</v>
      </c>
      <c r="G48" s="794"/>
      <c r="H48" s="794"/>
      <c r="I48" s="804">
        <f t="shared" si="0"/>
        <v>3</v>
      </c>
      <c r="J48" s="804">
        <f t="shared" si="1"/>
        <v>3</v>
      </c>
      <c r="K48" s="805">
        <f t="shared" si="2"/>
        <v>1</v>
      </c>
    </row>
    <row r="49" spans="1:11" ht="11.25" customHeight="1">
      <c r="A49" s="672" t="s">
        <v>3322</v>
      </c>
      <c r="B49" s="673" t="s">
        <v>3321</v>
      </c>
      <c r="C49" s="792">
        <v>2</v>
      </c>
      <c r="D49" s="793">
        <v>1</v>
      </c>
      <c r="E49" s="796">
        <f t="shared" si="3"/>
        <v>0.5</v>
      </c>
      <c r="F49" s="792">
        <v>0</v>
      </c>
      <c r="G49" s="794"/>
      <c r="H49" s="794"/>
      <c r="I49" s="804">
        <f t="shared" si="0"/>
        <v>2</v>
      </c>
      <c r="J49" s="804">
        <f t="shared" si="1"/>
        <v>1</v>
      </c>
      <c r="K49" s="805">
        <f t="shared" si="2"/>
        <v>0.5</v>
      </c>
    </row>
    <row r="50" spans="1:11" ht="11.25" customHeight="1">
      <c r="A50" s="672" t="s">
        <v>3324</v>
      </c>
      <c r="B50" s="673" t="s">
        <v>3323</v>
      </c>
      <c r="C50" s="792">
        <v>7</v>
      </c>
      <c r="D50" s="793"/>
      <c r="E50" s="796">
        <f t="shared" si="3"/>
        <v>0</v>
      </c>
      <c r="F50" s="792">
        <v>0</v>
      </c>
      <c r="G50" s="794"/>
      <c r="H50" s="794"/>
      <c r="I50" s="804">
        <f t="shared" si="0"/>
        <v>7</v>
      </c>
      <c r="J50" s="804">
        <f t="shared" si="1"/>
        <v>0</v>
      </c>
      <c r="K50" s="805">
        <f t="shared" si="2"/>
        <v>0</v>
      </c>
    </row>
    <row r="51" spans="1:11" ht="11.25" customHeight="1">
      <c r="A51" s="672" t="s">
        <v>3326</v>
      </c>
      <c r="B51" s="673" t="s">
        <v>3325</v>
      </c>
      <c r="C51" s="792">
        <v>1</v>
      </c>
      <c r="D51" s="793">
        <v>1</v>
      </c>
      <c r="E51" s="796">
        <f t="shared" si="3"/>
        <v>1</v>
      </c>
      <c r="F51" s="792">
        <v>0</v>
      </c>
      <c r="G51" s="794"/>
      <c r="H51" s="794"/>
      <c r="I51" s="804">
        <f t="shared" si="0"/>
        <v>1</v>
      </c>
      <c r="J51" s="804">
        <f t="shared" si="1"/>
        <v>1</v>
      </c>
      <c r="K51" s="805">
        <f t="shared" si="2"/>
        <v>1</v>
      </c>
    </row>
    <row r="52" spans="1:11" ht="11.25" customHeight="1">
      <c r="A52" s="672" t="s">
        <v>3328</v>
      </c>
      <c r="B52" s="673" t="s">
        <v>3327</v>
      </c>
      <c r="C52" s="792">
        <v>6</v>
      </c>
      <c r="D52" s="798"/>
      <c r="E52" s="796">
        <f t="shared" si="3"/>
        <v>0</v>
      </c>
      <c r="F52" s="792">
        <v>0</v>
      </c>
      <c r="G52" s="795"/>
      <c r="H52" s="795"/>
      <c r="I52" s="804">
        <f t="shared" si="0"/>
        <v>6</v>
      </c>
      <c r="J52" s="804">
        <f t="shared" si="1"/>
        <v>0</v>
      </c>
      <c r="K52" s="805">
        <f t="shared" si="2"/>
        <v>0</v>
      </c>
    </row>
    <row r="53" spans="1:11" ht="11.25" customHeight="1">
      <c r="A53" s="672" t="s">
        <v>3330</v>
      </c>
      <c r="B53" s="673" t="s">
        <v>3329</v>
      </c>
      <c r="C53" s="792">
        <v>1</v>
      </c>
      <c r="D53" s="799"/>
      <c r="E53" s="796">
        <f t="shared" si="3"/>
        <v>0</v>
      </c>
      <c r="F53" s="792">
        <v>0</v>
      </c>
      <c r="G53" s="800"/>
      <c r="H53" s="800"/>
      <c r="I53" s="804">
        <f t="shared" si="0"/>
        <v>1</v>
      </c>
      <c r="J53" s="804">
        <f t="shared" si="1"/>
        <v>0</v>
      </c>
      <c r="K53" s="805">
        <f t="shared" si="2"/>
        <v>0</v>
      </c>
    </row>
    <row r="54" spans="1:11" ht="11.25" customHeight="1">
      <c r="A54" s="672" t="s">
        <v>3332</v>
      </c>
      <c r="B54" s="673" t="s">
        <v>3331</v>
      </c>
      <c r="C54" s="792">
        <v>4</v>
      </c>
      <c r="D54" s="798"/>
      <c r="E54" s="796">
        <f t="shared" si="3"/>
        <v>0</v>
      </c>
      <c r="F54" s="792">
        <v>0</v>
      </c>
      <c r="G54" s="795"/>
      <c r="H54" s="795"/>
      <c r="I54" s="804">
        <f t="shared" si="0"/>
        <v>4</v>
      </c>
      <c r="J54" s="804">
        <f t="shared" si="1"/>
        <v>0</v>
      </c>
      <c r="K54" s="805">
        <f t="shared" si="2"/>
        <v>0</v>
      </c>
    </row>
    <row r="55" spans="1:11" ht="11.25" customHeight="1">
      <c r="A55" s="672" t="s">
        <v>3334</v>
      </c>
      <c r="B55" s="673" t="s">
        <v>3333</v>
      </c>
      <c r="C55" s="792">
        <v>236</v>
      </c>
      <c r="D55" s="793">
        <v>22</v>
      </c>
      <c r="E55" s="796">
        <f t="shared" si="3"/>
        <v>9.3220338983050849E-2</v>
      </c>
      <c r="F55" s="792">
        <v>0</v>
      </c>
      <c r="G55" s="794"/>
      <c r="H55" s="794"/>
      <c r="I55" s="804">
        <f t="shared" si="0"/>
        <v>236</v>
      </c>
      <c r="J55" s="804">
        <f t="shared" si="1"/>
        <v>22</v>
      </c>
      <c r="K55" s="805">
        <f t="shared" si="2"/>
        <v>9.3220338983050849E-2</v>
      </c>
    </row>
    <row r="56" spans="1:11" ht="11.25" customHeight="1">
      <c r="A56" s="672" t="s">
        <v>3336</v>
      </c>
      <c r="B56" s="673" t="s">
        <v>3335</v>
      </c>
      <c r="C56" s="792">
        <v>34</v>
      </c>
      <c r="D56" s="801">
        <v>11</v>
      </c>
      <c r="E56" s="796">
        <f t="shared" si="3"/>
        <v>0.3235294117647059</v>
      </c>
      <c r="F56" s="792">
        <v>0</v>
      </c>
      <c r="G56" s="801"/>
      <c r="H56" s="801"/>
      <c r="I56" s="804">
        <f t="shared" si="0"/>
        <v>34</v>
      </c>
      <c r="J56" s="804">
        <f t="shared" si="1"/>
        <v>11</v>
      </c>
      <c r="K56" s="805">
        <f t="shared" si="2"/>
        <v>0.3235294117647059</v>
      </c>
    </row>
    <row r="57" spans="1:11" ht="11.25" customHeight="1">
      <c r="A57" s="672" t="s">
        <v>3338</v>
      </c>
      <c r="B57" s="673" t="s">
        <v>3337</v>
      </c>
      <c r="C57" s="792">
        <v>5</v>
      </c>
      <c r="D57" s="801"/>
      <c r="E57" s="796">
        <f t="shared" si="3"/>
        <v>0</v>
      </c>
      <c r="F57" s="792">
        <v>0</v>
      </c>
      <c r="G57" s="801"/>
      <c r="H57" s="801"/>
      <c r="I57" s="804">
        <f t="shared" si="0"/>
        <v>5</v>
      </c>
      <c r="J57" s="804">
        <f t="shared" si="1"/>
        <v>0</v>
      </c>
      <c r="K57" s="805">
        <f t="shared" si="2"/>
        <v>0</v>
      </c>
    </row>
    <row r="58" spans="1:11" ht="11.25" customHeight="1">
      <c r="A58" s="672" t="s">
        <v>3340</v>
      </c>
      <c r="B58" s="673" t="s">
        <v>3339</v>
      </c>
      <c r="C58" s="792">
        <v>1</v>
      </c>
      <c r="D58" s="801"/>
      <c r="E58" s="796">
        <f t="shared" si="3"/>
        <v>0</v>
      </c>
      <c r="F58" s="792">
        <v>0</v>
      </c>
      <c r="G58" s="801"/>
      <c r="H58" s="801"/>
      <c r="I58" s="804">
        <f t="shared" si="0"/>
        <v>1</v>
      </c>
      <c r="J58" s="804">
        <f t="shared" si="1"/>
        <v>0</v>
      </c>
      <c r="K58" s="805">
        <f t="shared" si="2"/>
        <v>0</v>
      </c>
    </row>
    <row r="59" spans="1:11" ht="11.25" customHeight="1">
      <c r="A59" s="672" t="s">
        <v>3341</v>
      </c>
      <c r="B59" s="673" t="s">
        <v>3342</v>
      </c>
      <c r="C59" s="792">
        <v>11</v>
      </c>
      <c r="D59" s="801"/>
      <c r="E59" s="796">
        <f t="shared" si="3"/>
        <v>0</v>
      </c>
      <c r="F59" s="792">
        <v>0</v>
      </c>
      <c r="G59" s="801"/>
      <c r="H59" s="801"/>
      <c r="I59" s="804">
        <f t="shared" si="0"/>
        <v>11</v>
      </c>
      <c r="J59" s="804">
        <f t="shared" si="1"/>
        <v>0</v>
      </c>
      <c r="K59" s="805">
        <f t="shared" si="2"/>
        <v>0</v>
      </c>
    </row>
    <row r="60" spans="1:11" ht="11.25" customHeight="1">
      <c r="A60" s="672" t="s">
        <v>3343</v>
      </c>
      <c r="B60" s="673" t="s">
        <v>3344</v>
      </c>
      <c r="C60" s="792">
        <v>3</v>
      </c>
      <c r="D60" s="801"/>
      <c r="E60" s="796">
        <f t="shared" si="3"/>
        <v>0</v>
      </c>
      <c r="F60" s="792">
        <v>0</v>
      </c>
      <c r="G60" s="801"/>
      <c r="H60" s="801"/>
      <c r="I60" s="804">
        <f t="shared" si="0"/>
        <v>3</v>
      </c>
      <c r="J60" s="804">
        <f t="shared" si="1"/>
        <v>0</v>
      </c>
      <c r="K60" s="805">
        <f t="shared" si="2"/>
        <v>0</v>
      </c>
    </row>
    <row r="61" spans="1:11" ht="11.25" customHeight="1">
      <c r="A61" s="510" t="s">
        <v>3346</v>
      </c>
      <c r="B61" s="511" t="s">
        <v>3345</v>
      </c>
      <c r="C61" s="792">
        <v>1</v>
      </c>
      <c r="D61" s="801"/>
      <c r="E61" s="796">
        <f t="shared" si="3"/>
        <v>0</v>
      </c>
      <c r="F61" s="792"/>
      <c r="G61" s="801"/>
      <c r="H61" s="801"/>
      <c r="I61" s="804">
        <f t="shared" si="0"/>
        <v>1</v>
      </c>
      <c r="J61" s="804">
        <f t="shared" si="1"/>
        <v>0</v>
      </c>
      <c r="K61" s="805">
        <f t="shared" si="2"/>
        <v>0</v>
      </c>
    </row>
    <row r="62" spans="1:11" ht="11.25" customHeight="1">
      <c r="A62" s="510" t="s">
        <v>3348</v>
      </c>
      <c r="B62" s="511" t="s">
        <v>3347</v>
      </c>
      <c r="C62" s="792">
        <v>1256</v>
      </c>
      <c r="D62" s="801">
        <v>273</v>
      </c>
      <c r="E62" s="796">
        <f t="shared" si="3"/>
        <v>0.21735668789808918</v>
      </c>
      <c r="F62" s="797"/>
      <c r="G62" s="801"/>
      <c r="H62" s="801"/>
      <c r="I62" s="804">
        <f t="shared" si="0"/>
        <v>1256</v>
      </c>
      <c r="J62" s="804">
        <f t="shared" si="1"/>
        <v>273</v>
      </c>
      <c r="K62" s="805">
        <f t="shared" si="2"/>
        <v>0.21735668789808918</v>
      </c>
    </row>
    <row r="63" spans="1:11" ht="11.25" customHeight="1">
      <c r="A63" s="510" t="s">
        <v>3350</v>
      </c>
      <c r="B63" s="511" t="s">
        <v>3349</v>
      </c>
      <c r="C63" s="792">
        <v>3</v>
      </c>
      <c r="D63" s="801"/>
      <c r="E63" s="796">
        <f t="shared" si="3"/>
        <v>0</v>
      </c>
      <c r="F63" s="797"/>
      <c r="G63" s="801"/>
      <c r="H63" s="801"/>
      <c r="I63" s="804">
        <f t="shared" si="0"/>
        <v>3</v>
      </c>
      <c r="J63" s="804">
        <f t="shared" si="1"/>
        <v>0</v>
      </c>
      <c r="K63" s="805">
        <f t="shared" si="2"/>
        <v>0</v>
      </c>
    </row>
    <row r="64" spans="1:11" ht="11.25" customHeight="1">
      <c r="A64" s="672" t="s">
        <v>3352</v>
      </c>
      <c r="B64" s="673" t="s">
        <v>3351</v>
      </c>
      <c r="C64" s="792">
        <v>1</v>
      </c>
      <c r="D64" s="801"/>
      <c r="E64" s="796">
        <f t="shared" si="3"/>
        <v>0</v>
      </c>
      <c r="F64" s="792">
        <v>0</v>
      </c>
      <c r="G64" s="801"/>
      <c r="H64" s="801"/>
      <c r="I64" s="804">
        <f t="shared" si="0"/>
        <v>1</v>
      </c>
      <c r="J64" s="804">
        <f t="shared" si="1"/>
        <v>0</v>
      </c>
      <c r="K64" s="805">
        <f t="shared" si="2"/>
        <v>0</v>
      </c>
    </row>
    <row r="65" spans="1:11" ht="11.25" customHeight="1">
      <c r="A65" s="672" t="s">
        <v>3354</v>
      </c>
      <c r="B65" s="673" t="s">
        <v>3353</v>
      </c>
      <c r="C65" s="792">
        <v>1</v>
      </c>
      <c r="D65" s="801"/>
      <c r="E65" s="796">
        <f t="shared" si="3"/>
        <v>0</v>
      </c>
      <c r="F65" s="792">
        <v>0</v>
      </c>
      <c r="G65" s="801"/>
      <c r="H65" s="801"/>
      <c r="I65" s="804">
        <f t="shared" si="0"/>
        <v>1</v>
      </c>
      <c r="J65" s="804">
        <f t="shared" si="1"/>
        <v>0</v>
      </c>
      <c r="K65" s="805">
        <f t="shared" si="2"/>
        <v>0</v>
      </c>
    </row>
    <row r="66" spans="1:11" ht="11.25" customHeight="1">
      <c r="A66" s="672" t="s">
        <v>3356</v>
      </c>
      <c r="B66" s="673" t="s">
        <v>3355</v>
      </c>
      <c r="C66" s="792">
        <v>12</v>
      </c>
      <c r="D66" s="801"/>
      <c r="E66" s="796">
        <f t="shared" si="3"/>
        <v>0</v>
      </c>
      <c r="F66" s="792">
        <v>0</v>
      </c>
      <c r="G66" s="801"/>
      <c r="H66" s="801"/>
      <c r="I66" s="804">
        <f t="shared" si="0"/>
        <v>12</v>
      </c>
      <c r="J66" s="804">
        <f t="shared" si="1"/>
        <v>0</v>
      </c>
      <c r="K66" s="805">
        <f t="shared" si="2"/>
        <v>0</v>
      </c>
    </row>
    <row r="67" spans="1:11" ht="11.25" customHeight="1">
      <c r="A67" s="672" t="s">
        <v>3357</v>
      </c>
      <c r="B67" s="673" t="s">
        <v>3358</v>
      </c>
      <c r="C67" s="792">
        <v>1</v>
      </c>
      <c r="D67" s="801"/>
      <c r="E67" s="796">
        <f t="shared" si="3"/>
        <v>0</v>
      </c>
      <c r="F67" s="792">
        <v>0</v>
      </c>
      <c r="G67" s="801"/>
      <c r="H67" s="801"/>
      <c r="I67" s="804">
        <f t="shared" si="0"/>
        <v>1</v>
      </c>
      <c r="J67" s="804">
        <f t="shared" si="1"/>
        <v>0</v>
      </c>
      <c r="K67" s="805">
        <f t="shared" si="2"/>
        <v>0</v>
      </c>
    </row>
    <row r="68" spans="1:11" ht="11.25" customHeight="1">
      <c r="A68" s="672" t="s">
        <v>3360</v>
      </c>
      <c r="B68" s="673" t="s">
        <v>3359</v>
      </c>
      <c r="C68" s="792">
        <v>2</v>
      </c>
      <c r="D68" s="801"/>
      <c r="E68" s="796">
        <f t="shared" si="3"/>
        <v>0</v>
      </c>
      <c r="F68" s="792">
        <v>0</v>
      </c>
      <c r="G68" s="801"/>
      <c r="H68" s="801"/>
      <c r="I68" s="804">
        <f t="shared" si="0"/>
        <v>2</v>
      </c>
      <c r="J68" s="804">
        <f t="shared" si="1"/>
        <v>0</v>
      </c>
      <c r="K68" s="805">
        <f t="shared" si="2"/>
        <v>0</v>
      </c>
    </row>
    <row r="69" spans="1:11" ht="11.25" customHeight="1">
      <c r="A69" s="510" t="s">
        <v>3362</v>
      </c>
      <c r="B69" s="511" t="s">
        <v>3361</v>
      </c>
      <c r="C69" s="792">
        <v>1</v>
      </c>
      <c r="D69" s="801"/>
      <c r="E69" s="796">
        <f t="shared" si="3"/>
        <v>0</v>
      </c>
      <c r="F69" s="792"/>
      <c r="G69" s="801"/>
      <c r="H69" s="801"/>
      <c r="I69" s="804">
        <f t="shared" si="0"/>
        <v>1</v>
      </c>
      <c r="J69" s="804">
        <f t="shared" si="1"/>
        <v>0</v>
      </c>
      <c r="K69" s="805">
        <f t="shared" si="2"/>
        <v>0</v>
      </c>
    </row>
    <row r="70" spans="1:11" ht="11.25" customHeight="1">
      <c r="A70" s="672" t="s">
        <v>3364</v>
      </c>
      <c r="B70" s="673" t="s">
        <v>3363</v>
      </c>
      <c r="C70" s="792">
        <v>11</v>
      </c>
      <c r="D70" s="801">
        <v>1</v>
      </c>
      <c r="E70" s="796">
        <f t="shared" si="3"/>
        <v>9.0909090909090912E-2</v>
      </c>
      <c r="F70" s="792">
        <v>0</v>
      </c>
      <c r="G70" s="801"/>
      <c r="H70" s="801"/>
      <c r="I70" s="804">
        <f t="shared" si="0"/>
        <v>11</v>
      </c>
      <c r="J70" s="804">
        <f t="shared" si="1"/>
        <v>1</v>
      </c>
      <c r="K70" s="805">
        <f t="shared" si="2"/>
        <v>9.0909090909090912E-2</v>
      </c>
    </row>
    <row r="71" spans="1:11" ht="11.25" customHeight="1">
      <c r="A71" s="672" t="s">
        <v>3365</v>
      </c>
      <c r="B71" s="673" t="s">
        <v>3366</v>
      </c>
      <c r="C71" s="792">
        <v>1</v>
      </c>
      <c r="D71" s="801">
        <v>2</v>
      </c>
      <c r="E71" s="796">
        <f t="shared" si="3"/>
        <v>2</v>
      </c>
      <c r="F71" s="792">
        <v>0</v>
      </c>
      <c r="G71" s="801"/>
      <c r="H71" s="801"/>
      <c r="I71" s="804">
        <f t="shared" si="0"/>
        <v>1</v>
      </c>
      <c r="J71" s="804">
        <f t="shared" si="1"/>
        <v>2</v>
      </c>
      <c r="K71" s="805">
        <f t="shared" si="2"/>
        <v>2</v>
      </c>
    </row>
    <row r="72" spans="1:11" ht="11.25" customHeight="1">
      <c r="A72" s="672" t="s">
        <v>3368</v>
      </c>
      <c r="B72" s="673" t="s">
        <v>3367</v>
      </c>
      <c r="C72" s="792">
        <v>3501</v>
      </c>
      <c r="D72" s="801">
        <v>911</v>
      </c>
      <c r="E72" s="796">
        <f t="shared" si="3"/>
        <v>0.26021136818051988</v>
      </c>
      <c r="F72" s="797">
        <v>1</v>
      </c>
      <c r="G72" s="801"/>
      <c r="H72" s="801"/>
      <c r="I72" s="804">
        <f t="shared" si="0"/>
        <v>3502</v>
      </c>
      <c r="J72" s="804">
        <f t="shared" si="1"/>
        <v>911</v>
      </c>
      <c r="K72" s="805">
        <f t="shared" si="2"/>
        <v>0.26013706453455171</v>
      </c>
    </row>
    <row r="73" spans="1:11" ht="11.25" customHeight="1">
      <c r="A73" s="672" t="s">
        <v>3370</v>
      </c>
      <c r="B73" s="673" t="s">
        <v>3369</v>
      </c>
      <c r="C73" s="792">
        <v>13</v>
      </c>
      <c r="D73" s="801"/>
      <c r="E73" s="796">
        <f t="shared" si="3"/>
        <v>0</v>
      </c>
      <c r="F73" s="792"/>
      <c r="G73" s="801"/>
      <c r="H73" s="801"/>
      <c r="I73" s="804">
        <f t="shared" ref="I73:I95" si="4">C73+F73</f>
        <v>13</v>
      </c>
      <c r="J73" s="804">
        <f t="shared" ref="J73:J95" si="5">D73+G73</f>
        <v>0</v>
      </c>
      <c r="K73" s="805">
        <f t="shared" ref="K73:K95" si="6">J73/I73</f>
        <v>0</v>
      </c>
    </row>
    <row r="74" spans="1:11" ht="11.25" customHeight="1">
      <c r="A74" s="672" t="s">
        <v>3371</v>
      </c>
      <c r="B74" s="673" t="s">
        <v>3372</v>
      </c>
      <c r="C74" s="792">
        <v>0</v>
      </c>
      <c r="D74" s="801"/>
      <c r="E74" s="796"/>
      <c r="F74" s="792"/>
      <c r="G74" s="801"/>
      <c r="H74" s="801"/>
      <c r="I74" s="804">
        <f t="shared" si="4"/>
        <v>0</v>
      </c>
      <c r="J74" s="804">
        <f t="shared" si="5"/>
        <v>0</v>
      </c>
      <c r="K74" s="805"/>
    </row>
    <row r="75" spans="1:11" ht="11.25" customHeight="1">
      <c r="A75" s="672" t="s">
        <v>3373</v>
      </c>
      <c r="B75" s="673" t="s">
        <v>3374</v>
      </c>
      <c r="C75" s="792">
        <v>0</v>
      </c>
      <c r="D75" s="801"/>
      <c r="E75" s="796"/>
      <c r="F75" s="792"/>
      <c r="G75" s="801"/>
      <c r="H75" s="801"/>
      <c r="I75" s="804">
        <f t="shared" si="4"/>
        <v>0</v>
      </c>
      <c r="J75" s="804">
        <f t="shared" si="5"/>
        <v>0</v>
      </c>
      <c r="K75" s="805"/>
    </row>
    <row r="76" spans="1:11" ht="11.25" customHeight="1">
      <c r="A76" s="672" t="s">
        <v>3375</v>
      </c>
      <c r="B76" s="673" t="s">
        <v>3376</v>
      </c>
      <c r="C76" s="792">
        <v>3453</v>
      </c>
      <c r="D76" s="801">
        <v>813</v>
      </c>
      <c r="E76" s="796">
        <f t="shared" ref="E76:E95" si="7">D76/C76</f>
        <v>0.23544743701129453</v>
      </c>
      <c r="F76" s="797">
        <v>3</v>
      </c>
      <c r="G76" s="801"/>
      <c r="H76" s="801"/>
      <c r="I76" s="804">
        <f t="shared" si="4"/>
        <v>3456</v>
      </c>
      <c r="J76" s="804">
        <f t="shared" si="5"/>
        <v>813</v>
      </c>
      <c r="K76" s="805">
        <f t="shared" si="6"/>
        <v>0.23524305555555555</v>
      </c>
    </row>
    <row r="77" spans="1:11" ht="11.25" customHeight="1">
      <c r="A77" s="672" t="s">
        <v>3377</v>
      </c>
      <c r="B77" s="673" t="s">
        <v>3378</v>
      </c>
      <c r="C77" s="792">
        <v>77</v>
      </c>
      <c r="D77" s="801">
        <v>6</v>
      </c>
      <c r="E77" s="796">
        <f t="shared" si="7"/>
        <v>7.792207792207792E-2</v>
      </c>
      <c r="F77" s="797"/>
      <c r="G77" s="801"/>
      <c r="H77" s="801"/>
      <c r="I77" s="804">
        <f t="shared" si="4"/>
        <v>77</v>
      </c>
      <c r="J77" s="804">
        <f t="shared" si="5"/>
        <v>6</v>
      </c>
      <c r="K77" s="805">
        <f t="shared" si="6"/>
        <v>7.792207792207792E-2</v>
      </c>
    </row>
    <row r="78" spans="1:11" ht="11.25" customHeight="1">
      <c r="A78" s="672" t="s">
        <v>3379</v>
      </c>
      <c r="B78" s="673" t="s">
        <v>3380</v>
      </c>
      <c r="C78" s="792">
        <v>3434</v>
      </c>
      <c r="D78" s="801">
        <v>813</v>
      </c>
      <c r="E78" s="796">
        <f t="shared" si="7"/>
        <v>0.23675014560279559</v>
      </c>
      <c r="F78" s="797">
        <v>3</v>
      </c>
      <c r="G78" s="801"/>
      <c r="H78" s="801"/>
      <c r="I78" s="804">
        <f t="shared" si="4"/>
        <v>3437</v>
      </c>
      <c r="J78" s="804">
        <f t="shared" si="5"/>
        <v>813</v>
      </c>
      <c r="K78" s="805">
        <f t="shared" si="6"/>
        <v>0.2365434972359616</v>
      </c>
    </row>
    <row r="79" spans="1:11" ht="11.25" customHeight="1">
      <c r="A79" s="510" t="s">
        <v>3381</v>
      </c>
      <c r="B79" s="511" t="s">
        <v>3382</v>
      </c>
      <c r="C79" s="792">
        <v>1</v>
      </c>
      <c r="D79" s="801"/>
      <c r="E79" s="796">
        <f t="shared" si="7"/>
        <v>0</v>
      </c>
      <c r="F79" s="797"/>
      <c r="G79" s="801"/>
      <c r="H79" s="801"/>
      <c r="I79" s="804">
        <f t="shared" si="4"/>
        <v>1</v>
      </c>
      <c r="J79" s="804">
        <f t="shared" si="5"/>
        <v>0</v>
      </c>
      <c r="K79" s="805">
        <f t="shared" si="6"/>
        <v>0</v>
      </c>
    </row>
    <row r="80" spans="1:11" ht="11.25" customHeight="1">
      <c r="A80" s="672" t="s">
        <v>3383</v>
      </c>
      <c r="B80" s="673" t="s">
        <v>3384</v>
      </c>
      <c r="C80" s="792">
        <v>13</v>
      </c>
      <c r="D80" s="801">
        <v>6</v>
      </c>
      <c r="E80" s="796">
        <f t="shared" si="7"/>
        <v>0.46153846153846156</v>
      </c>
      <c r="F80" s="797"/>
      <c r="G80" s="801"/>
      <c r="H80" s="801"/>
      <c r="I80" s="804">
        <f t="shared" si="4"/>
        <v>13</v>
      </c>
      <c r="J80" s="804">
        <f t="shared" si="5"/>
        <v>6</v>
      </c>
      <c r="K80" s="805">
        <f t="shared" si="6"/>
        <v>0.46153846153846156</v>
      </c>
    </row>
    <row r="81" spans="1:11" ht="11.25" customHeight="1">
      <c r="A81" s="510" t="s">
        <v>3385</v>
      </c>
      <c r="B81" s="511" t="s">
        <v>3386</v>
      </c>
      <c r="C81" s="792">
        <v>2</v>
      </c>
      <c r="D81" s="801"/>
      <c r="E81" s="796">
        <f t="shared" si="7"/>
        <v>0</v>
      </c>
      <c r="F81" s="797"/>
      <c r="G81" s="801"/>
      <c r="H81" s="801"/>
      <c r="I81" s="804">
        <f t="shared" si="4"/>
        <v>2</v>
      </c>
      <c r="J81" s="804">
        <f t="shared" si="5"/>
        <v>0</v>
      </c>
      <c r="K81" s="805">
        <f t="shared" si="6"/>
        <v>0</v>
      </c>
    </row>
    <row r="82" spans="1:11" ht="11.25" customHeight="1">
      <c r="A82" s="510" t="s">
        <v>3041</v>
      </c>
      <c r="B82" s="511" t="s">
        <v>3042</v>
      </c>
      <c r="C82" s="792">
        <v>1</v>
      </c>
      <c r="D82" s="801"/>
      <c r="E82" s="796">
        <f t="shared" si="7"/>
        <v>0</v>
      </c>
      <c r="F82" s="797"/>
      <c r="G82" s="801"/>
      <c r="H82" s="801"/>
      <c r="I82" s="804">
        <f t="shared" si="4"/>
        <v>1</v>
      </c>
      <c r="J82" s="804">
        <f t="shared" si="5"/>
        <v>0</v>
      </c>
      <c r="K82" s="805">
        <f t="shared" si="6"/>
        <v>0</v>
      </c>
    </row>
    <row r="83" spans="1:11" ht="11.25" customHeight="1">
      <c r="A83" s="672" t="s">
        <v>3387</v>
      </c>
      <c r="B83" s="673" t="s">
        <v>3388</v>
      </c>
      <c r="C83" s="792">
        <v>1079</v>
      </c>
      <c r="D83" s="801">
        <v>219</v>
      </c>
      <c r="E83" s="796">
        <f t="shared" si="7"/>
        <v>0.20296570898980537</v>
      </c>
      <c r="F83" s="797"/>
      <c r="G83" s="801"/>
      <c r="H83" s="801"/>
      <c r="I83" s="804">
        <f t="shared" si="4"/>
        <v>1079</v>
      </c>
      <c r="J83" s="804">
        <f t="shared" si="5"/>
        <v>219</v>
      </c>
      <c r="K83" s="805">
        <f t="shared" si="6"/>
        <v>0.20296570898980537</v>
      </c>
    </row>
    <row r="84" spans="1:11" ht="11.25" customHeight="1">
      <c r="A84" s="672" t="s">
        <v>3045</v>
      </c>
      <c r="B84" s="673" t="s">
        <v>3046</v>
      </c>
      <c r="C84" s="792">
        <v>3482</v>
      </c>
      <c r="D84" s="801">
        <v>821</v>
      </c>
      <c r="E84" s="796">
        <f t="shared" si="7"/>
        <v>0.23578403216542218</v>
      </c>
      <c r="F84" s="797">
        <v>3</v>
      </c>
      <c r="G84" s="801"/>
      <c r="H84" s="801"/>
      <c r="I84" s="804">
        <f t="shared" si="4"/>
        <v>3485</v>
      </c>
      <c r="J84" s="804">
        <f t="shared" si="5"/>
        <v>821</v>
      </c>
      <c r="K84" s="805">
        <f t="shared" si="6"/>
        <v>0.23558106169296988</v>
      </c>
    </row>
    <row r="85" spans="1:11" ht="11.25" customHeight="1">
      <c r="A85" s="510" t="s">
        <v>3389</v>
      </c>
      <c r="B85" s="511" t="s">
        <v>3390</v>
      </c>
      <c r="C85" s="792">
        <v>1</v>
      </c>
      <c r="D85" s="801">
        <v>1</v>
      </c>
      <c r="E85" s="796">
        <f t="shared" si="7"/>
        <v>1</v>
      </c>
      <c r="F85" s="797"/>
      <c r="G85" s="801"/>
      <c r="H85" s="801"/>
      <c r="I85" s="804">
        <f t="shared" si="4"/>
        <v>1</v>
      </c>
      <c r="J85" s="804">
        <f t="shared" si="5"/>
        <v>1</v>
      </c>
      <c r="K85" s="805">
        <f t="shared" si="6"/>
        <v>1</v>
      </c>
    </row>
    <row r="86" spans="1:11" ht="11.25" customHeight="1">
      <c r="A86" s="725" t="s">
        <v>3405</v>
      </c>
      <c r="B86" s="726" t="s">
        <v>3406</v>
      </c>
      <c r="C86" s="792"/>
      <c r="D86" s="801">
        <v>1</v>
      </c>
      <c r="E86" s="796"/>
      <c r="F86" s="797"/>
      <c r="G86" s="801"/>
      <c r="H86" s="801"/>
      <c r="I86" s="804">
        <f t="shared" si="4"/>
        <v>0</v>
      </c>
      <c r="J86" s="804">
        <f t="shared" si="5"/>
        <v>1</v>
      </c>
      <c r="K86" s="805"/>
    </row>
    <row r="87" spans="1:11" ht="11.25" customHeight="1">
      <c r="A87" s="672" t="s">
        <v>3391</v>
      </c>
      <c r="B87" s="673" t="s">
        <v>3392</v>
      </c>
      <c r="C87" s="792">
        <v>3729</v>
      </c>
      <c r="D87" s="801">
        <v>864</v>
      </c>
      <c r="E87" s="796">
        <f t="shared" si="7"/>
        <v>0.23169750603378922</v>
      </c>
      <c r="F87" s="797">
        <v>3</v>
      </c>
      <c r="G87" s="801"/>
      <c r="H87" s="801"/>
      <c r="I87" s="804">
        <f t="shared" si="4"/>
        <v>3732</v>
      </c>
      <c r="J87" s="804">
        <f t="shared" si="5"/>
        <v>864</v>
      </c>
      <c r="K87" s="805">
        <f t="shared" si="6"/>
        <v>0.23151125401929259</v>
      </c>
    </row>
    <row r="88" spans="1:11" ht="11.25" customHeight="1">
      <c r="A88" s="510" t="s">
        <v>3393</v>
      </c>
      <c r="B88" s="511" t="s">
        <v>3394</v>
      </c>
      <c r="C88" s="802">
        <v>3588</v>
      </c>
      <c r="D88" s="801">
        <v>838</v>
      </c>
      <c r="E88" s="796">
        <f t="shared" si="7"/>
        <v>0.23355629877369008</v>
      </c>
      <c r="F88" s="803">
        <v>3</v>
      </c>
      <c r="G88" s="801"/>
      <c r="H88" s="801"/>
      <c r="I88" s="804">
        <f t="shared" si="4"/>
        <v>3591</v>
      </c>
      <c r="J88" s="804">
        <f t="shared" si="5"/>
        <v>838</v>
      </c>
      <c r="K88" s="805">
        <f t="shared" si="6"/>
        <v>0.23336118072960177</v>
      </c>
    </row>
    <row r="89" spans="1:11" ht="11.25" customHeight="1">
      <c r="A89" s="672" t="s">
        <v>3395</v>
      </c>
      <c r="B89" s="673" t="s">
        <v>3396</v>
      </c>
      <c r="C89" s="792">
        <v>3514</v>
      </c>
      <c r="D89" s="801">
        <v>814</v>
      </c>
      <c r="E89" s="796">
        <f t="shared" si="7"/>
        <v>0.23164484917472966</v>
      </c>
      <c r="F89" s="797">
        <v>3</v>
      </c>
      <c r="G89" s="801"/>
      <c r="H89" s="801"/>
      <c r="I89" s="804">
        <f t="shared" si="4"/>
        <v>3517</v>
      </c>
      <c r="J89" s="804">
        <f t="shared" si="5"/>
        <v>814</v>
      </c>
      <c r="K89" s="805">
        <f t="shared" si="6"/>
        <v>0.23144725618424794</v>
      </c>
    </row>
    <row r="90" spans="1:11" ht="11.25" customHeight="1">
      <c r="A90" s="510" t="s">
        <v>3053</v>
      </c>
      <c r="B90" s="511" t="s">
        <v>3054</v>
      </c>
      <c r="C90" s="792">
        <v>1</v>
      </c>
      <c r="D90" s="801"/>
      <c r="E90" s="796">
        <f t="shared" si="7"/>
        <v>0</v>
      </c>
      <c r="F90" s="797"/>
      <c r="G90" s="801"/>
      <c r="H90" s="801"/>
      <c r="I90" s="804">
        <f t="shared" si="4"/>
        <v>1</v>
      </c>
      <c r="J90" s="804">
        <f t="shared" si="5"/>
        <v>0</v>
      </c>
      <c r="K90" s="805">
        <f t="shared" si="6"/>
        <v>0</v>
      </c>
    </row>
    <row r="91" spans="1:11" ht="11.25" customHeight="1">
      <c r="A91" s="503" t="s">
        <v>2902</v>
      </c>
      <c r="B91" s="504" t="s">
        <v>3397</v>
      </c>
      <c r="C91" s="792">
        <v>1</v>
      </c>
      <c r="D91" s="801"/>
      <c r="E91" s="796">
        <f t="shared" si="7"/>
        <v>0</v>
      </c>
      <c r="F91" s="797"/>
      <c r="G91" s="801"/>
      <c r="H91" s="801"/>
      <c r="I91" s="804">
        <f t="shared" si="4"/>
        <v>1</v>
      </c>
      <c r="J91" s="804">
        <f t="shared" si="5"/>
        <v>0</v>
      </c>
      <c r="K91" s="805">
        <f t="shared" si="6"/>
        <v>0</v>
      </c>
    </row>
    <row r="92" spans="1:11" ht="11.25" customHeight="1">
      <c r="A92" s="503" t="s">
        <v>3398</v>
      </c>
      <c r="B92" s="504" t="s">
        <v>3399</v>
      </c>
      <c r="C92" s="792">
        <v>1</v>
      </c>
      <c r="D92" s="801"/>
      <c r="E92" s="796">
        <f t="shared" si="7"/>
        <v>0</v>
      </c>
      <c r="F92" s="797"/>
      <c r="G92" s="801"/>
      <c r="H92" s="801"/>
      <c r="I92" s="804">
        <f t="shared" si="4"/>
        <v>1</v>
      </c>
      <c r="J92" s="804">
        <f t="shared" si="5"/>
        <v>0</v>
      </c>
      <c r="K92" s="805">
        <f t="shared" si="6"/>
        <v>0</v>
      </c>
    </row>
    <row r="93" spans="1:11" ht="11.25" customHeight="1">
      <c r="A93" s="669" t="s">
        <v>3400</v>
      </c>
      <c r="B93" s="670" t="s">
        <v>3401</v>
      </c>
      <c r="C93" s="792">
        <v>179</v>
      </c>
      <c r="D93" s="801">
        <v>30</v>
      </c>
      <c r="E93" s="796">
        <f t="shared" si="7"/>
        <v>0.16759776536312848</v>
      </c>
      <c r="F93" s="792"/>
      <c r="G93" s="801"/>
      <c r="H93" s="801"/>
      <c r="I93" s="804">
        <f t="shared" si="4"/>
        <v>179</v>
      </c>
      <c r="J93" s="804">
        <f t="shared" si="5"/>
        <v>30</v>
      </c>
      <c r="K93" s="805">
        <f t="shared" si="6"/>
        <v>0.16759776536312848</v>
      </c>
    </row>
    <row r="94" spans="1:11" ht="11.25" customHeight="1">
      <c r="A94" s="669" t="s">
        <v>3402</v>
      </c>
      <c r="B94" s="670" t="s">
        <v>3403</v>
      </c>
      <c r="C94" s="797">
        <v>40</v>
      </c>
      <c r="D94" s="801">
        <v>10</v>
      </c>
      <c r="E94" s="796">
        <f t="shared" si="7"/>
        <v>0.25</v>
      </c>
      <c r="F94" s="792"/>
      <c r="G94" s="801"/>
      <c r="H94" s="801"/>
      <c r="I94" s="804">
        <f t="shared" si="4"/>
        <v>40</v>
      </c>
      <c r="J94" s="804">
        <f t="shared" si="5"/>
        <v>10</v>
      </c>
      <c r="K94" s="805">
        <f t="shared" si="6"/>
        <v>0.25</v>
      </c>
    </row>
    <row r="95" spans="1:11" ht="11.25" customHeight="1">
      <c r="C95" s="806">
        <f>SUM(C8:C94)</f>
        <v>32964</v>
      </c>
      <c r="D95" s="806">
        <f>SUM(D8:D94)</f>
        <v>7460</v>
      </c>
      <c r="E95" s="807">
        <f t="shared" si="7"/>
        <v>0.22630748695546657</v>
      </c>
      <c r="F95" s="806">
        <f>SUM(F8:F94)</f>
        <v>23</v>
      </c>
      <c r="G95" s="808"/>
      <c r="H95" s="808"/>
      <c r="I95" s="809">
        <f t="shared" si="4"/>
        <v>32987</v>
      </c>
      <c r="J95" s="809">
        <f t="shared" si="5"/>
        <v>7460</v>
      </c>
      <c r="K95" s="810">
        <f t="shared" si="6"/>
        <v>0.22614969533452572</v>
      </c>
    </row>
  </sheetData>
  <mergeCells count="5">
    <mergeCell ref="A5:A6"/>
    <mergeCell ref="B5:B6"/>
    <mergeCell ref="C5:E5"/>
    <mergeCell ref="F5:H5"/>
    <mergeCell ref="I5:K5"/>
  </mergeCells>
  <pageMargins left="0" right="0" top="0" bottom="0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321"/>
  <sheetViews>
    <sheetView topLeftCell="A178" workbookViewId="0">
      <selection activeCell="C328" sqref="C328"/>
    </sheetView>
  </sheetViews>
  <sheetFormatPr defaultRowHeight="12.75"/>
  <cols>
    <col min="1" max="1" width="12.7109375" customWidth="1"/>
    <col min="2" max="2" width="48.28515625" customWidth="1"/>
    <col min="3" max="11" width="8.710937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 ht="14.25">
      <c r="A3" s="393"/>
      <c r="B3" s="394" t="s">
        <v>1794</v>
      </c>
      <c r="C3" s="388" t="s">
        <v>1752</v>
      </c>
      <c r="D3" s="390"/>
      <c r="E3" s="390"/>
      <c r="F3" s="390"/>
      <c r="G3" s="390"/>
      <c r="H3" s="390"/>
      <c r="I3" s="392"/>
      <c r="J3" s="400"/>
      <c r="K3" s="363"/>
    </row>
    <row r="4" spans="1:11" ht="14.25">
      <c r="A4" s="393"/>
      <c r="B4" s="394" t="s">
        <v>197</v>
      </c>
      <c r="C4" s="388" t="s">
        <v>3755</v>
      </c>
      <c r="D4" s="390"/>
      <c r="E4" s="390"/>
      <c r="F4" s="390"/>
      <c r="G4" s="390"/>
      <c r="H4" s="390"/>
      <c r="I4" s="392"/>
      <c r="J4" s="400"/>
      <c r="K4" s="363"/>
    </row>
    <row r="5" spans="1:11">
      <c r="A5" s="970" t="s">
        <v>115</v>
      </c>
      <c r="B5" s="970" t="s">
        <v>199</v>
      </c>
      <c r="C5" s="963" t="s">
        <v>1751</v>
      </c>
      <c r="D5" s="963"/>
      <c r="E5" s="963"/>
      <c r="F5" s="963" t="s">
        <v>1750</v>
      </c>
      <c r="G5" s="963"/>
      <c r="H5" s="963"/>
      <c r="I5" s="963" t="s">
        <v>86</v>
      </c>
      <c r="J5" s="963"/>
      <c r="K5" s="963"/>
    </row>
    <row r="6" spans="1:11" ht="36.75" customHeight="1" thickBot="1">
      <c r="A6" s="971"/>
      <c r="B6" s="971"/>
      <c r="C6" s="496" t="s">
        <v>1808</v>
      </c>
      <c r="D6" s="496" t="s">
        <v>1809</v>
      </c>
      <c r="E6" s="349" t="s">
        <v>1804</v>
      </c>
      <c r="F6" s="496" t="s">
        <v>1808</v>
      </c>
      <c r="G6" s="496" t="s">
        <v>1809</v>
      </c>
      <c r="H6" s="349" t="s">
        <v>1804</v>
      </c>
      <c r="I6" s="496" t="s">
        <v>1808</v>
      </c>
      <c r="J6" s="496" t="s">
        <v>1809</v>
      </c>
      <c r="K6" s="349" t="s">
        <v>1804</v>
      </c>
    </row>
    <row r="7" spans="1:11" ht="15" thickTop="1">
      <c r="A7" s="397"/>
      <c r="B7" s="335" t="s">
        <v>198</v>
      </c>
      <c r="C7" s="335"/>
      <c r="D7" s="335"/>
      <c r="E7" s="335"/>
      <c r="F7" s="335"/>
      <c r="G7" s="335"/>
      <c r="H7" s="335"/>
      <c r="I7" s="335"/>
      <c r="J7" s="335"/>
      <c r="K7" s="334"/>
    </row>
    <row r="8" spans="1:11" ht="11.25" customHeight="1">
      <c r="A8" s="129" t="s">
        <v>4214</v>
      </c>
      <c r="B8" s="868" t="s">
        <v>4215</v>
      </c>
      <c r="C8" s="868"/>
      <c r="D8" s="488"/>
      <c r="E8" s="488"/>
      <c r="F8" s="129">
        <v>1</v>
      </c>
      <c r="G8" s="490"/>
      <c r="H8" s="490"/>
      <c r="I8" s="489">
        <f t="shared" ref="I8:I50" si="0">C8+F8</f>
        <v>1</v>
      </c>
      <c r="J8" s="490"/>
      <c r="K8" s="490"/>
    </row>
    <row r="9" spans="1:11" ht="11.25" customHeight="1">
      <c r="A9" s="129" t="s">
        <v>4216</v>
      </c>
      <c r="B9" s="868" t="s">
        <v>4217</v>
      </c>
      <c r="C9" s="868"/>
      <c r="D9" s="488"/>
      <c r="E9" s="488"/>
      <c r="F9" s="129">
        <v>1</v>
      </c>
      <c r="G9" s="490"/>
      <c r="H9" s="490"/>
      <c r="I9" s="489">
        <f t="shared" si="0"/>
        <v>1</v>
      </c>
      <c r="J9" s="490"/>
      <c r="K9" s="490"/>
    </row>
    <row r="10" spans="1:11" ht="11.25" customHeight="1">
      <c r="A10" s="129" t="s">
        <v>4218</v>
      </c>
      <c r="B10" s="868" t="s">
        <v>4219</v>
      </c>
      <c r="C10" s="868"/>
      <c r="D10" s="488"/>
      <c r="E10" s="488"/>
      <c r="F10" s="129">
        <v>1</v>
      </c>
      <c r="G10" s="490"/>
      <c r="H10" s="490"/>
      <c r="I10" s="489">
        <f t="shared" si="0"/>
        <v>1</v>
      </c>
      <c r="J10" s="490"/>
      <c r="K10" s="490"/>
    </row>
    <row r="11" spans="1:11" ht="11.25" customHeight="1">
      <c r="A11" s="129" t="s">
        <v>4220</v>
      </c>
      <c r="B11" s="868" t="s">
        <v>4221</v>
      </c>
      <c r="C11" s="492"/>
      <c r="D11" s="488"/>
      <c r="E11" s="488"/>
      <c r="F11" s="894">
        <v>1</v>
      </c>
      <c r="G11" s="490"/>
      <c r="H11" s="490"/>
      <c r="I11" s="489">
        <f t="shared" si="0"/>
        <v>1</v>
      </c>
      <c r="J11" s="490"/>
      <c r="K11" s="490"/>
    </row>
    <row r="12" spans="1:11" ht="11.25" customHeight="1">
      <c r="A12" s="129" t="s">
        <v>4222</v>
      </c>
      <c r="B12" s="868" t="s">
        <v>4223</v>
      </c>
      <c r="C12" s="492"/>
      <c r="D12" s="488"/>
      <c r="E12" s="488"/>
      <c r="F12" s="894">
        <v>1</v>
      </c>
      <c r="G12" s="490">
        <v>1</v>
      </c>
      <c r="H12" s="780">
        <f>G12/F12</f>
        <v>1</v>
      </c>
      <c r="I12" s="489">
        <f t="shared" si="0"/>
        <v>1</v>
      </c>
      <c r="J12" s="490">
        <f>D12+G12</f>
        <v>1</v>
      </c>
      <c r="K12" s="780">
        <f>J12/I12</f>
        <v>1</v>
      </c>
    </row>
    <row r="13" spans="1:11" ht="11.25" customHeight="1">
      <c r="A13" s="895" t="s">
        <v>4224</v>
      </c>
      <c r="B13" s="896" t="s">
        <v>4225</v>
      </c>
      <c r="C13" s="488"/>
      <c r="D13" s="488"/>
      <c r="E13" s="488"/>
      <c r="F13" s="490">
        <v>16</v>
      </c>
      <c r="G13" s="490">
        <v>5</v>
      </c>
      <c r="H13" s="780">
        <f t="shared" ref="H13:H62" si="1">G13/F13</f>
        <v>0.3125</v>
      </c>
      <c r="I13" s="489">
        <f t="shared" si="0"/>
        <v>16</v>
      </c>
      <c r="J13" s="490">
        <f t="shared" ref="J13:J62" si="2">D13+G13</f>
        <v>5</v>
      </c>
      <c r="K13" s="780">
        <f t="shared" ref="K13:K62" si="3">J13/I13</f>
        <v>0.3125</v>
      </c>
    </row>
    <row r="14" spans="1:11" ht="11.25" customHeight="1">
      <c r="A14" s="895" t="s">
        <v>4226</v>
      </c>
      <c r="B14" s="896" t="s">
        <v>4227</v>
      </c>
      <c r="C14" s="488"/>
      <c r="D14" s="488"/>
      <c r="E14" s="488"/>
      <c r="F14" s="490">
        <v>1</v>
      </c>
      <c r="G14" s="490"/>
      <c r="H14" s="780">
        <f t="shared" si="1"/>
        <v>0</v>
      </c>
      <c r="I14" s="489">
        <f t="shared" si="0"/>
        <v>1</v>
      </c>
      <c r="J14" s="490">
        <f t="shared" si="2"/>
        <v>0</v>
      </c>
      <c r="K14" s="780">
        <f t="shared" si="3"/>
        <v>0</v>
      </c>
    </row>
    <row r="15" spans="1:11" ht="11.25" customHeight="1">
      <c r="A15" s="869" t="s">
        <v>4228</v>
      </c>
      <c r="B15" s="870" t="s">
        <v>4229</v>
      </c>
      <c r="C15" s="488"/>
      <c r="D15" s="488"/>
      <c r="E15" s="488"/>
      <c r="F15" s="490">
        <v>2</v>
      </c>
      <c r="G15" s="490"/>
      <c r="H15" s="780">
        <f t="shared" si="1"/>
        <v>0</v>
      </c>
      <c r="I15" s="489">
        <f t="shared" si="0"/>
        <v>2</v>
      </c>
      <c r="J15" s="490">
        <f t="shared" si="2"/>
        <v>0</v>
      </c>
      <c r="K15" s="780">
        <f t="shared" si="3"/>
        <v>0</v>
      </c>
    </row>
    <row r="16" spans="1:11" ht="11.25" customHeight="1">
      <c r="A16" s="895" t="s">
        <v>4230</v>
      </c>
      <c r="B16" s="896" t="s">
        <v>4231</v>
      </c>
      <c r="C16" s="488"/>
      <c r="D16" s="488"/>
      <c r="E16" s="488"/>
      <c r="F16" s="490"/>
      <c r="G16" s="490">
        <v>1</v>
      </c>
      <c r="H16" s="780"/>
      <c r="I16" s="489">
        <f t="shared" si="0"/>
        <v>0</v>
      </c>
      <c r="J16" s="490">
        <f t="shared" si="2"/>
        <v>1</v>
      </c>
      <c r="K16" s="780"/>
    </row>
    <row r="17" spans="1:11" ht="11.25" customHeight="1">
      <c r="A17" s="895" t="s">
        <v>4232</v>
      </c>
      <c r="B17" s="896" t="s">
        <v>4233</v>
      </c>
      <c r="C17" s="488"/>
      <c r="D17" s="488"/>
      <c r="E17" s="488"/>
      <c r="F17" s="490">
        <v>7</v>
      </c>
      <c r="G17" s="490">
        <v>3</v>
      </c>
      <c r="H17" s="780">
        <f t="shared" si="1"/>
        <v>0.42857142857142855</v>
      </c>
      <c r="I17" s="489">
        <f t="shared" si="0"/>
        <v>7</v>
      </c>
      <c r="J17" s="490">
        <f t="shared" si="2"/>
        <v>3</v>
      </c>
      <c r="K17" s="780">
        <f t="shared" si="3"/>
        <v>0.42857142857142855</v>
      </c>
    </row>
    <row r="18" spans="1:11" ht="11.25" customHeight="1">
      <c r="A18" s="895" t="s">
        <v>4234</v>
      </c>
      <c r="B18" s="896" t="s">
        <v>4235</v>
      </c>
      <c r="C18" s="488"/>
      <c r="D18" s="488"/>
      <c r="E18" s="488"/>
      <c r="F18" s="490">
        <v>1</v>
      </c>
      <c r="G18" s="490"/>
      <c r="H18" s="780">
        <f t="shared" si="1"/>
        <v>0</v>
      </c>
      <c r="I18" s="489">
        <f t="shared" si="0"/>
        <v>1</v>
      </c>
      <c r="J18" s="490">
        <f t="shared" si="2"/>
        <v>0</v>
      </c>
      <c r="K18" s="780">
        <f t="shared" si="3"/>
        <v>0</v>
      </c>
    </row>
    <row r="19" spans="1:11" ht="11.25" customHeight="1">
      <c r="A19" s="897" t="s">
        <v>4236</v>
      </c>
      <c r="B19" s="898" t="s">
        <v>4237</v>
      </c>
      <c r="C19" s="488"/>
      <c r="D19" s="488"/>
      <c r="E19" s="488"/>
      <c r="F19" s="490">
        <v>4</v>
      </c>
      <c r="G19" s="490">
        <v>1</v>
      </c>
      <c r="H19" s="780">
        <f t="shared" si="1"/>
        <v>0.25</v>
      </c>
      <c r="I19" s="489">
        <f t="shared" si="0"/>
        <v>4</v>
      </c>
      <c r="J19" s="490">
        <f t="shared" si="2"/>
        <v>1</v>
      </c>
      <c r="K19" s="780">
        <f t="shared" si="3"/>
        <v>0.25</v>
      </c>
    </row>
    <row r="20" spans="1:11" ht="11.25" customHeight="1">
      <c r="A20" s="897" t="s">
        <v>4238</v>
      </c>
      <c r="B20" s="898" t="s">
        <v>4239</v>
      </c>
      <c r="C20" s="488"/>
      <c r="D20" s="488"/>
      <c r="E20" s="488"/>
      <c r="F20" s="490">
        <v>1</v>
      </c>
      <c r="G20" s="490"/>
      <c r="H20" s="780">
        <f t="shared" si="1"/>
        <v>0</v>
      </c>
      <c r="I20" s="489">
        <f t="shared" si="0"/>
        <v>1</v>
      </c>
      <c r="J20" s="490">
        <f t="shared" si="2"/>
        <v>0</v>
      </c>
      <c r="K20" s="780">
        <f t="shared" si="3"/>
        <v>0</v>
      </c>
    </row>
    <row r="21" spans="1:11" ht="11.25" customHeight="1">
      <c r="A21" s="897" t="s">
        <v>4240</v>
      </c>
      <c r="B21" s="898" t="s">
        <v>4241</v>
      </c>
      <c r="C21" s="488"/>
      <c r="D21" s="488"/>
      <c r="E21" s="488"/>
      <c r="F21" s="490">
        <v>1</v>
      </c>
      <c r="G21" s="490"/>
      <c r="H21" s="780">
        <f t="shared" si="1"/>
        <v>0</v>
      </c>
      <c r="I21" s="489">
        <f t="shared" si="0"/>
        <v>1</v>
      </c>
      <c r="J21" s="490">
        <f t="shared" si="2"/>
        <v>0</v>
      </c>
      <c r="K21" s="780">
        <f t="shared" si="3"/>
        <v>0</v>
      </c>
    </row>
    <row r="22" spans="1:11" ht="11.25" customHeight="1">
      <c r="A22" s="869" t="s">
        <v>4242</v>
      </c>
      <c r="B22" s="870" t="s">
        <v>4243</v>
      </c>
      <c r="C22" s="488"/>
      <c r="D22" s="488"/>
      <c r="E22" s="488"/>
      <c r="F22" s="490">
        <v>1</v>
      </c>
      <c r="G22" s="490"/>
      <c r="H22" s="780">
        <f t="shared" si="1"/>
        <v>0</v>
      </c>
      <c r="I22" s="489">
        <f t="shared" si="0"/>
        <v>1</v>
      </c>
      <c r="J22" s="490">
        <f t="shared" si="2"/>
        <v>0</v>
      </c>
      <c r="K22" s="780">
        <f t="shared" si="3"/>
        <v>0</v>
      </c>
    </row>
    <row r="23" spans="1:11" ht="11.25" customHeight="1">
      <c r="A23" s="869" t="s">
        <v>4244</v>
      </c>
      <c r="B23" s="870" t="s">
        <v>4245</v>
      </c>
      <c r="C23" s="488"/>
      <c r="D23" s="488"/>
      <c r="E23" s="488"/>
      <c r="F23" s="490">
        <v>1</v>
      </c>
      <c r="G23" s="490"/>
      <c r="H23" s="780">
        <f t="shared" si="1"/>
        <v>0</v>
      </c>
      <c r="I23" s="489">
        <f t="shared" si="0"/>
        <v>1</v>
      </c>
      <c r="J23" s="490">
        <f t="shared" si="2"/>
        <v>0</v>
      </c>
      <c r="K23" s="780">
        <f t="shared" si="3"/>
        <v>0</v>
      </c>
    </row>
    <row r="24" spans="1:11" ht="11.25" customHeight="1">
      <c r="A24" s="869" t="s">
        <v>4246</v>
      </c>
      <c r="B24" s="870" t="s">
        <v>4247</v>
      </c>
      <c r="C24" s="488"/>
      <c r="D24" s="488"/>
      <c r="E24" s="488"/>
      <c r="F24" s="490">
        <v>1</v>
      </c>
      <c r="G24" s="490"/>
      <c r="H24" s="780">
        <f t="shared" si="1"/>
        <v>0</v>
      </c>
      <c r="I24" s="489">
        <f t="shared" si="0"/>
        <v>1</v>
      </c>
      <c r="J24" s="490">
        <f t="shared" si="2"/>
        <v>0</v>
      </c>
      <c r="K24" s="780">
        <f t="shared" si="3"/>
        <v>0</v>
      </c>
    </row>
    <row r="25" spans="1:11" ht="11.25" customHeight="1">
      <c r="A25" s="895" t="s">
        <v>4248</v>
      </c>
      <c r="B25" s="896" t="s">
        <v>4249</v>
      </c>
      <c r="C25" s="488"/>
      <c r="D25" s="488"/>
      <c r="E25" s="488"/>
      <c r="F25" s="490">
        <v>1</v>
      </c>
      <c r="G25" s="490"/>
      <c r="H25" s="780">
        <f t="shared" si="1"/>
        <v>0</v>
      </c>
      <c r="I25" s="489">
        <f t="shared" si="0"/>
        <v>1</v>
      </c>
      <c r="J25" s="490">
        <f t="shared" si="2"/>
        <v>0</v>
      </c>
      <c r="K25" s="780">
        <f t="shared" si="3"/>
        <v>0</v>
      </c>
    </row>
    <row r="26" spans="1:11" ht="11.25" customHeight="1">
      <c r="A26" s="895" t="s">
        <v>4250</v>
      </c>
      <c r="B26" s="896" t="s">
        <v>4251</v>
      </c>
      <c r="C26" s="488"/>
      <c r="D26" s="488"/>
      <c r="E26" s="488"/>
      <c r="F26" s="490">
        <v>3</v>
      </c>
      <c r="G26" s="490">
        <v>1</v>
      </c>
      <c r="H26" s="780">
        <f t="shared" si="1"/>
        <v>0.33333333333333331</v>
      </c>
      <c r="I26" s="489">
        <f t="shared" si="0"/>
        <v>3</v>
      </c>
      <c r="J26" s="490">
        <f t="shared" si="2"/>
        <v>1</v>
      </c>
      <c r="K26" s="780">
        <f t="shared" si="3"/>
        <v>0.33333333333333331</v>
      </c>
    </row>
    <row r="27" spans="1:11" ht="11.25" customHeight="1">
      <c r="A27" s="897" t="s">
        <v>4252</v>
      </c>
      <c r="B27" s="898" t="s">
        <v>4253</v>
      </c>
      <c r="C27" s="488"/>
      <c r="D27" s="488"/>
      <c r="E27" s="488"/>
      <c r="F27" s="490">
        <v>1</v>
      </c>
      <c r="G27" s="490"/>
      <c r="H27" s="780">
        <f t="shared" si="1"/>
        <v>0</v>
      </c>
      <c r="I27" s="489">
        <f t="shared" si="0"/>
        <v>1</v>
      </c>
      <c r="J27" s="490">
        <f t="shared" si="2"/>
        <v>0</v>
      </c>
      <c r="K27" s="780">
        <f t="shared" si="3"/>
        <v>0</v>
      </c>
    </row>
    <row r="28" spans="1:11" ht="11.25" customHeight="1">
      <c r="A28" s="869" t="s">
        <v>3973</v>
      </c>
      <c r="B28" s="870" t="s">
        <v>3974</v>
      </c>
      <c r="C28" s="488"/>
      <c r="D28" s="488"/>
      <c r="E28" s="488"/>
      <c r="F28" s="490">
        <v>26</v>
      </c>
      <c r="G28" s="490">
        <v>8</v>
      </c>
      <c r="H28" s="780">
        <f t="shared" si="1"/>
        <v>0.30769230769230771</v>
      </c>
      <c r="I28" s="489">
        <f t="shared" si="0"/>
        <v>26</v>
      </c>
      <c r="J28" s="490">
        <f t="shared" si="2"/>
        <v>8</v>
      </c>
      <c r="K28" s="780">
        <f t="shared" si="3"/>
        <v>0.30769230769230771</v>
      </c>
    </row>
    <row r="29" spans="1:11" ht="11.25" customHeight="1">
      <c r="A29" s="895" t="s">
        <v>3975</v>
      </c>
      <c r="B29" s="896" t="s">
        <v>3976</v>
      </c>
      <c r="C29" s="488"/>
      <c r="D29" s="488"/>
      <c r="E29" s="488"/>
      <c r="F29" s="490">
        <v>4</v>
      </c>
      <c r="G29" s="490">
        <v>1</v>
      </c>
      <c r="H29" s="780">
        <f t="shared" si="1"/>
        <v>0.25</v>
      </c>
      <c r="I29" s="489">
        <f t="shared" si="0"/>
        <v>4</v>
      </c>
      <c r="J29" s="490">
        <f t="shared" si="2"/>
        <v>1</v>
      </c>
      <c r="K29" s="780">
        <f t="shared" si="3"/>
        <v>0.25</v>
      </c>
    </row>
    <row r="30" spans="1:11" ht="11.25" customHeight="1">
      <c r="A30" s="820" t="s">
        <v>3502</v>
      </c>
      <c r="B30" s="899" t="s">
        <v>3503</v>
      </c>
      <c r="C30" s="488"/>
      <c r="D30" s="488"/>
      <c r="E30" s="488"/>
      <c r="F30" s="490">
        <v>76</v>
      </c>
      <c r="G30" s="490">
        <v>15</v>
      </c>
      <c r="H30" s="780">
        <f t="shared" si="1"/>
        <v>0.19736842105263158</v>
      </c>
      <c r="I30" s="489">
        <f t="shared" si="0"/>
        <v>76</v>
      </c>
      <c r="J30" s="490">
        <f t="shared" si="2"/>
        <v>15</v>
      </c>
      <c r="K30" s="780">
        <f t="shared" si="3"/>
        <v>0.19736842105263158</v>
      </c>
    </row>
    <row r="31" spans="1:11" ht="11.25" customHeight="1">
      <c r="A31" s="869" t="s">
        <v>3977</v>
      </c>
      <c r="B31" s="870" t="s">
        <v>3978</v>
      </c>
      <c r="C31" s="488"/>
      <c r="D31" s="488"/>
      <c r="E31" s="488"/>
      <c r="F31" s="490">
        <v>25</v>
      </c>
      <c r="G31" s="490">
        <v>6</v>
      </c>
      <c r="H31" s="780">
        <f t="shared" si="1"/>
        <v>0.24</v>
      </c>
      <c r="I31" s="489">
        <f t="shared" si="0"/>
        <v>25</v>
      </c>
      <c r="J31" s="490">
        <f t="shared" si="2"/>
        <v>6</v>
      </c>
      <c r="K31" s="780">
        <f t="shared" si="3"/>
        <v>0.24</v>
      </c>
    </row>
    <row r="32" spans="1:11" ht="11.25" customHeight="1">
      <c r="A32" s="869" t="s">
        <v>4254</v>
      </c>
      <c r="B32" s="870" t="s">
        <v>4255</v>
      </c>
      <c r="C32" s="488"/>
      <c r="D32" s="488"/>
      <c r="E32" s="488"/>
      <c r="F32" s="490">
        <v>5</v>
      </c>
      <c r="G32" s="490">
        <v>1</v>
      </c>
      <c r="H32" s="780">
        <f t="shared" si="1"/>
        <v>0.2</v>
      </c>
      <c r="I32" s="489">
        <f t="shared" si="0"/>
        <v>5</v>
      </c>
      <c r="J32" s="490">
        <f t="shared" si="2"/>
        <v>1</v>
      </c>
      <c r="K32" s="780">
        <f t="shared" si="3"/>
        <v>0.2</v>
      </c>
    </row>
    <row r="33" spans="1:11" ht="11.25" customHeight="1">
      <c r="A33" s="869" t="s">
        <v>4256</v>
      </c>
      <c r="B33" s="870" t="s">
        <v>4257</v>
      </c>
      <c r="C33" s="488"/>
      <c r="D33" s="488"/>
      <c r="E33" s="488"/>
      <c r="F33" s="490">
        <v>2</v>
      </c>
      <c r="G33" s="490"/>
      <c r="H33" s="780">
        <f t="shared" si="1"/>
        <v>0</v>
      </c>
      <c r="I33" s="489">
        <f t="shared" si="0"/>
        <v>2</v>
      </c>
      <c r="J33" s="490">
        <f t="shared" si="2"/>
        <v>0</v>
      </c>
      <c r="K33" s="780">
        <f t="shared" si="3"/>
        <v>0</v>
      </c>
    </row>
    <row r="34" spans="1:11" ht="11.25" customHeight="1">
      <c r="A34" s="869" t="s">
        <v>3574</v>
      </c>
      <c r="B34" s="870" t="s">
        <v>3575</v>
      </c>
      <c r="C34" s="488"/>
      <c r="D34" s="488"/>
      <c r="E34" s="488"/>
      <c r="F34" s="490">
        <v>22</v>
      </c>
      <c r="G34" s="490">
        <v>2</v>
      </c>
      <c r="H34" s="780">
        <f t="shared" si="1"/>
        <v>9.0909090909090912E-2</v>
      </c>
      <c r="I34" s="489">
        <f t="shared" si="0"/>
        <v>22</v>
      </c>
      <c r="J34" s="490">
        <f t="shared" si="2"/>
        <v>2</v>
      </c>
      <c r="K34" s="780">
        <f t="shared" si="3"/>
        <v>9.0909090909090912E-2</v>
      </c>
    </row>
    <row r="35" spans="1:11" ht="11.25" customHeight="1">
      <c r="A35" s="895" t="s">
        <v>4258</v>
      </c>
      <c r="B35" s="896" t="s">
        <v>4259</v>
      </c>
      <c r="C35" s="488"/>
      <c r="D35" s="488"/>
      <c r="E35" s="488"/>
      <c r="F35" s="490"/>
      <c r="G35" s="490"/>
      <c r="H35" s="780"/>
      <c r="I35" s="489">
        <f t="shared" si="0"/>
        <v>0</v>
      </c>
      <c r="J35" s="490">
        <f t="shared" si="2"/>
        <v>0</v>
      </c>
      <c r="K35" s="780"/>
    </row>
    <row r="36" spans="1:11" ht="11.25" customHeight="1">
      <c r="A36" s="895" t="s">
        <v>4260</v>
      </c>
      <c r="B36" s="896" t="s">
        <v>4261</v>
      </c>
      <c r="C36" s="488"/>
      <c r="D36" s="488"/>
      <c r="E36" s="488"/>
      <c r="F36" s="490">
        <v>1</v>
      </c>
      <c r="G36" s="490"/>
      <c r="H36" s="780">
        <f t="shared" si="1"/>
        <v>0</v>
      </c>
      <c r="I36" s="489">
        <f t="shared" si="0"/>
        <v>1</v>
      </c>
      <c r="J36" s="490">
        <f t="shared" si="2"/>
        <v>0</v>
      </c>
      <c r="K36" s="780">
        <f t="shared" si="3"/>
        <v>0</v>
      </c>
    </row>
    <row r="37" spans="1:11" ht="11.25" customHeight="1">
      <c r="A37" s="895" t="s">
        <v>4262</v>
      </c>
      <c r="B37" s="896" t="s">
        <v>4263</v>
      </c>
      <c r="C37" s="488"/>
      <c r="D37" s="488"/>
      <c r="E37" s="488"/>
      <c r="F37" s="490">
        <v>2</v>
      </c>
      <c r="G37" s="490">
        <v>1</v>
      </c>
      <c r="H37" s="780">
        <f t="shared" si="1"/>
        <v>0.5</v>
      </c>
      <c r="I37" s="489">
        <f t="shared" si="0"/>
        <v>2</v>
      </c>
      <c r="J37" s="490">
        <f t="shared" si="2"/>
        <v>1</v>
      </c>
      <c r="K37" s="780">
        <f t="shared" si="3"/>
        <v>0.5</v>
      </c>
    </row>
    <row r="38" spans="1:11" ht="11.25" customHeight="1">
      <c r="A38" s="895" t="s">
        <v>4264</v>
      </c>
      <c r="B38" s="896" t="s">
        <v>4265</v>
      </c>
      <c r="C38" s="488"/>
      <c r="D38" s="488"/>
      <c r="E38" s="488"/>
      <c r="F38" s="490">
        <v>6</v>
      </c>
      <c r="G38" s="490">
        <v>1</v>
      </c>
      <c r="H38" s="780">
        <f t="shared" si="1"/>
        <v>0.16666666666666666</v>
      </c>
      <c r="I38" s="489">
        <f t="shared" si="0"/>
        <v>6</v>
      </c>
      <c r="J38" s="490">
        <f t="shared" si="2"/>
        <v>1</v>
      </c>
      <c r="K38" s="780">
        <f t="shared" si="3"/>
        <v>0.16666666666666666</v>
      </c>
    </row>
    <row r="39" spans="1:11" ht="11.25" customHeight="1">
      <c r="A39" s="895" t="s">
        <v>3979</v>
      </c>
      <c r="B39" s="896" t="s">
        <v>3980</v>
      </c>
      <c r="C39" s="488"/>
      <c r="D39" s="488"/>
      <c r="E39" s="488"/>
      <c r="F39" s="490">
        <v>2</v>
      </c>
      <c r="G39" s="490"/>
      <c r="H39" s="780">
        <f t="shared" si="1"/>
        <v>0</v>
      </c>
      <c r="I39" s="489">
        <f t="shared" si="0"/>
        <v>2</v>
      </c>
      <c r="J39" s="490">
        <f t="shared" si="2"/>
        <v>0</v>
      </c>
      <c r="K39" s="780">
        <f t="shared" si="3"/>
        <v>0</v>
      </c>
    </row>
    <row r="40" spans="1:11" ht="11.25" customHeight="1">
      <c r="A40" s="895" t="s">
        <v>4266</v>
      </c>
      <c r="B40" s="896" t="s">
        <v>4267</v>
      </c>
      <c r="C40" s="488"/>
      <c r="D40" s="488"/>
      <c r="E40" s="488"/>
      <c r="F40" s="490">
        <v>2</v>
      </c>
      <c r="G40" s="490">
        <v>1</v>
      </c>
      <c r="H40" s="780">
        <f t="shared" si="1"/>
        <v>0.5</v>
      </c>
      <c r="I40" s="489">
        <f t="shared" si="0"/>
        <v>2</v>
      </c>
      <c r="J40" s="490">
        <f t="shared" si="2"/>
        <v>1</v>
      </c>
      <c r="K40" s="780">
        <f t="shared" si="3"/>
        <v>0.5</v>
      </c>
    </row>
    <row r="41" spans="1:11" ht="11.25" customHeight="1">
      <c r="A41" s="869" t="s">
        <v>4268</v>
      </c>
      <c r="B41" s="870" t="s">
        <v>4269</v>
      </c>
      <c r="C41" s="488"/>
      <c r="D41" s="488"/>
      <c r="E41" s="488"/>
      <c r="F41" s="489">
        <v>1</v>
      </c>
      <c r="G41" s="490"/>
      <c r="H41" s="780">
        <f t="shared" si="1"/>
        <v>0</v>
      </c>
      <c r="I41" s="489">
        <f t="shared" si="0"/>
        <v>1</v>
      </c>
      <c r="J41" s="490">
        <f t="shared" si="2"/>
        <v>0</v>
      </c>
      <c r="K41" s="780">
        <f t="shared" si="3"/>
        <v>0</v>
      </c>
    </row>
    <row r="42" spans="1:11" ht="11.25" customHeight="1">
      <c r="A42" s="869" t="s">
        <v>4270</v>
      </c>
      <c r="B42" s="870" t="s">
        <v>4271</v>
      </c>
      <c r="C42" s="488"/>
      <c r="D42" s="488"/>
      <c r="E42" s="488"/>
      <c r="F42" s="489">
        <v>1</v>
      </c>
      <c r="G42" s="490"/>
      <c r="H42" s="780">
        <f t="shared" si="1"/>
        <v>0</v>
      </c>
      <c r="I42" s="489">
        <f t="shared" si="0"/>
        <v>1</v>
      </c>
      <c r="J42" s="490">
        <f t="shared" si="2"/>
        <v>0</v>
      </c>
      <c r="K42" s="780">
        <f t="shared" si="3"/>
        <v>0</v>
      </c>
    </row>
    <row r="43" spans="1:11" ht="11.25" customHeight="1">
      <c r="A43" s="820" t="s">
        <v>4272</v>
      </c>
      <c r="B43" s="899" t="s">
        <v>4273</v>
      </c>
      <c r="C43" s="488"/>
      <c r="D43" s="488"/>
      <c r="E43" s="488"/>
      <c r="F43" s="489">
        <v>25</v>
      </c>
      <c r="G43" s="490">
        <v>16</v>
      </c>
      <c r="H43" s="780">
        <f t="shared" si="1"/>
        <v>0.64</v>
      </c>
      <c r="I43" s="489">
        <f t="shared" si="0"/>
        <v>25</v>
      </c>
      <c r="J43" s="490">
        <f t="shared" si="2"/>
        <v>16</v>
      </c>
      <c r="K43" s="780">
        <f t="shared" si="3"/>
        <v>0.64</v>
      </c>
    </row>
    <row r="44" spans="1:11" ht="11.25" customHeight="1">
      <c r="A44" s="869" t="s">
        <v>4274</v>
      </c>
      <c r="B44" s="870" t="s">
        <v>4275</v>
      </c>
      <c r="C44" s="900"/>
      <c r="D44" s="488"/>
      <c r="E44" s="488"/>
      <c r="F44" s="489">
        <v>1</v>
      </c>
      <c r="G44" s="490"/>
      <c r="H44" s="780">
        <f t="shared" si="1"/>
        <v>0</v>
      </c>
      <c r="I44" s="489">
        <f t="shared" si="0"/>
        <v>1</v>
      </c>
      <c r="J44" s="490">
        <f t="shared" si="2"/>
        <v>0</v>
      </c>
      <c r="K44" s="780">
        <f t="shared" si="3"/>
        <v>0</v>
      </c>
    </row>
    <row r="45" spans="1:11" ht="11.25" customHeight="1">
      <c r="A45" s="869" t="s">
        <v>4276</v>
      </c>
      <c r="B45" s="870" t="s">
        <v>4277</v>
      </c>
      <c r="C45" s="900"/>
      <c r="D45" s="488"/>
      <c r="E45" s="488"/>
      <c r="F45" s="489">
        <v>1</v>
      </c>
      <c r="G45" s="490"/>
      <c r="H45" s="780">
        <f t="shared" si="1"/>
        <v>0</v>
      </c>
      <c r="I45" s="489">
        <f t="shared" si="0"/>
        <v>1</v>
      </c>
      <c r="J45" s="490">
        <f t="shared" si="2"/>
        <v>0</v>
      </c>
      <c r="K45" s="780">
        <f t="shared" si="3"/>
        <v>0</v>
      </c>
    </row>
    <row r="46" spans="1:11" ht="11.25" customHeight="1">
      <c r="A46" s="869" t="s">
        <v>2896</v>
      </c>
      <c r="B46" s="870" t="s">
        <v>2897</v>
      </c>
      <c r="C46" s="900"/>
      <c r="D46" s="488"/>
      <c r="E46" s="488"/>
      <c r="F46" s="784">
        <v>1</v>
      </c>
      <c r="G46" s="490"/>
      <c r="H46" s="780">
        <f t="shared" si="1"/>
        <v>0</v>
      </c>
      <c r="I46" s="489">
        <f t="shared" si="0"/>
        <v>1</v>
      </c>
      <c r="J46" s="490">
        <f t="shared" si="2"/>
        <v>0</v>
      </c>
      <c r="K46" s="780">
        <f t="shared" si="3"/>
        <v>0</v>
      </c>
    </row>
    <row r="47" spans="1:11" ht="11.25" customHeight="1">
      <c r="A47" s="869" t="s">
        <v>4278</v>
      </c>
      <c r="B47" s="870" t="s">
        <v>4279</v>
      </c>
      <c r="C47" s="900"/>
      <c r="D47" s="488"/>
      <c r="E47" s="488"/>
      <c r="F47" s="784">
        <v>8</v>
      </c>
      <c r="G47" s="490">
        <v>1</v>
      </c>
      <c r="H47" s="780">
        <f t="shared" si="1"/>
        <v>0.125</v>
      </c>
      <c r="I47" s="489">
        <f t="shared" si="0"/>
        <v>8</v>
      </c>
      <c r="J47" s="490">
        <f t="shared" si="2"/>
        <v>1</v>
      </c>
      <c r="K47" s="780">
        <f t="shared" si="3"/>
        <v>0.125</v>
      </c>
    </row>
    <row r="48" spans="1:11" ht="11.25" customHeight="1">
      <c r="A48" s="869" t="s">
        <v>4280</v>
      </c>
      <c r="B48" s="870" t="s">
        <v>4281</v>
      </c>
      <c r="C48" s="900"/>
      <c r="D48" s="488"/>
      <c r="E48" s="488"/>
      <c r="F48" s="909">
        <v>1</v>
      </c>
      <c r="G48" s="490"/>
      <c r="H48" s="780">
        <f t="shared" si="1"/>
        <v>0</v>
      </c>
      <c r="I48" s="489">
        <f t="shared" si="0"/>
        <v>1</v>
      </c>
      <c r="J48" s="490">
        <f t="shared" si="2"/>
        <v>0</v>
      </c>
      <c r="K48" s="780">
        <f t="shared" si="3"/>
        <v>0</v>
      </c>
    </row>
    <row r="49" spans="1:11" ht="11.25" customHeight="1">
      <c r="A49" s="869" t="s">
        <v>4282</v>
      </c>
      <c r="B49" s="870" t="s">
        <v>4283</v>
      </c>
      <c r="C49" s="900"/>
      <c r="D49" s="488"/>
      <c r="E49" s="488"/>
      <c r="F49" s="909">
        <v>2</v>
      </c>
      <c r="G49" s="490"/>
      <c r="H49" s="780">
        <f t="shared" si="1"/>
        <v>0</v>
      </c>
      <c r="I49" s="489">
        <f t="shared" si="0"/>
        <v>2</v>
      </c>
      <c r="J49" s="490">
        <f t="shared" si="2"/>
        <v>0</v>
      </c>
      <c r="K49" s="780">
        <f t="shared" si="3"/>
        <v>0</v>
      </c>
    </row>
    <row r="50" spans="1:11" ht="11.25" customHeight="1">
      <c r="A50" s="869" t="s">
        <v>4284</v>
      </c>
      <c r="B50" s="870" t="s">
        <v>4285</v>
      </c>
      <c r="C50" s="900"/>
      <c r="D50" s="488"/>
      <c r="E50" s="488"/>
      <c r="F50" s="909">
        <v>2</v>
      </c>
      <c r="G50" s="490"/>
      <c r="H50" s="780">
        <f t="shared" si="1"/>
        <v>0</v>
      </c>
      <c r="I50" s="489">
        <f t="shared" si="0"/>
        <v>2</v>
      </c>
      <c r="J50" s="490">
        <f t="shared" si="2"/>
        <v>0</v>
      </c>
      <c r="K50" s="780">
        <f t="shared" si="3"/>
        <v>0</v>
      </c>
    </row>
    <row r="51" spans="1:11" ht="11.25" customHeight="1">
      <c r="A51" s="869" t="s">
        <v>4532</v>
      </c>
      <c r="B51" s="870" t="s">
        <v>4533</v>
      </c>
      <c r="C51" s="900"/>
      <c r="D51" s="488"/>
      <c r="E51" s="488"/>
      <c r="F51" s="909"/>
      <c r="G51" s="490">
        <v>1</v>
      </c>
      <c r="H51" s="780"/>
      <c r="I51" s="489"/>
      <c r="J51" s="490">
        <f t="shared" si="2"/>
        <v>1</v>
      </c>
      <c r="K51" s="780"/>
    </row>
    <row r="52" spans="1:11" ht="11.25" customHeight="1">
      <c r="A52" s="869" t="s">
        <v>4286</v>
      </c>
      <c r="B52" s="870" t="s">
        <v>4287</v>
      </c>
      <c r="C52" s="900"/>
      <c r="D52" s="488"/>
      <c r="E52" s="488"/>
      <c r="F52" s="909">
        <v>1</v>
      </c>
      <c r="G52" s="490"/>
      <c r="H52" s="780">
        <f t="shared" si="1"/>
        <v>0</v>
      </c>
      <c r="I52" s="489">
        <f t="shared" ref="I52:I60" si="4">C52+F52</f>
        <v>1</v>
      </c>
      <c r="J52" s="490">
        <f t="shared" si="2"/>
        <v>0</v>
      </c>
      <c r="K52" s="780">
        <f t="shared" si="3"/>
        <v>0</v>
      </c>
    </row>
    <row r="53" spans="1:11" ht="11.25" customHeight="1">
      <c r="A53" s="869" t="s">
        <v>4288</v>
      </c>
      <c r="B53" s="870" t="s">
        <v>4289</v>
      </c>
      <c r="C53" s="488"/>
      <c r="D53" s="488"/>
      <c r="E53" s="488"/>
      <c r="F53" s="490">
        <v>3</v>
      </c>
      <c r="G53" s="490"/>
      <c r="H53" s="780">
        <f t="shared" si="1"/>
        <v>0</v>
      </c>
      <c r="I53" s="489">
        <f t="shared" si="4"/>
        <v>3</v>
      </c>
      <c r="J53" s="490">
        <f t="shared" si="2"/>
        <v>0</v>
      </c>
      <c r="K53" s="780">
        <f t="shared" si="3"/>
        <v>0</v>
      </c>
    </row>
    <row r="54" spans="1:11" ht="11.25" customHeight="1">
      <c r="A54" s="869" t="s">
        <v>4290</v>
      </c>
      <c r="B54" s="870" t="s">
        <v>4291</v>
      </c>
      <c r="C54" s="488"/>
      <c r="D54" s="488"/>
      <c r="E54" s="488"/>
      <c r="F54" s="490">
        <v>210</v>
      </c>
      <c r="G54" s="490">
        <v>46</v>
      </c>
      <c r="H54" s="780">
        <f t="shared" si="1"/>
        <v>0.21904761904761905</v>
      </c>
      <c r="I54" s="489">
        <f t="shared" si="4"/>
        <v>210</v>
      </c>
      <c r="J54" s="490">
        <f t="shared" si="2"/>
        <v>46</v>
      </c>
      <c r="K54" s="780">
        <f t="shared" si="3"/>
        <v>0.21904761904761905</v>
      </c>
    </row>
    <row r="55" spans="1:11" ht="11.25" customHeight="1">
      <c r="A55" s="869" t="s">
        <v>4292</v>
      </c>
      <c r="B55" s="870" t="s">
        <v>4293</v>
      </c>
      <c r="C55" s="488"/>
      <c r="D55" s="488"/>
      <c r="E55" s="488"/>
      <c r="F55" s="490">
        <v>3</v>
      </c>
      <c r="G55" s="490">
        <v>1</v>
      </c>
      <c r="H55" s="780">
        <f t="shared" si="1"/>
        <v>0.33333333333333331</v>
      </c>
      <c r="I55" s="489">
        <f t="shared" si="4"/>
        <v>3</v>
      </c>
      <c r="J55" s="490">
        <f t="shared" si="2"/>
        <v>1</v>
      </c>
      <c r="K55" s="780">
        <f t="shared" si="3"/>
        <v>0.33333333333333331</v>
      </c>
    </row>
    <row r="56" spans="1:11" ht="11.25" customHeight="1">
      <c r="A56" s="869" t="s">
        <v>3435</v>
      </c>
      <c r="B56" s="870" t="s">
        <v>3436</v>
      </c>
      <c r="C56" s="488"/>
      <c r="D56" s="488"/>
      <c r="E56" s="488"/>
      <c r="F56" s="490">
        <v>1</v>
      </c>
      <c r="G56" s="490"/>
      <c r="H56" s="780">
        <f t="shared" si="1"/>
        <v>0</v>
      </c>
      <c r="I56" s="489">
        <f t="shared" si="4"/>
        <v>1</v>
      </c>
      <c r="J56" s="490">
        <f t="shared" si="2"/>
        <v>0</v>
      </c>
      <c r="K56" s="780">
        <f t="shared" si="3"/>
        <v>0</v>
      </c>
    </row>
    <row r="57" spans="1:11" ht="11.25" customHeight="1">
      <c r="A57" s="869" t="s">
        <v>3437</v>
      </c>
      <c r="B57" s="870" t="s">
        <v>3438</v>
      </c>
      <c r="C57" s="488"/>
      <c r="D57" s="488"/>
      <c r="E57" s="488"/>
      <c r="F57" s="490">
        <v>5</v>
      </c>
      <c r="G57" s="490"/>
      <c r="H57" s="780">
        <f t="shared" si="1"/>
        <v>0</v>
      </c>
      <c r="I57" s="489">
        <f t="shared" si="4"/>
        <v>5</v>
      </c>
      <c r="J57" s="490">
        <f t="shared" si="2"/>
        <v>0</v>
      </c>
      <c r="K57" s="780">
        <f t="shared" si="3"/>
        <v>0</v>
      </c>
    </row>
    <row r="58" spans="1:11" ht="11.25" customHeight="1">
      <c r="A58" s="869" t="s">
        <v>4294</v>
      </c>
      <c r="B58" s="870" t="s">
        <v>4295</v>
      </c>
      <c r="C58" s="488"/>
      <c r="D58" s="488"/>
      <c r="E58" s="488"/>
      <c r="F58" s="490">
        <v>1</v>
      </c>
      <c r="G58" s="490"/>
      <c r="H58" s="780">
        <f t="shared" si="1"/>
        <v>0</v>
      </c>
      <c r="I58" s="489">
        <f t="shared" si="4"/>
        <v>1</v>
      </c>
      <c r="J58" s="490">
        <f t="shared" si="2"/>
        <v>0</v>
      </c>
      <c r="K58" s="780">
        <f t="shared" si="3"/>
        <v>0</v>
      </c>
    </row>
    <row r="59" spans="1:11" ht="11.25" customHeight="1">
      <c r="A59" s="869" t="s">
        <v>4296</v>
      </c>
      <c r="B59" s="870" t="s">
        <v>4297</v>
      </c>
      <c r="C59" s="488"/>
      <c r="D59" s="488"/>
      <c r="E59" s="488"/>
      <c r="F59" s="490">
        <v>1</v>
      </c>
      <c r="G59" s="490">
        <v>1</v>
      </c>
      <c r="H59" s="780">
        <f t="shared" si="1"/>
        <v>1</v>
      </c>
      <c r="I59" s="489">
        <f t="shared" si="4"/>
        <v>1</v>
      </c>
      <c r="J59" s="490">
        <f t="shared" si="2"/>
        <v>1</v>
      </c>
      <c r="K59" s="780">
        <f t="shared" si="3"/>
        <v>1</v>
      </c>
    </row>
    <row r="60" spans="1:11" ht="11.25" customHeight="1">
      <c r="A60" s="869" t="s">
        <v>4298</v>
      </c>
      <c r="B60" s="870" t="s">
        <v>4299</v>
      </c>
      <c r="C60" s="488"/>
      <c r="D60" s="488"/>
      <c r="E60" s="488"/>
      <c r="F60" s="490">
        <v>1</v>
      </c>
      <c r="G60" s="490"/>
      <c r="H60" s="780">
        <f t="shared" si="1"/>
        <v>0</v>
      </c>
      <c r="I60" s="489">
        <f t="shared" si="4"/>
        <v>1</v>
      </c>
      <c r="J60" s="490">
        <f t="shared" si="2"/>
        <v>0</v>
      </c>
      <c r="K60" s="780">
        <f t="shared" si="3"/>
        <v>0</v>
      </c>
    </row>
    <row r="61" spans="1:11" ht="11.25" customHeight="1">
      <c r="A61" s="895" t="s">
        <v>4534</v>
      </c>
      <c r="B61" s="870" t="s">
        <v>4535</v>
      </c>
      <c r="C61" s="488"/>
      <c r="D61" s="488"/>
      <c r="E61" s="488"/>
      <c r="F61" s="490"/>
      <c r="G61" s="490">
        <v>1</v>
      </c>
      <c r="H61" s="780"/>
      <c r="I61" s="489"/>
      <c r="J61" s="490">
        <f t="shared" si="2"/>
        <v>1</v>
      </c>
      <c r="K61" s="780"/>
    </row>
    <row r="62" spans="1:11" ht="11.25" customHeight="1">
      <c r="A62" s="869" t="s">
        <v>4300</v>
      </c>
      <c r="B62" s="870" t="s">
        <v>4301</v>
      </c>
      <c r="C62" s="488"/>
      <c r="D62" s="488"/>
      <c r="E62" s="488"/>
      <c r="F62" s="490">
        <v>1</v>
      </c>
      <c r="G62" s="490">
        <v>1</v>
      </c>
      <c r="H62" s="780">
        <f t="shared" si="1"/>
        <v>1</v>
      </c>
      <c r="I62" s="489">
        <f>C62+F62</f>
        <v>1</v>
      </c>
      <c r="J62" s="490">
        <f t="shared" si="2"/>
        <v>1</v>
      </c>
      <c r="K62" s="780">
        <f t="shared" si="3"/>
        <v>1</v>
      </c>
    </row>
    <row r="63" spans="1:11" ht="11.25" customHeight="1">
      <c r="A63" s="869" t="s">
        <v>4302</v>
      </c>
      <c r="B63" s="870" t="s">
        <v>4303</v>
      </c>
      <c r="C63" s="488"/>
      <c r="D63" s="488"/>
      <c r="E63" s="488"/>
      <c r="F63" s="490"/>
      <c r="G63" s="490">
        <v>2</v>
      </c>
      <c r="H63" s="780"/>
      <c r="I63" s="489">
        <f>C63+F63</f>
        <v>0</v>
      </c>
      <c r="J63" s="490">
        <f t="shared" ref="J63:J117" si="5">D63+G63</f>
        <v>2</v>
      </c>
      <c r="K63" s="780"/>
    </row>
    <row r="64" spans="1:11" ht="11.25" customHeight="1">
      <c r="A64" s="869" t="s">
        <v>4536</v>
      </c>
      <c r="B64" s="870" t="s">
        <v>4537</v>
      </c>
      <c r="C64" s="488"/>
      <c r="D64" s="488"/>
      <c r="E64" s="488"/>
      <c r="F64" s="490"/>
      <c r="G64" s="490">
        <v>1</v>
      </c>
      <c r="H64" s="780"/>
      <c r="I64" s="489"/>
      <c r="J64" s="490">
        <f t="shared" si="5"/>
        <v>1</v>
      </c>
      <c r="K64" s="780"/>
    </row>
    <row r="65" spans="1:11" ht="11.25" customHeight="1">
      <c r="A65" s="869" t="s">
        <v>4304</v>
      </c>
      <c r="B65" s="870" t="s">
        <v>4305</v>
      </c>
      <c r="C65" s="488"/>
      <c r="D65" s="488"/>
      <c r="E65" s="488"/>
      <c r="F65" s="490">
        <v>1</v>
      </c>
      <c r="G65" s="490"/>
      <c r="H65" s="780">
        <f t="shared" ref="H65:H117" si="6">G65/F65</f>
        <v>0</v>
      </c>
      <c r="I65" s="489">
        <f>C65+F65</f>
        <v>1</v>
      </c>
      <c r="J65" s="490">
        <f t="shared" si="5"/>
        <v>0</v>
      </c>
      <c r="K65" s="780">
        <f t="shared" ref="K65:K117" si="7">J65/I65</f>
        <v>0</v>
      </c>
    </row>
    <row r="66" spans="1:11" ht="11.25" customHeight="1">
      <c r="A66" s="869" t="s">
        <v>4306</v>
      </c>
      <c r="B66" s="870" t="s">
        <v>4307</v>
      </c>
      <c r="C66" s="488"/>
      <c r="D66" s="488"/>
      <c r="E66" s="488"/>
      <c r="F66" s="490">
        <v>1</v>
      </c>
      <c r="G66" s="490"/>
      <c r="H66" s="780">
        <f t="shared" si="6"/>
        <v>0</v>
      </c>
      <c r="I66" s="489">
        <f>C66+F66</f>
        <v>1</v>
      </c>
      <c r="J66" s="490">
        <f t="shared" si="5"/>
        <v>0</v>
      </c>
      <c r="K66" s="780">
        <f t="shared" si="7"/>
        <v>0</v>
      </c>
    </row>
    <row r="67" spans="1:11" ht="11.25" customHeight="1">
      <c r="A67" s="869" t="s">
        <v>3981</v>
      </c>
      <c r="B67" s="870" t="s">
        <v>3982</v>
      </c>
      <c r="C67" s="488"/>
      <c r="D67" s="905"/>
      <c r="E67" s="905"/>
      <c r="F67" s="490"/>
      <c r="G67" s="489">
        <v>2</v>
      </c>
      <c r="H67" s="780"/>
      <c r="I67" s="489"/>
      <c r="J67" s="490">
        <f t="shared" si="5"/>
        <v>2</v>
      </c>
      <c r="K67" s="780"/>
    </row>
    <row r="68" spans="1:11" ht="11.25" customHeight="1">
      <c r="A68" s="869" t="s">
        <v>3981</v>
      </c>
      <c r="B68" s="870" t="s">
        <v>3982</v>
      </c>
      <c r="C68" s="488"/>
      <c r="D68" s="905"/>
      <c r="E68" s="905"/>
      <c r="F68" s="490">
        <v>6</v>
      </c>
      <c r="G68" s="489"/>
      <c r="H68" s="780">
        <f t="shared" si="6"/>
        <v>0</v>
      </c>
      <c r="I68" s="489">
        <f t="shared" ref="I68:I91" si="8">C68+F68</f>
        <v>6</v>
      </c>
      <c r="J68" s="490">
        <f t="shared" si="5"/>
        <v>0</v>
      </c>
      <c r="K68" s="780">
        <f t="shared" si="7"/>
        <v>0</v>
      </c>
    </row>
    <row r="69" spans="1:11" ht="11.25" customHeight="1">
      <c r="A69" s="869" t="s">
        <v>4310</v>
      </c>
      <c r="B69" s="870" t="s">
        <v>4311</v>
      </c>
      <c r="C69" s="488"/>
      <c r="D69" s="906"/>
      <c r="E69" s="906"/>
      <c r="F69" s="490">
        <v>14</v>
      </c>
      <c r="G69" s="907">
        <v>6</v>
      </c>
      <c r="H69" s="780">
        <f t="shared" si="6"/>
        <v>0.42857142857142855</v>
      </c>
      <c r="I69" s="489">
        <f t="shared" si="8"/>
        <v>14</v>
      </c>
      <c r="J69" s="490">
        <f t="shared" si="5"/>
        <v>6</v>
      </c>
      <c r="K69" s="780">
        <f t="shared" si="7"/>
        <v>0.42857142857142855</v>
      </c>
    </row>
    <row r="70" spans="1:11" ht="11.25" customHeight="1">
      <c r="A70" s="869" t="s">
        <v>3576</v>
      </c>
      <c r="B70" s="870" t="s">
        <v>3577</v>
      </c>
      <c r="C70" s="488"/>
      <c r="D70" s="905"/>
      <c r="E70" s="905"/>
      <c r="F70" s="490">
        <v>60</v>
      </c>
      <c r="G70" s="489">
        <v>20</v>
      </c>
      <c r="H70" s="780">
        <f t="shared" si="6"/>
        <v>0.33333333333333331</v>
      </c>
      <c r="I70" s="489">
        <f t="shared" si="8"/>
        <v>60</v>
      </c>
      <c r="J70" s="490">
        <f t="shared" si="5"/>
        <v>20</v>
      </c>
      <c r="K70" s="780">
        <f t="shared" si="7"/>
        <v>0.33333333333333331</v>
      </c>
    </row>
    <row r="71" spans="1:11" ht="11.25" customHeight="1">
      <c r="A71" s="869" t="s">
        <v>4312</v>
      </c>
      <c r="B71" s="870" t="s">
        <v>4313</v>
      </c>
      <c r="C71" s="488"/>
      <c r="D71" s="905"/>
      <c r="E71" s="905"/>
      <c r="F71" s="490">
        <v>4</v>
      </c>
      <c r="G71" s="489">
        <v>2</v>
      </c>
      <c r="H71" s="780">
        <f t="shared" si="6"/>
        <v>0.5</v>
      </c>
      <c r="I71" s="489">
        <f t="shared" si="8"/>
        <v>4</v>
      </c>
      <c r="J71" s="490">
        <f t="shared" si="5"/>
        <v>2</v>
      </c>
      <c r="K71" s="780">
        <f t="shared" si="7"/>
        <v>0.5</v>
      </c>
    </row>
    <row r="72" spans="1:11" ht="11.25" customHeight="1">
      <c r="A72" s="820" t="s">
        <v>4314</v>
      </c>
      <c r="B72" s="899" t="s">
        <v>4315</v>
      </c>
      <c r="C72" s="488"/>
      <c r="D72" s="905"/>
      <c r="E72" s="905"/>
      <c r="F72" s="490">
        <v>70</v>
      </c>
      <c r="G72" s="489">
        <v>22</v>
      </c>
      <c r="H72" s="780">
        <f t="shared" si="6"/>
        <v>0.31428571428571428</v>
      </c>
      <c r="I72" s="489">
        <f t="shared" si="8"/>
        <v>70</v>
      </c>
      <c r="J72" s="490">
        <f t="shared" si="5"/>
        <v>22</v>
      </c>
      <c r="K72" s="780">
        <f t="shared" si="7"/>
        <v>0.31428571428571428</v>
      </c>
    </row>
    <row r="73" spans="1:11" ht="11.25" customHeight="1">
      <c r="A73" s="820" t="s">
        <v>4316</v>
      </c>
      <c r="B73" s="899" t="s">
        <v>4317</v>
      </c>
      <c r="C73" s="488"/>
      <c r="D73" s="488"/>
      <c r="E73" s="488"/>
      <c r="F73" s="490">
        <v>9</v>
      </c>
      <c r="G73" s="490"/>
      <c r="H73" s="780">
        <f t="shared" si="6"/>
        <v>0</v>
      </c>
      <c r="I73" s="489">
        <f t="shared" si="8"/>
        <v>9</v>
      </c>
      <c r="J73" s="490">
        <f t="shared" si="5"/>
        <v>0</v>
      </c>
      <c r="K73" s="780">
        <f t="shared" si="7"/>
        <v>0</v>
      </c>
    </row>
    <row r="74" spans="1:11" ht="11.25" customHeight="1">
      <c r="A74" s="869" t="s">
        <v>4318</v>
      </c>
      <c r="B74" s="870" t="s">
        <v>4319</v>
      </c>
      <c r="C74" s="488"/>
      <c r="D74" s="905"/>
      <c r="E74" s="905"/>
      <c r="F74" s="489">
        <v>3</v>
      </c>
      <c r="G74" s="489">
        <v>2</v>
      </c>
      <c r="H74" s="780">
        <f t="shared" si="6"/>
        <v>0.66666666666666663</v>
      </c>
      <c r="I74" s="489">
        <f t="shared" si="8"/>
        <v>3</v>
      </c>
      <c r="J74" s="490">
        <f t="shared" si="5"/>
        <v>2</v>
      </c>
      <c r="K74" s="780">
        <f t="shared" si="7"/>
        <v>0.66666666666666663</v>
      </c>
    </row>
    <row r="75" spans="1:11" ht="11.25" customHeight="1">
      <c r="A75" s="869" t="s">
        <v>4320</v>
      </c>
      <c r="B75" s="870" t="s">
        <v>4321</v>
      </c>
      <c r="C75" s="488"/>
      <c r="D75" s="905"/>
      <c r="E75" s="905"/>
      <c r="F75" s="489">
        <v>84</v>
      </c>
      <c r="G75" s="489">
        <v>27</v>
      </c>
      <c r="H75" s="780">
        <f t="shared" si="6"/>
        <v>0.32142857142857145</v>
      </c>
      <c r="I75" s="489">
        <f t="shared" si="8"/>
        <v>84</v>
      </c>
      <c r="J75" s="490">
        <f t="shared" si="5"/>
        <v>27</v>
      </c>
      <c r="K75" s="780">
        <f t="shared" si="7"/>
        <v>0.32142857142857145</v>
      </c>
    </row>
    <row r="76" spans="1:11" ht="11.25" customHeight="1">
      <c r="A76" s="869" t="s">
        <v>4322</v>
      </c>
      <c r="B76" s="870" t="s">
        <v>4323</v>
      </c>
      <c r="C76" s="488"/>
      <c r="D76" s="905"/>
      <c r="E76" s="905"/>
      <c r="F76" s="489">
        <v>8</v>
      </c>
      <c r="G76" s="489">
        <v>1</v>
      </c>
      <c r="H76" s="780">
        <f t="shared" si="6"/>
        <v>0.125</v>
      </c>
      <c r="I76" s="489">
        <f t="shared" si="8"/>
        <v>8</v>
      </c>
      <c r="J76" s="490">
        <f t="shared" si="5"/>
        <v>1</v>
      </c>
      <c r="K76" s="780">
        <f t="shared" si="7"/>
        <v>0.125</v>
      </c>
    </row>
    <row r="77" spans="1:11" ht="11.25" customHeight="1">
      <c r="A77" s="869" t="s">
        <v>4324</v>
      </c>
      <c r="B77" s="870" t="s">
        <v>4325</v>
      </c>
      <c r="C77" s="488"/>
      <c r="D77" s="834"/>
      <c r="E77" s="834"/>
      <c r="F77" s="489">
        <v>2</v>
      </c>
      <c r="G77" s="489">
        <v>2</v>
      </c>
      <c r="H77" s="780">
        <f t="shared" si="6"/>
        <v>1</v>
      </c>
      <c r="I77" s="489">
        <f t="shared" si="8"/>
        <v>2</v>
      </c>
      <c r="J77" s="490">
        <f t="shared" si="5"/>
        <v>2</v>
      </c>
      <c r="K77" s="780">
        <f t="shared" si="7"/>
        <v>1</v>
      </c>
    </row>
    <row r="78" spans="1:11" ht="11.25" customHeight="1">
      <c r="A78" s="820" t="s">
        <v>4326</v>
      </c>
      <c r="B78" s="899" t="s">
        <v>4327</v>
      </c>
      <c r="C78" s="488"/>
      <c r="D78" s="203"/>
      <c r="E78" s="203"/>
      <c r="F78" s="489">
        <v>44</v>
      </c>
      <c r="G78" s="203">
        <v>7</v>
      </c>
      <c r="H78" s="780">
        <f t="shared" si="6"/>
        <v>0.15909090909090909</v>
      </c>
      <c r="I78" s="489">
        <f t="shared" si="8"/>
        <v>44</v>
      </c>
      <c r="J78" s="490">
        <f t="shared" si="5"/>
        <v>7</v>
      </c>
      <c r="K78" s="780">
        <f t="shared" si="7"/>
        <v>0.15909090909090909</v>
      </c>
    </row>
    <row r="79" spans="1:11" ht="11.25" customHeight="1">
      <c r="A79" s="820" t="s">
        <v>4328</v>
      </c>
      <c r="B79" s="899" t="s">
        <v>4329</v>
      </c>
      <c r="C79" s="488"/>
      <c r="D79" s="203"/>
      <c r="E79" s="203"/>
      <c r="F79" s="489">
        <v>6</v>
      </c>
      <c r="G79" s="203"/>
      <c r="H79" s="780">
        <f t="shared" si="6"/>
        <v>0</v>
      </c>
      <c r="I79" s="489">
        <f t="shared" si="8"/>
        <v>6</v>
      </c>
      <c r="J79" s="490">
        <f t="shared" si="5"/>
        <v>0</v>
      </c>
      <c r="K79" s="780">
        <f t="shared" si="7"/>
        <v>0</v>
      </c>
    </row>
    <row r="80" spans="1:11" ht="11.25" customHeight="1">
      <c r="A80" s="820" t="s">
        <v>4330</v>
      </c>
      <c r="B80" s="899" t="s">
        <v>4331</v>
      </c>
      <c r="C80" s="488"/>
      <c r="D80" s="203"/>
      <c r="E80" s="203"/>
      <c r="F80" s="489">
        <v>5</v>
      </c>
      <c r="G80" s="203">
        <v>1</v>
      </c>
      <c r="H80" s="780">
        <f t="shared" si="6"/>
        <v>0.2</v>
      </c>
      <c r="I80" s="489">
        <f t="shared" si="8"/>
        <v>5</v>
      </c>
      <c r="J80" s="490">
        <f t="shared" si="5"/>
        <v>1</v>
      </c>
      <c r="K80" s="780">
        <f t="shared" si="7"/>
        <v>0.2</v>
      </c>
    </row>
    <row r="81" spans="1:11" ht="11.25" customHeight="1">
      <c r="A81" s="869" t="s">
        <v>3504</v>
      </c>
      <c r="B81" s="870" t="s">
        <v>3505</v>
      </c>
      <c r="C81" s="488"/>
      <c r="D81" s="203"/>
      <c r="E81" s="203"/>
      <c r="F81" s="489">
        <v>3</v>
      </c>
      <c r="G81" s="203"/>
      <c r="H81" s="780">
        <f t="shared" si="6"/>
        <v>0</v>
      </c>
      <c r="I81" s="489">
        <f t="shared" si="8"/>
        <v>3</v>
      </c>
      <c r="J81" s="490">
        <f t="shared" si="5"/>
        <v>0</v>
      </c>
      <c r="K81" s="780">
        <f t="shared" si="7"/>
        <v>0</v>
      </c>
    </row>
    <row r="82" spans="1:11" ht="11.25" customHeight="1">
      <c r="A82" s="869" t="s">
        <v>3506</v>
      </c>
      <c r="B82" s="870" t="s">
        <v>4332</v>
      </c>
      <c r="C82" s="488"/>
      <c r="D82" s="203"/>
      <c r="E82" s="203"/>
      <c r="F82" s="489">
        <v>1</v>
      </c>
      <c r="G82" s="203"/>
      <c r="H82" s="780">
        <f t="shared" si="6"/>
        <v>0</v>
      </c>
      <c r="I82" s="489">
        <f t="shared" si="8"/>
        <v>1</v>
      </c>
      <c r="J82" s="490">
        <f t="shared" si="5"/>
        <v>0</v>
      </c>
      <c r="K82" s="780">
        <f t="shared" si="7"/>
        <v>0</v>
      </c>
    </row>
    <row r="83" spans="1:11" ht="11.25" customHeight="1">
      <c r="A83" s="869" t="s">
        <v>4308</v>
      </c>
      <c r="B83" s="870" t="s">
        <v>4309</v>
      </c>
      <c r="C83" s="488"/>
      <c r="D83" s="905"/>
      <c r="E83" s="905"/>
      <c r="F83" s="489">
        <v>2</v>
      </c>
      <c r="G83" s="489"/>
      <c r="H83" s="780">
        <f t="shared" si="6"/>
        <v>0</v>
      </c>
      <c r="I83" s="489">
        <f t="shared" si="8"/>
        <v>2</v>
      </c>
      <c r="J83" s="490">
        <f t="shared" si="5"/>
        <v>0</v>
      </c>
      <c r="K83" s="780">
        <f t="shared" si="7"/>
        <v>0</v>
      </c>
    </row>
    <row r="84" spans="1:11" ht="11.25" customHeight="1">
      <c r="A84" s="869" t="s">
        <v>4308</v>
      </c>
      <c r="B84" s="870" t="s">
        <v>4309</v>
      </c>
      <c r="C84" s="488"/>
      <c r="D84" s="203"/>
      <c r="E84" s="203"/>
      <c r="F84" s="489">
        <v>14</v>
      </c>
      <c r="G84" s="203"/>
      <c r="H84" s="780">
        <f t="shared" si="6"/>
        <v>0</v>
      </c>
      <c r="I84" s="489">
        <f t="shared" si="8"/>
        <v>14</v>
      </c>
      <c r="J84" s="490">
        <f t="shared" si="5"/>
        <v>0</v>
      </c>
      <c r="K84" s="780">
        <f t="shared" si="7"/>
        <v>0</v>
      </c>
    </row>
    <row r="85" spans="1:11" ht="11.25" customHeight="1">
      <c r="A85" s="869" t="s">
        <v>3512</v>
      </c>
      <c r="B85" s="870" t="s">
        <v>4333</v>
      </c>
      <c r="C85" s="488"/>
      <c r="D85" s="203"/>
      <c r="E85" s="203"/>
      <c r="F85" s="489">
        <v>2</v>
      </c>
      <c r="G85" s="203">
        <v>1</v>
      </c>
      <c r="H85" s="780">
        <f t="shared" si="6"/>
        <v>0.5</v>
      </c>
      <c r="I85" s="489">
        <f t="shared" si="8"/>
        <v>2</v>
      </c>
      <c r="J85" s="490">
        <f t="shared" si="5"/>
        <v>1</v>
      </c>
      <c r="K85" s="780">
        <f t="shared" si="7"/>
        <v>0.5</v>
      </c>
    </row>
    <row r="86" spans="1:11" ht="11.25" customHeight="1">
      <c r="A86" s="869" t="s">
        <v>4334</v>
      </c>
      <c r="B86" s="870" t="s">
        <v>4335</v>
      </c>
      <c r="C86" s="488"/>
      <c r="D86" s="203"/>
      <c r="E86" s="203"/>
      <c r="F86" s="489">
        <v>1</v>
      </c>
      <c r="G86" s="203"/>
      <c r="H86" s="780">
        <f t="shared" si="6"/>
        <v>0</v>
      </c>
      <c r="I86" s="489">
        <f t="shared" si="8"/>
        <v>1</v>
      </c>
      <c r="J86" s="490">
        <f t="shared" si="5"/>
        <v>0</v>
      </c>
      <c r="K86" s="780">
        <f t="shared" si="7"/>
        <v>0</v>
      </c>
    </row>
    <row r="87" spans="1:11" ht="11.25" customHeight="1">
      <c r="A87" s="869" t="s">
        <v>4336</v>
      </c>
      <c r="B87" s="870" t="s">
        <v>4337</v>
      </c>
      <c r="C87" s="488"/>
      <c r="D87" s="203"/>
      <c r="E87" s="203"/>
      <c r="F87" s="489">
        <v>1</v>
      </c>
      <c r="G87" s="203"/>
      <c r="H87" s="780">
        <f t="shared" si="6"/>
        <v>0</v>
      </c>
      <c r="I87" s="489">
        <f t="shared" si="8"/>
        <v>1</v>
      </c>
      <c r="J87" s="490">
        <f t="shared" si="5"/>
        <v>0</v>
      </c>
      <c r="K87" s="780">
        <f t="shared" si="7"/>
        <v>0</v>
      </c>
    </row>
    <row r="88" spans="1:11" ht="11.25" customHeight="1">
      <c r="A88" s="820" t="s">
        <v>4338</v>
      </c>
      <c r="B88" s="899" t="s">
        <v>4339</v>
      </c>
      <c r="C88" s="488"/>
      <c r="D88" s="203"/>
      <c r="E88" s="203"/>
      <c r="F88" s="489">
        <v>14</v>
      </c>
      <c r="G88" s="203">
        <v>3</v>
      </c>
      <c r="H88" s="780">
        <f t="shared" si="6"/>
        <v>0.21428571428571427</v>
      </c>
      <c r="I88" s="489">
        <f t="shared" si="8"/>
        <v>14</v>
      </c>
      <c r="J88" s="490">
        <f t="shared" si="5"/>
        <v>3</v>
      </c>
      <c r="K88" s="780">
        <f t="shared" si="7"/>
        <v>0.21428571428571427</v>
      </c>
    </row>
    <row r="89" spans="1:11" ht="11.25" customHeight="1">
      <c r="A89" s="820" t="s">
        <v>3821</v>
      </c>
      <c r="B89" s="899" t="s">
        <v>3822</v>
      </c>
      <c r="C89" s="488"/>
      <c r="D89" s="203"/>
      <c r="E89" s="203"/>
      <c r="F89" s="489">
        <v>32</v>
      </c>
      <c r="G89" s="203">
        <v>4</v>
      </c>
      <c r="H89" s="780">
        <f t="shared" si="6"/>
        <v>0.125</v>
      </c>
      <c r="I89" s="489">
        <f t="shared" si="8"/>
        <v>32</v>
      </c>
      <c r="J89" s="490">
        <f t="shared" si="5"/>
        <v>4</v>
      </c>
      <c r="K89" s="780">
        <f t="shared" si="7"/>
        <v>0.125</v>
      </c>
    </row>
    <row r="90" spans="1:11" ht="11.25" customHeight="1">
      <c r="A90" s="820" t="s">
        <v>4340</v>
      </c>
      <c r="B90" s="899" t="s">
        <v>4341</v>
      </c>
      <c r="C90" s="488"/>
      <c r="D90" s="203"/>
      <c r="E90" s="203"/>
      <c r="F90" s="489">
        <v>1</v>
      </c>
      <c r="G90" s="203"/>
      <c r="H90" s="780">
        <f t="shared" si="6"/>
        <v>0</v>
      </c>
      <c r="I90" s="489">
        <f t="shared" si="8"/>
        <v>1</v>
      </c>
      <c r="J90" s="490">
        <f t="shared" si="5"/>
        <v>0</v>
      </c>
      <c r="K90" s="780">
        <f t="shared" si="7"/>
        <v>0</v>
      </c>
    </row>
    <row r="91" spans="1:11" ht="11.25" customHeight="1">
      <c r="A91" s="820" t="s">
        <v>4342</v>
      </c>
      <c r="B91" s="899" t="s">
        <v>4343</v>
      </c>
      <c r="C91" s="488"/>
      <c r="D91" s="203"/>
      <c r="E91" s="203"/>
      <c r="F91" s="489">
        <v>1</v>
      </c>
      <c r="G91" s="203"/>
      <c r="H91" s="780">
        <f t="shared" si="6"/>
        <v>0</v>
      </c>
      <c r="I91" s="489">
        <f t="shared" si="8"/>
        <v>1</v>
      </c>
      <c r="J91" s="490">
        <f t="shared" si="5"/>
        <v>0</v>
      </c>
      <c r="K91" s="780">
        <f t="shared" si="7"/>
        <v>0</v>
      </c>
    </row>
    <row r="92" spans="1:11" ht="11.25" customHeight="1">
      <c r="A92" s="820" t="s">
        <v>4538</v>
      </c>
      <c r="B92" s="899" t="s">
        <v>4539</v>
      </c>
      <c r="C92" s="488"/>
      <c r="D92" s="203"/>
      <c r="E92" s="203"/>
      <c r="F92" s="489"/>
      <c r="G92" s="203">
        <v>1</v>
      </c>
      <c r="H92" s="780"/>
      <c r="I92" s="489"/>
      <c r="J92" s="490">
        <f t="shared" si="5"/>
        <v>1</v>
      </c>
      <c r="K92" s="780"/>
    </row>
    <row r="93" spans="1:11" ht="11.25" customHeight="1">
      <c r="A93" s="820" t="s">
        <v>3829</v>
      </c>
      <c r="B93" s="899" t="s">
        <v>3830</v>
      </c>
      <c r="C93" s="488"/>
      <c r="D93" s="203"/>
      <c r="E93" s="203"/>
      <c r="F93" s="489">
        <v>1</v>
      </c>
      <c r="G93" s="203">
        <v>3</v>
      </c>
      <c r="H93" s="780">
        <f t="shared" si="6"/>
        <v>3</v>
      </c>
      <c r="I93" s="489">
        <f t="shared" ref="I93:I118" si="9">C93+F93</f>
        <v>1</v>
      </c>
      <c r="J93" s="490">
        <f t="shared" si="5"/>
        <v>3</v>
      </c>
      <c r="K93" s="780">
        <f t="shared" si="7"/>
        <v>3</v>
      </c>
    </row>
    <row r="94" spans="1:11" ht="11.25" customHeight="1">
      <c r="A94" s="869" t="s">
        <v>3831</v>
      </c>
      <c r="B94" s="870" t="s">
        <v>3832</v>
      </c>
      <c r="C94" s="488"/>
      <c r="D94" s="203"/>
      <c r="E94" s="203"/>
      <c r="F94" s="489">
        <v>2</v>
      </c>
      <c r="G94" s="203">
        <v>1</v>
      </c>
      <c r="H94" s="780">
        <f t="shared" si="6"/>
        <v>0.5</v>
      </c>
      <c r="I94" s="489">
        <f t="shared" si="9"/>
        <v>2</v>
      </c>
      <c r="J94" s="490">
        <f t="shared" si="5"/>
        <v>1</v>
      </c>
      <c r="K94" s="780">
        <f t="shared" si="7"/>
        <v>0.5</v>
      </c>
    </row>
    <row r="95" spans="1:11" ht="11.25" customHeight="1">
      <c r="A95" s="869" t="s">
        <v>3660</v>
      </c>
      <c r="B95" s="870" t="s">
        <v>3661</v>
      </c>
      <c r="C95" s="900"/>
      <c r="D95" s="203"/>
      <c r="E95" s="203"/>
      <c r="F95" s="489">
        <v>1</v>
      </c>
      <c r="G95" s="203"/>
      <c r="H95" s="780">
        <f t="shared" si="6"/>
        <v>0</v>
      </c>
      <c r="I95" s="489">
        <f t="shared" si="9"/>
        <v>1</v>
      </c>
      <c r="J95" s="490">
        <f t="shared" si="5"/>
        <v>0</v>
      </c>
      <c r="K95" s="780">
        <f t="shared" si="7"/>
        <v>0</v>
      </c>
    </row>
    <row r="96" spans="1:11" ht="11.25" customHeight="1">
      <c r="A96" s="869" t="s">
        <v>4344</v>
      </c>
      <c r="B96" s="870" t="s">
        <v>4345</v>
      </c>
      <c r="C96" s="900"/>
      <c r="D96" s="203"/>
      <c r="E96" s="203"/>
      <c r="F96" s="489">
        <v>1</v>
      </c>
      <c r="G96" s="203"/>
      <c r="H96" s="780">
        <f t="shared" si="6"/>
        <v>0</v>
      </c>
      <c r="I96" s="489">
        <f t="shared" si="9"/>
        <v>1</v>
      </c>
      <c r="J96" s="490">
        <f t="shared" si="5"/>
        <v>0</v>
      </c>
      <c r="K96" s="780">
        <f t="shared" si="7"/>
        <v>0</v>
      </c>
    </row>
    <row r="97" spans="1:11" ht="11.25" customHeight="1">
      <c r="A97" s="869" t="s">
        <v>4346</v>
      </c>
      <c r="B97" s="870" t="s">
        <v>4347</v>
      </c>
      <c r="C97" s="900"/>
      <c r="D97" s="203"/>
      <c r="E97" s="203"/>
      <c r="F97" s="489">
        <v>1</v>
      </c>
      <c r="G97" s="203"/>
      <c r="H97" s="780">
        <f t="shared" si="6"/>
        <v>0</v>
      </c>
      <c r="I97" s="489">
        <f t="shared" si="9"/>
        <v>1</v>
      </c>
      <c r="J97" s="490">
        <f t="shared" si="5"/>
        <v>0</v>
      </c>
      <c r="K97" s="780">
        <f t="shared" si="7"/>
        <v>0</v>
      </c>
    </row>
    <row r="98" spans="1:11" ht="11.25" customHeight="1">
      <c r="A98" s="897" t="s">
        <v>4348</v>
      </c>
      <c r="B98" s="898" t="s">
        <v>4349</v>
      </c>
      <c r="C98" s="488"/>
      <c r="D98" s="203"/>
      <c r="E98" s="203"/>
      <c r="F98" s="489">
        <v>6</v>
      </c>
      <c r="G98" s="203">
        <v>2</v>
      </c>
      <c r="H98" s="780">
        <f t="shared" si="6"/>
        <v>0.33333333333333331</v>
      </c>
      <c r="I98" s="489">
        <f t="shared" si="9"/>
        <v>6</v>
      </c>
      <c r="J98" s="490">
        <f t="shared" si="5"/>
        <v>2</v>
      </c>
      <c r="K98" s="780">
        <f t="shared" si="7"/>
        <v>0.33333333333333331</v>
      </c>
    </row>
    <row r="99" spans="1:11" ht="11.25" customHeight="1">
      <c r="A99" s="820" t="s">
        <v>4350</v>
      </c>
      <c r="B99" s="899" t="s">
        <v>4351</v>
      </c>
      <c r="C99" s="488"/>
      <c r="D99" s="203"/>
      <c r="E99" s="203"/>
      <c r="F99" s="489">
        <v>29</v>
      </c>
      <c r="G99" s="203">
        <v>10</v>
      </c>
      <c r="H99" s="780">
        <f t="shared" si="6"/>
        <v>0.34482758620689657</v>
      </c>
      <c r="I99" s="489">
        <f t="shared" si="9"/>
        <v>29</v>
      </c>
      <c r="J99" s="490">
        <f t="shared" si="5"/>
        <v>10</v>
      </c>
      <c r="K99" s="780">
        <f t="shared" si="7"/>
        <v>0.34482758620689657</v>
      </c>
    </row>
    <row r="100" spans="1:11" ht="11.25" customHeight="1">
      <c r="A100" s="820" t="s">
        <v>4352</v>
      </c>
      <c r="B100" s="899" t="s">
        <v>4353</v>
      </c>
      <c r="C100" s="488"/>
      <c r="D100" s="203"/>
      <c r="E100" s="203"/>
      <c r="F100" s="489">
        <v>1</v>
      </c>
      <c r="G100" s="203"/>
      <c r="H100" s="780">
        <f t="shared" si="6"/>
        <v>0</v>
      </c>
      <c r="I100" s="489">
        <f t="shared" si="9"/>
        <v>1</v>
      </c>
      <c r="J100" s="490">
        <f t="shared" si="5"/>
        <v>0</v>
      </c>
      <c r="K100" s="780">
        <f t="shared" si="7"/>
        <v>0</v>
      </c>
    </row>
    <row r="101" spans="1:11" ht="11.25" customHeight="1">
      <c r="A101" s="897" t="s">
        <v>4354</v>
      </c>
      <c r="B101" s="898" t="s">
        <v>4355</v>
      </c>
      <c r="C101" s="488"/>
      <c r="D101" s="203"/>
      <c r="E101" s="203"/>
      <c r="F101" s="489">
        <v>6</v>
      </c>
      <c r="G101" s="203"/>
      <c r="H101" s="780">
        <f t="shared" si="6"/>
        <v>0</v>
      </c>
      <c r="I101" s="489">
        <f t="shared" si="9"/>
        <v>6</v>
      </c>
      <c r="J101" s="490">
        <f t="shared" si="5"/>
        <v>0</v>
      </c>
      <c r="K101" s="780">
        <f t="shared" si="7"/>
        <v>0</v>
      </c>
    </row>
    <row r="102" spans="1:11" ht="11.25" customHeight="1">
      <c r="A102" s="897" t="s">
        <v>4356</v>
      </c>
      <c r="B102" s="898" t="s">
        <v>4357</v>
      </c>
      <c r="C102" s="488"/>
      <c r="D102" s="203"/>
      <c r="E102" s="203"/>
      <c r="F102" s="489">
        <v>1</v>
      </c>
      <c r="G102" s="203"/>
      <c r="H102" s="780">
        <f t="shared" si="6"/>
        <v>0</v>
      </c>
      <c r="I102" s="489">
        <f t="shared" si="9"/>
        <v>1</v>
      </c>
      <c r="J102" s="490">
        <f t="shared" si="5"/>
        <v>0</v>
      </c>
      <c r="K102" s="780">
        <f t="shared" si="7"/>
        <v>0</v>
      </c>
    </row>
    <row r="103" spans="1:11" ht="11.25" customHeight="1">
      <c r="A103" s="869" t="s">
        <v>4358</v>
      </c>
      <c r="B103" s="870" t="s">
        <v>4359</v>
      </c>
      <c r="C103" s="488"/>
      <c r="D103" s="203"/>
      <c r="E103" s="203"/>
      <c r="F103" s="489">
        <v>1</v>
      </c>
      <c r="G103" s="203"/>
      <c r="H103" s="780">
        <f t="shared" si="6"/>
        <v>0</v>
      </c>
      <c r="I103" s="489">
        <f t="shared" si="9"/>
        <v>1</v>
      </c>
      <c r="J103" s="490">
        <f t="shared" si="5"/>
        <v>0</v>
      </c>
      <c r="K103" s="780">
        <f t="shared" si="7"/>
        <v>0</v>
      </c>
    </row>
    <row r="104" spans="1:11" ht="11.25" customHeight="1">
      <c r="A104" s="897" t="s">
        <v>4360</v>
      </c>
      <c r="B104" s="898" t="s">
        <v>4361</v>
      </c>
      <c r="C104" s="488"/>
      <c r="D104" s="203"/>
      <c r="E104" s="203"/>
      <c r="F104" s="489">
        <v>1</v>
      </c>
      <c r="G104" s="203"/>
      <c r="H104" s="780">
        <f t="shared" si="6"/>
        <v>0</v>
      </c>
      <c r="I104" s="489">
        <f t="shared" si="9"/>
        <v>1</v>
      </c>
      <c r="J104" s="490">
        <f t="shared" si="5"/>
        <v>0</v>
      </c>
      <c r="K104" s="780">
        <f t="shared" si="7"/>
        <v>0</v>
      </c>
    </row>
    <row r="105" spans="1:11" ht="11.25" customHeight="1">
      <c r="A105" s="820" t="s">
        <v>4362</v>
      </c>
      <c r="B105" s="899" t="s">
        <v>4363</v>
      </c>
      <c r="C105" s="488"/>
      <c r="D105" s="203"/>
      <c r="E105" s="203"/>
      <c r="F105" s="489">
        <v>1</v>
      </c>
      <c r="G105" s="203"/>
      <c r="H105" s="780">
        <f t="shared" si="6"/>
        <v>0</v>
      </c>
      <c r="I105" s="489">
        <f t="shared" si="9"/>
        <v>1</v>
      </c>
      <c r="J105" s="490">
        <f t="shared" si="5"/>
        <v>0</v>
      </c>
      <c r="K105" s="780">
        <f t="shared" si="7"/>
        <v>0</v>
      </c>
    </row>
    <row r="106" spans="1:11" ht="11.25" customHeight="1">
      <c r="A106" s="820" t="s">
        <v>4364</v>
      </c>
      <c r="B106" s="899" t="s">
        <v>4365</v>
      </c>
      <c r="C106" s="488"/>
      <c r="D106" s="203"/>
      <c r="E106" s="203"/>
      <c r="F106" s="489">
        <v>4</v>
      </c>
      <c r="G106" s="203">
        <v>3</v>
      </c>
      <c r="H106" s="780">
        <f t="shared" si="6"/>
        <v>0.75</v>
      </c>
      <c r="I106" s="489">
        <f t="shared" si="9"/>
        <v>4</v>
      </c>
      <c r="J106" s="490">
        <f t="shared" si="5"/>
        <v>3</v>
      </c>
      <c r="K106" s="780">
        <f t="shared" si="7"/>
        <v>0.75</v>
      </c>
    </row>
    <row r="107" spans="1:11" ht="11.25" customHeight="1">
      <c r="A107" s="820" t="s">
        <v>4366</v>
      </c>
      <c r="B107" s="899" t="s">
        <v>4367</v>
      </c>
      <c r="C107" s="488"/>
      <c r="D107" s="203"/>
      <c r="E107" s="203"/>
      <c r="F107" s="489">
        <v>15</v>
      </c>
      <c r="G107" s="203">
        <v>3</v>
      </c>
      <c r="H107" s="780">
        <f t="shared" si="6"/>
        <v>0.2</v>
      </c>
      <c r="I107" s="489">
        <f t="shared" si="9"/>
        <v>15</v>
      </c>
      <c r="J107" s="490">
        <f t="shared" si="5"/>
        <v>3</v>
      </c>
      <c r="K107" s="780">
        <f t="shared" si="7"/>
        <v>0.2</v>
      </c>
    </row>
    <row r="108" spans="1:11" ht="11.25" customHeight="1">
      <c r="A108" s="820" t="s">
        <v>4368</v>
      </c>
      <c r="B108" s="899" t="s">
        <v>4369</v>
      </c>
      <c r="C108" s="488"/>
      <c r="D108" s="203"/>
      <c r="E108" s="203"/>
      <c r="F108" s="489">
        <v>1</v>
      </c>
      <c r="G108" s="203"/>
      <c r="H108" s="780">
        <f t="shared" si="6"/>
        <v>0</v>
      </c>
      <c r="I108" s="489">
        <f t="shared" si="9"/>
        <v>1</v>
      </c>
      <c r="J108" s="490">
        <f t="shared" si="5"/>
        <v>0</v>
      </c>
      <c r="K108" s="780">
        <f t="shared" si="7"/>
        <v>0</v>
      </c>
    </row>
    <row r="109" spans="1:11" ht="11.25" customHeight="1">
      <c r="A109" s="820" t="s">
        <v>4368</v>
      </c>
      <c r="B109" s="899" t="s">
        <v>4369</v>
      </c>
      <c r="C109" s="488"/>
      <c r="D109" s="203"/>
      <c r="E109" s="203"/>
      <c r="F109" s="489">
        <v>1</v>
      </c>
      <c r="G109" s="203"/>
      <c r="H109" s="780">
        <f t="shared" si="6"/>
        <v>0</v>
      </c>
      <c r="I109" s="489">
        <f t="shared" si="9"/>
        <v>1</v>
      </c>
      <c r="J109" s="490">
        <f t="shared" si="5"/>
        <v>0</v>
      </c>
      <c r="K109" s="780">
        <f t="shared" si="7"/>
        <v>0</v>
      </c>
    </row>
    <row r="110" spans="1:11" ht="11.25" customHeight="1">
      <c r="A110" s="820" t="s">
        <v>4370</v>
      </c>
      <c r="B110" s="899" t="s">
        <v>4371</v>
      </c>
      <c r="C110" s="488"/>
      <c r="D110" s="203"/>
      <c r="E110" s="203"/>
      <c r="F110" s="489">
        <v>1</v>
      </c>
      <c r="G110" s="203"/>
      <c r="H110" s="780">
        <f t="shared" si="6"/>
        <v>0</v>
      </c>
      <c r="I110" s="489">
        <f t="shared" si="9"/>
        <v>1</v>
      </c>
      <c r="J110" s="490">
        <f t="shared" si="5"/>
        <v>0</v>
      </c>
      <c r="K110" s="780">
        <f t="shared" si="7"/>
        <v>0</v>
      </c>
    </row>
    <row r="111" spans="1:11" ht="11.25" customHeight="1">
      <c r="A111" s="820" t="s">
        <v>4372</v>
      </c>
      <c r="B111" s="899" t="s">
        <v>4373</v>
      </c>
      <c r="C111" s="488"/>
      <c r="D111" s="203"/>
      <c r="E111" s="203"/>
      <c r="F111" s="489">
        <v>2</v>
      </c>
      <c r="G111" s="203"/>
      <c r="H111" s="780">
        <f t="shared" si="6"/>
        <v>0</v>
      </c>
      <c r="I111" s="489">
        <f t="shared" si="9"/>
        <v>2</v>
      </c>
      <c r="J111" s="490">
        <f t="shared" si="5"/>
        <v>0</v>
      </c>
      <c r="K111" s="780">
        <f t="shared" si="7"/>
        <v>0</v>
      </c>
    </row>
    <row r="112" spans="1:11" ht="11.25" customHeight="1">
      <c r="A112" s="820" t="s">
        <v>4374</v>
      </c>
      <c r="B112" s="899" t="s">
        <v>4375</v>
      </c>
      <c r="C112" s="488"/>
      <c r="D112" s="203"/>
      <c r="E112" s="203"/>
      <c r="F112" s="489">
        <v>2</v>
      </c>
      <c r="G112" s="203"/>
      <c r="H112" s="780">
        <f t="shared" si="6"/>
        <v>0</v>
      </c>
      <c r="I112" s="489">
        <f t="shared" si="9"/>
        <v>2</v>
      </c>
      <c r="J112" s="490">
        <f t="shared" si="5"/>
        <v>0</v>
      </c>
      <c r="K112" s="780">
        <f t="shared" si="7"/>
        <v>0</v>
      </c>
    </row>
    <row r="113" spans="1:11" ht="11.25" customHeight="1">
      <c r="A113" s="820" t="s">
        <v>4376</v>
      </c>
      <c r="B113" s="899" t="s">
        <v>4377</v>
      </c>
      <c r="C113" s="488"/>
      <c r="D113" s="203"/>
      <c r="E113" s="203"/>
      <c r="F113" s="489">
        <v>1</v>
      </c>
      <c r="G113" s="203"/>
      <c r="H113" s="780">
        <f t="shared" si="6"/>
        <v>0</v>
      </c>
      <c r="I113" s="489">
        <f t="shared" si="9"/>
        <v>1</v>
      </c>
      <c r="J113" s="490">
        <f t="shared" si="5"/>
        <v>0</v>
      </c>
      <c r="K113" s="780">
        <f t="shared" si="7"/>
        <v>0</v>
      </c>
    </row>
    <row r="114" spans="1:11" ht="11.25" customHeight="1">
      <c r="A114" s="820" t="s">
        <v>4378</v>
      </c>
      <c r="B114" s="899" t="s">
        <v>4379</v>
      </c>
      <c r="C114" s="488"/>
      <c r="D114" s="203"/>
      <c r="E114" s="203"/>
      <c r="F114" s="489">
        <v>14</v>
      </c>
      <c r="G114" s="203">
        <v>1</v>
      </c>
      <c r="H114" s="780">
        <f t="shared" si="6"/>
        <v>7.1428571428571425E-2</v>
      </c>
      <c r="I114" s="489">
        <f t="shared" si="9"/>
        <v>14</v>
      </c>
      <c r="J114" s="490">
        <f t="shared" si="5"/>
        <v>1</v>
      </c>
      <c r="K114" s="780">
        <f t="shared" si="7"/>
        <v>7.1428571428571425E-2</v>
      </c>
    </row>
    <row r="115" spans="1:11" ht="11.25" customHeight="1">
      <c r="A115" s="820" t="s">
        <v>4380</v>
      </c>
      <c r="B115" s="899" t="s">
        <v>4381</v>
      </c>
      <c r="C115" s="488"/>
      <c r="D115" s="203"/>
      <c r="E115" s="203"/>
      <c r="F115" s="489">
        <v>6</v>
      </c>
      <c r="G115" s="203"/>
      <c r="H115" s="780">
        <f t="shared" si="6"/>
        <v>0</v>
      </c>
      <c r="I115" s="489">
        <f t="shared" si="9"/>
        <v>6</v>
      </c>
      <c r="J115" s="490">
        <f t="shared" si="5"/>
        <v>0</v>
      </c>
      <c r="K115" s="780">
        <f t="shared" si="7"/>
        <v>0</v>
      </c>
    </row>
    <row r="116" spans="1:11" ht="11.25" customHeight="1">
      <c r="A116" s="820" t="s">
        <v>4382</v>
      </c>
      <c r="B116" s="899" t="s">
        <v>4383</v>
      </c>
      <c r="C116" s="488"/>
      <c r="D116" s="203"/>
      <c r="E116" s="203"/>
      <c r="F116" s="489">
        <v>1</v>
      </c>
      <c r="G116" s="203">
        <v>1</v>
      </c>
      <c r="H116" s="780">
        <f t="shared" si="6"/>
        <v>1</v>
      </c>
      <c r="I116" s="489">
        <f t="shared" si="9"/>
        <v>1</v>
      </c>
      <c r="J116" s="490">
        <f t="shared" si="5"/>
        <v>1</v>
      </c>
      <c r="K116" s="780">
        <f t="shared" si="7"/>
        <v>1</v>
      </c>
    </row>
    <row r="117" spans="1:11" ht="11.25" customHeight="1">
      <c r="A117" s="820" t="s">
        <v>4384</v>
      </c>
      <c r="B117" s="899" t="s">
        <v>4385</v>
      </c>
      <c r="C117" s="488"/>
      <c r="D117" s="203"/>
      <c r="E117" s="203"/>
      <c r="F117" s="489">
        <v>1</v>
      </c>
      <c r="G117" s="203"/>
      <c r="H117" s="780">
        <f t="shared" si="6"/>
        <v>0</v>
      </c>
      <c r="I117" s="489">
        <f t="shared" si="9"/>
        <v>1</v>
      </c>
      <c r="J117" s="490">
        <f t="shared" si="5"/>
        <v>0</v>
      </c>
      <c r="K117" s="780">
        <f t="shared" si="7"/>
        <v>0</v>
      </c>
    </row>
    <row r="118" spans="1:11" ht="11.25" customHeight="1">
      <c r="A118" s="820" t="s">
        <v>4386</v>
      </c>
      <c r="B118" s="899" t="s">
        <v>4387</v>
      </c>
      <c r="C118" s="488"/>
      <c r="D118" s="203"/>
      <c r="E118" s="203"/>
      <c r="F118" s="489">
        <v>1</v>
      </c>
      <c r="G118" s="203"/>
      <c r="H118" s="780">
        <f t="shared" ref="H118:H174" si="10">G118/F118</f>
        <v>0</v>
      </c>
      <c r="I118" s="489">
        <f t="shared" si="9"/>
        <v>1</v>
      </c>
      <c r="J118" s="490">
        <f t="shared" ref="J118:J174" si="11">D118+G118</f>
        <v>0</v>
      </c>
      <c r="K118" s="780">
        <f t="shared" ref="K118:K174" si="12">J118/I118</f>
        <v>0</v>
      </c>
    </row>
    <row r="119" spans="1:11" ht="11.25" customHeight="1">
      <c r="A119" s="820" t="s">
        <v>4540</v>
      </c>
      <c r="B119" s="870" t="s">
        <v>4541</v>
      </c>
      <c r="C119" s="488"/>
      <c r="D119" s="203"/>
      <c r="E119" s="203"/>
      <c r="F119" s="489"/>
      <c r="G119" s="203">
        <v>1</v>
      </c>
      <c r="H119" s="780"/>
      <c r="I119" s="489"/>
      <c r="J119" s="490">
        <f t="shared" si="11"/>
        <v>1</v>
      </c>
      <c r="K119" s="780"/>
    </row>
    <row r="120" spans="1:11" ht="11.25" customHeight="1">
      <c r="A120" s="820" t="s">
        <v>4388</v>
      </c>
      <c r="B120" s="899" t="s">
        <v>4389</v>
      </c>
      <c r="C120" s="488"/>
      <c r="D120" s="203"/>
      <c r="E120" s="203"/>
      <c r="F120" s="489"/>
      <c r="G120" s="203">
        <v>1</v>
      </c>
      <c r="H120" s="780"/>
      <c r="I120" s="489">
        <f t="shared" ref="I120:I135" si="13">C120+F120</f>
        <v>0</v>
      </c>
      <c r="J120" s="490">
        <f t="shared" si="11"/>
        <v>1</v>
      </c>
      <c r="K120" s="780"/>
    </row>
    <row r="121" spans="1:11" ht="11.25" customHeight="1">
      <c r="A121" s="820" t="s">
        <v>4390</v>
      </c>
      <c r="B121" s="899" t="s">
        <v>4391</v>
      </c>
      <c r="C121" s="488"/>
      <c r="D121" s="203"/>
      <c r="E121" s="203"/>
      <c r="F121" s="489">
        <v>1</v>
      </c>
      <c r="G121" s="203"/>
      <c r="H121" s="780">
        <f t="shared" si="10"/>
        <v>0</v>
      </c>
      <c r="I121" s="489">
        <f t="shared" si="13"/>
        <v>1</v>
      </c>
      <c r="J121" s="490">
        <f t="shared" si="11"/>
        <v>0</v>
      </c>
      <c r="K121" s="780">
        <f t="shared" si="12"/>
        <v>0</v>
      </c>
    </row>
    <row r="122" spans="1:11" ht="11.25" customHeight="1">
      <c r="A122" s="820" t="s">
        <v>3439</v>
      </c>
      <c r="B122" s="899" t="s">
        <v>3440</v>
      </c>
      <c r="C122" s="488"/>
      <c r="D122" s="203"/>
      <c r="E122" s="203"/>
      <c r="F122" s="489">
        <v>2</v>
      </c>
      <c r="G122" s="203"/>
      <c r="H122" s="780">
        <f t="shared" si="10"/>
        <v>0</v>
      </c>
      <c r="I122" s="489">
        <f t="shared" si="13"/>
        <v>2</v>
      </c>
      <c r="J122" s="490">
        <f t="shared" si="11"/>
        <v>0</v>
      </c>
      <c r="K122" s="780">
        <f t="shared" si="12"/>
        <v>0</v>
      </c>
    </row>
    <row r="123" spans="1:11" ht="11.25" customHeight="1">
      <c r="A123" s="820" t="s">
        <v>3441</v>
      </c>
      <c r="B123" s="899" t="s">
        <v>3442</v>
      </c>
      <c r="C123" s="488"/>
      <c r="D123" s="203"/>
      <c r="E123" s="203"/>
      <c r="F123" s="489">
        <v>1</v>
      </c>
      <c r="G123" s="203"/>
      <c r="H123" s="780">
        <f t="shared" si="10"/>
        <v>0</v>
      </c>
      <c r="I123" s="489">
        <f t="shared" si="13"/>
        <v>1</v>
      </c>
      <c r="J123" s="490">
        <f t="shared" si="11"/>
        <v>0</v>
      </c>
      <c r="K123" s="780">
        <f t="shared" si="12"/>
        <v>0</v>
      </c>
    </row>
    <row r="124" spans="1:11" ht="11.25" customHeight="1">
      <c r="A124" s="820" t="s">
        <v>3443</v>
      </c>
      <c r="B124" s="899" t="s">
        <v>3444</v>
      </c>
      <c r="C124" s="488">
        <v>2</v>
      </c>
      <c r="D124" s="203"/>
      <c r="E124" s="203"/>
      <c r="F124" s="489">
        <v>2</v>
      </c>
      <c r="G124" s="203"/>
      <c r="H124" s="780">
        <f t="shared" si="10"/>
        <v>0</v>
      </c>
      <c r="I124" s="489">
        <f t="shared" si="13"/>
        <v>4</v>
      </c>
      <c r="J124" s="490">
        <f t="shared" si="11"/>
        <v>0</v>
      </c>
      <c r="K124" s="780">
        <f t="shared" si="12"/>
        <v>0</v>
      </c>
    </row>
    <row r="125" spans="1:11" ht="11.25" customHeight="1">
      <c r="A125" s="820" t="s">
        <v>3447</v>
      </c>
      <c r="B125" s="899" t="s">
        <v>4392</v>
      </c>
      <c r="C125" s="488"/>
      <c r="D125" s="203"/>
      <c r="E125" s="203"/>
      <c r="F125" s="489"/>
      <c r="G125" s="203"/>
      <c r="H125" s="780"/>
      <c r="I125" s="489">
        <f t="shared" si="13"/>
        <v>0</v>
      </c>
      <c r="J125" s="490">
        <f t="shared" si="11"/>
        <v>0</v>
      </c>
      <c r="K125" s="780"/>
    </row>
    <row r="126" spans="1:11" ht="11.25" customHeight="1">
      <c r="A126" s="820" t="s">
        <v>4393</v>
      </c>
      <c r="B126" s="899" t="s">
        <v>4394</v>
      </c>
      <c r="C126" s="488"/>
      <c r="D126" s="203"/>
      <c r="E126" s="203"/>
      <c r="F126" s="489">
        <v>1</v>
      </c>
      <c r="G126" s="203"/>
      <c r="H126" s="780">
        <f t="shared" si="10"/>
        <v>0</v>
      </c>
      <c r="I126" s="489">
        <f t="shared" si="13"/>
        <v>1</v>
      </c>
      <c r="J126" s="490">
        <f t="shared" si="11"/>
        <v>0</v>
      </c>
      <c r="K126" s="780">
        <f t="shared" si="12"/>
        <v>0</v>
      </c>
    </row>
    <row r="127" spans="1:11" ht="11.25" customHeight="1">
      <c r="A127" s="820" t="s">
        <v>4395</v>
      </c>
      <c r="B127" s="899" t="s">
        <v>4396</v>
      </c>
      <c r="C127" s="488"/>
      <c r="D127" s="203"/>
      <c r="E127" s="203"/>
      <c r="F127" s="489">
        <v>1</v>
      </c>
      <c r="G127" s="203">
        <v>2</v>
      </c>
      <c r="H127" s="780">
        <f t="shared" si="10"/>
        <v>2</v>
      </c>
      <c r="I127" s="489">
        <f t="shared" si="13"/>
        <v>1</v>
      </c>
      <c r="J127" s="490">
        <f t="shared" si="11"/>
        <v>2</v>
      </c>
      <c r="K127" s="780">
        <f t="shared" si="12"/>
        <v>2</v>
      </c>
    </row>
    <row r="128" spans="1:11" ht="11.25" customHeight="1">
      <c r="A128" s="820" t="s">
        <v>4397</v>
      </c>
      <c r="B128" s="899" t="s">
        <v>4398</v>
      </c>
      <c r="C128" s="488"/>
      <c r="D128" s="203"/>
      <c r="E128" s="203"/>
      <c r="F128" s="489">
        <v>1</v>
      </c>
      <c r="G128" s="203"/>
      <c r="H128" s="780">
        <f t="shared" si="10"/>
        <v>0</v>
      </c>
      <c r="I128" s="489">
        <f t="shared" si="13"/>
        <v>1</v>
      </c>
      <c r="J128" s="490">
        <f t="shared" si="11"/>
        <v>0</v>
      </c>
      <c r="K128" s="780">
        <f t="shared" si="12"/>
        <v>0</v>
      </c>
    </row>
    <row r="129" spans="1:11" ht="11.25" customHeight="1">
      <c r="A129" s="820" t="s">
        <v>4399</v>
      </c>
      <c r="B129" s="899" t="s">
        <v>4400</v>
      </c>
      <c r="C129" s="488"/>
      <c r="D129" s="203"/>
      <c r="E129" s="203"/>
      <c r="F129" s="489">
        <v>8</v>
      </c>
      <c r="G129" s="203"/>
      <c r="H129" s="780">
        <f t="shared" si="10"/>
        <v>0</v>
      </c>
      <c r="I129" s="489">
        <f t="shared" si="13"/>
        <v>8</v>
      </c>
      <c r="J129" s="490">
        <f t="shared" si="11"/>
        <v>0</v>
      </c>
      <c r="K129" s="780">
        <f t="shared" si="12"/>
        <v>0</v>
      </c>
    </row>
    <row r="130" spans="1:11" ht="11.25" customHeight="1">
      <c r="A130" s="820" t="s">
        <v>4401</v>
      </c>
      <c r="B130" s="899" t="s">
        <v>4402</v>
      </c>
      <c r="C130" s="488"/>
      <c r="D130" s="203"/>
      <c r="E130" s="203"/>
      <c r="F130" s="489">
        <v>14</v>
      </c>
      <c r="G130" s="203">
        <v>3</v>
      </c>
      <c r="H130" s="780">
        <f t="shared" si="10"/>
        <v>0.21428571428571427</v>
      </c>
      <c r="I130" s="489">
        <f t="shared" si="13"/>
        <v>14</v>
      </c>
      <c r="J130" s="490">
        <f t="shared" si="11"/>
        <v>3</v>
      </c>
      <c r="K130" s="780">
        <f t="shared" si="12"/>
        <v>0.21428571428571427</v>
      </c>
    </row>
    <row r="131" spans="1:11" ht="11.25" customHeight="1">
      <c r="A131" s="820" t="s">
        <v>4403</v>
      </c>
      <c r="B131" s="899" t="s">
        <v>4404</v>
      </c>
      <c r="C131" s="488"/>
      <c r="D131" s="203"/>
      <c r="E131" s="203"/>
      <c r="F131" s="489">
        <v>1</v>
      </c>
      <c r="G131" s="203"/>
      <c r="H131" s="780">
        <f t="shared" si="10"/>
        <v>0</v>
      </c>
      <c r="I131" s="489">
        <f t="shared" si="13"/>
        <v>1</v>
      </c>
      <c r="J131" s="490">
        <f t="shared" si="11"/>
        <v>0</v>
      </c>
      <c r="K131" s="780">
        <f t="shared" si="12"/>
        <v>0</v>
      </c>
    </row>
    <row r="132" spans="1:11" ht="11.25" customHeight="1">
      <c r="A132" s="820" t="s">
        <v>4405</v>
      </c>
      <c r="B132" s="899" t="s">
        <v>4406</v>
      </c>
      <c r="C132" s="488"/>
      <c r="D132" s="203"/>
      <c r="E132" s="203"/>
      <c r="F132" s="489">
        <v>2</v>
      </c>
      <c r="G132" s="203"/>
      <c r="H132" s="780">
        <f t="shared" si="10"/>
        <v>0</v>
      </c>
      <c r="I132" s="489">
        <f t="shared" si="13"/>
        <v>2</v>
      </c>
      <c r="J132" s="490">
        <f t="shared" si="11"/>
        <v>0</v>
      </c>
      <c r="K132" s="780">
        <f t="shared" si="12"/>
        <v>0</v>
      </c>
    </row>
    <row r="133" spans="1:11" ht="11.25" customHeight="1">
      <c r="A133" s="820" t="s">
        <v>4407</v>
      </c>
      <c r="B133" s="899" t="s">
        <v>4408</v>
      </c>
      <c r="C133" s="488"/>
      <c r="D133" s="203"/>
      <c r="E133" s="203"/>
      <c r="F133" s="489">
        <v>2</v>
      </c>
      <c r="G133" s="203"/>
      <c r="H133" s="780">
        <f t="shared" si="10"/>
        <v>0</v>
      </c>
      <c r="I133" s="489">
        <f t="shared" si="13"/>
        <v>2</v>
      </c>
      <c r="J133" s="490">
        <f t="shared" si="11"/>
        <v>0</v>
      </c>
      <c r="K133" s="780">
        <f t="shared" si="12"/>
        <v>0</v>
      </c>
    </row>
    <row r="134" spans="1:11" ht="11.25" customHeight="1">
      <c r="A134" s="820" t="s">
        <v>4409</v>
      </c>
      <c r="B134" s="899" t="s">
        <v>4410</v>
      </c>
      <c r="C134" s="488"/>
      <c r="D134" s="203"/>
      <c r="E134" s="203"/>
      <c r="F134" s="489">
        <v>2</v>
      </c>
      <c r="G134" s="203"/>
      <c r="H134" s="780">
        <f t="shared" si="10"/>
        <v>0</v>
      </c>
      <c r="I134" s="489">
        <f t="shared" si="13"/>
        <v>2</v>
      </c>
      <c r="J134" s="490">
        <f t="shared" si="11"/>
        <v>0</v>
      </c>
      <c r="K134" s="780">
        <f t="shared" si="12"/>
        <v>0</v>
      </c>
    </row>
    <row r="135" spans="1:11" ht="11.25" customHeight="1">
      <c r="A135" s="820" t="s">
        <v>4411</v>
      </c>
      <c r="B135" s="899" t="s">
        <v>4412</v>
      </c>
      <c r="C135" s="488"/>
      <c r="D135" s="203"/>
      <c r="E135" s="203"/>
      <c r="F135" s="489">
        <v>3</v>
      </c>
      <c r="G135" s="203">
        <v>1</v>
      </c>
      <c r="H135" s="780">
        <f t="shared" si="10"/>
        <v>0.33333333333333331</v>
      </c>
      <c r="I135" s="489">
        <f t="shared" si="13"/>
        <v>3</v>
      </c>
      <c r="J135" s="490">
        <f t="shared" si="11"/>
        <v>1</v>
      </c>
      <c r="K135" s="780">
        <f t="shared" si="12"/>
        <v>0.33333333333333331</v>
      </c>
    </row>
    <row r="136" spans="1:11" ht="11.25" customHeight="1">
      <c r="A136" s="869" t="s">
        <v>4542</v>
      </c>
      <c r="B136" s="870" t="s">
        <v>4543</v>
      </c>
      <c r="C136" s="488"/>
      <c r="D136" s="203"/>
      <c r="E136" s="203"/>
      <c r="F136" s="489"/>
      <c r="G136" s="203">
        <v>1</v>
      </c>
      <c r="H136" s="780"/>
      <c r="I136" s="489"/>
      <c r="J136" s="490">
        <f t="shared" si="11"/>
        <v>1</v>
      </c>
      <c r="K136" s="780"/>
    </row>
    <row r="137" spans="1:11" ht="11.25" customHeight="1">
      <c r="A137" s="820" t="s">
        <v>4413</v>
      </c>
      <c r="B137" s="899" t="s">
        <v>4414</v>
      </c>
      <c r="C137" s="488"/>
      <c r="D137" s="203"/>
      <c r="E137" s="203"/>
      <c r="F137" s="489">
        <v>1</v>
      </c>
      <c r="G137" s="203"/>
      <c r="H137" s="780">
        <f t="shared" si="10"/>
        <v>0</v>
      </c>
      <c r="I137" s="489">
        <f t="shared" ref="I137:I142" si="14">C137+F137</f>
        <v>1</v>
      </c>
      <c r="J137" s="490">
        <f t="shared" si="11"/>
        <v>0</v>
      </c>
      <c r="K137" s="780">
        <f t="shared" si="12"/>
        <v>0</v>
      </c>
    </row>
    <row r="138" spans="1:11" ht="11.25" customHeight="1">
      <c r="A138" s="820" t="s">
        <v>4415</v>
      </c>
      <c r="B138" s="899" t="s">
        <v>4416</v>
      </c>
      <c r="C138" s="488"/>
      <c r="D138" s="203"/>
      <c r="E138" s="203"/>
      <c r="F138" s="489">
        <v>1</v>
      </c>
      <c r="G138" s="203">
        <v>1</v>
      </c>
      <c r="H138" s="780">
        <f t="shared" si="10"/>
        <v>1</v>
      </c>
      <c r="I138" s="489">
        <f t="shared" si="14"/>
        <v>1</v>
      </c>
      <c r="J138" s="490">
        <f t="shared" si="11"/>
        <v>1</v>
      </c>
      <c r="K138" s="780">
        <f t="shared" si="12"/>
        <v>1</v>
      </c>
    </row>
    <row r="139" spans="1:11" ht="11.25" customHeight="1">
      <c r="A139" s="820" t="s">
        <v>4417</v>
      </c>
      <c r="B139" s="899" t="s">
        <v>4418</v>
      </c>
      <c r="C139" s="488"/>
      <c r="D139" s="203"/>
      <c r="E139" s="203"/>
      <c r="F139" s="489">
        <v>1</v>
      </c>
      <c r="G139" s="203"/>
      <c r="H139" s="780">
        <f t="shared" si="10"/>
        <v>0</v>
      </c>
      <c r="I139" s="489">
        <f t="shared" si="14"/>
        <v>1</v>
      </c>
      <c r="J139" s="490">
        <f t="shared" si="11"/>
        <v>0</v>
      </c>
      <c r="K139" s="780">
        <f t="shared" si="12"/>
        <v>0</v>
      </c>
    </row>
    <row r="140" spans="1:11" ht="11.25" customHeight="1">
      <c r="A140" s="820" t="s">
        <v>4419</v>
      </c>
      <c r="B140" s="899" t="s">
        <v>4420</v>
      </c>
      <c r="C140" s="488"/>
      <c r="D140" s="203"/>
      <c r="E140" s="203"/>
      <c r="F140" s="489">
        <v>1</v>
      </c>
      <c r="G140" s="203"/>
      <c r="H140" s="780">
        <f t="shared" si="10"/>
        <v>0</v>
      </c>
      <c r="I140" s="489">
        <f t="shared" si="14"/>
        <v>1</v>
      </c>
      <c r="J140" s="490">
        <f t="shared" si="11"/>
        <v>0</v>
      </c>
      <c r="K140" s="780">
        <f t="shared" si="12"/>
        <v>0</v>
      </c>
    </row>
    <row r="141" spans="1:11" ht="11.25" customHeight="1">
      <c r="A141" s="820" t="s">
        <v>4421</v>
      </c>
      <c r="B141" s="899" t="s">
        <v>4422</v>
      </c>
      <c r="C141" s="488"/>
      <c r="D141" s="203"/>
      <c r="E141" s="203"/>
      <c r="F141" s="489">
        <v>2</v>
      </c>
      <c r="G141" s="203"/>
      <c r="H141" s="780">
        <f t="shared" si="10"/>
        <v>0</v>
      </c>
      <c r="I141" s="489">
        <f t="shared" si="14"/>
        <v>2</v>
      </c>
      <c r="J141" s="490">
        <f t="shared" si="11"/>
        <v>0</v>
      </c>
      <c r="K141" s="780">
        <f t="shared" si="12"/>
        <v>0</v>
      </c>
    </row>
    <row r="142" spans="1:11" ht="11.25" customHeight="1">
      <c r="A142" s="820" t="s">
        <v>2995</v>
      </c>
      <c r="B142" s="899" t="s">
        <v>2996</v>
      </c>
      <c r="C142" s="488"/>
      <c r="D142" s="203"/>
      <c r="E142" s="203"/>
      <c r="F142" s="489">
        <v>3</v>
      </c>
      <c r="G142" s="203">
        <v>2</v>
      </c>
      <c r="H142" s="780">
        <f t="shared" si="10"/>
        <v>0.66666666666666663</v>
      </c>
      <c r="I142" s="489">
        <f t="shared" si="14"/>
        <v>3</v>
      </c>
      <c r="J142" s="490">
        <f t="shared" si="11"/>
        <v>2</v>
      </c>
      <c r="K142" s="780">
        <f t="shared" si="12"/>
        <v>0.66666666666666663</v>
      </c>
    </row>
    <row r="143" spans="1:11" ht="11.25" customHeight="1">
      <c r="A143" s="869" t="s">
        <v>4115</v>
      </c>
      <c r="B143" s="870" t="s">
        <v>4116</v>
      </c>
      <c r="C143" s="488"/>
      <c r="D143" s="203"/>
      <c r="E143" s="203"/>
      <c r="F143" s="489"/>
      <c r="G143" s="203">
        <v>3</v>
      </c>
      <c r="H143" s="780"/>
      <c r="I143" s="489"/>
      <c r="J143" s="490">
        <f t="shared" si="11"/>
        <v>3</v>
      </c>
      <c r="K143" s="780"/>
    </row>
    <row r="144" spans="1:11" ht="11.25" customHeight="1">
      <c r="A144" s="869" t="s">
        <v>4013</v>
      </c>
      <c r="B144" s="870" t="s">
        <v>4014</v>
      </c>
      <c r="C144" s="488"/>
      <c r="D144" s="203"/>
      <c r="E144" s="203"/>
      <c r="F144" s="489"/>
      <c r="G144" s="203">
        <v>1</v>
      </c>
      <c r="H144" s="780"/>
      <c r="I144" s="489"/>
      <c r="J144" s="490">
        <f t="shared" si="11"/>
        <v>1</v>
      </c>
      <c r="K144" s="780"/>
    </row>
    <row r="145" spans="1:11" ht="11.25" customHeight="1">
      <c r="A145" s="869" t="s">
        <v>4015</v>
      </c>
      <c r="B145" s="870" t="s">
        <v>4016</v>
      </c>
      <c r="C145" s="488"/>
      <c r="D145" s="203"/>
      <c r="E145" s="203"/>
      <c r="F145" s="489"/>
      <c r="G145" s="203">
        <v>1</v>
      </c>
      <c r="H145" s="780"/>
      <c r="I145" s="489"/>
      <c r="J145" s="490">
        <f t="shared" si="11"/>
        <v>1</v>
      </c>
      <c r="K145" s="780"/>
    </row>
    <row r="146" spans="1:11" ht="11.25" customHeight="1">
      <c r="A146" s="820" t="s">
        <v>4019</v>
      </c>
      <c r="B146" s="899" t="s">
        <v>4020</v>
      </c>
      <c r="C146" s="488"/>
      <c r="D146" s="203"/>
      <c r="E146" s="203"/>
      <c r="F146" s="489">
        <v>3</v>
      </c>
      <c r="G146" s="203"/>
      <c r="H146" s="780">
        <f t="shared" si="10"/>
        <v>0</v>
      </c>
      <c r="I146" s="489">
        <f>C146+F146</f>
        <v>3</v>
      </c>
      <c r="J146" s="490">
        <f t="shared" si="11"/>
        <v>0</v>
      </c>
      <c r="K146" s="780">
        <f t="shared" si="12"/>
        <v>0</v>
      </c>
    </row>
    <row r="147" spans="1:11" ht="11.25" customHeight="1">
      <c r="A147" s="869" t="s">
        <v>4041</v>
      </c>
      <c r="B147" s="870" t="s">
        <v>4042</v>
      </c>
      <c r="C147" s="488"/>
      <c r="D147" s="203"/>
      <c r="E147" s="203"/>
      <c r="F147" s="489"/>
      <c r="G147" s="203">
        <v>1</v>
      </c>
      <c r="H147" s="780"/>
      <c r="I147" s="489"/>
      <c r="J147" s="490">
        <f t="shared" si="11"/>
        <v>1</v>
      </c>
      <c r="K147" s="780"/>
    </row>
    <row r="148" spans="1:11" ht="11.25" customHeight="1">
      <c r="A148" s="869" t="s">
        <v>4123</v>
      </c>
      <c r="B148" s="870" t="s">
        <v>4544</v>
      </c>
      <c r="C148" s="488"/>
      <c r="D148" s="203"/>
      <c r="E148" s="203"/>
      <c r="F148" s="489"/>
      <c r="G148" s="203">
        <v>5</v>
      </c>
      <c r="H148" s="780"/>
      <c r="I148" s="489"/>
      <c r="J148" s="490">
        <f t="shared" si="11"/>
        <v>5</v>
      </c>
      <c r="K148" s="780"/>
    </row>
    <row r="149" spans="1:11" ht="11.25" customHeight="1">
      <c r="A149" s="869" t="s">
        <v>4125</v>
      </c>
      <c r="B149" s="870" t="s">
        <v>4126</v>
      </c>
      <c r="C149" s="488"/>
      <c r="D149" s="203"/>
      <c r="E149" s="203"/>
      <c r="F149" s="489"/>
      <c r="G149" s="203">
        <v>1</v>
      </c>
      <c r="H149" s="780"/>
      <c r="I149" s="489"/>
      <c r="J149" s="490">
        <f t="shared" si="11"/>
        <v>1</v>
      </c>
      <c r="K149" s="780"/>
    </row>
    <row r="150" spans="1:11" ht="11.25" customHeight="1">
      <c r="A150" s="869" t="s">
        <v>4129</v>
      </c>
      <c r="B150" s="870" t="s">
        <v>4545</v>
      </c>
      <c r="C150" s="488"/>
      <c r="D150" s="203"/>
      <c r="E150" s="203"/>
      <c r="F150" s="489"/>
      <c r="G150" s="203">
        <v>2</v>
      </c>
      <c r="H150" s="780"/>
      <c r="I150" s="489"/>
      <c r="J150" s="490">
        <f t="shared" si="11"/>
        <v>2</v>
      </c>
      <c r="K150" s="780"/>
    </row>
    <row r="151" spans="1:11" ht="11.25" customHeight="1">
      <c r="A151" s="820" t="s">
        <v>4045</v>
      </c>
      <c r="B151" s="899" t="s">
        <v>4423</v>
      </c>
      <c r="C151" s="488"/>
      <c r="D151" s="203"/>
      <c r="E151" s="203"/>
      <c r="F151" s="489">
        <v>1</v>
      </c>
      <c r="G151" s="203"/>
      <c r="H151" s="780">
        <f t="shared" si="10"/>
        <v>0</v>
      </c>
      <c r="I151" s="489">
        <f t="shared" ref="I151:I158" si="15">C151+F151</f>
        <v>1</v>
      </c>
      <c r="J151" s="490">
        <f t="shared" si="11"/>
        <v>0</v>
      </c>
      <c r="K151" s="780">
        <f t="shared" si="12"/>
        <v>0</v>
      </c>
    </row>
    <row r="152" spans="1:11" ht="11.25" customHeight="1">
      <c r="A152" s="820" t="s">
        <v>4069</v>
      </c>
      <c r="B152" s="899" t="s">
        <v>4070</v>
      </c>
      <c r="C152" s="488"/>
      <c r="D152" s="203"/>
      <c r="E152" s="203"/>
      <c r="F152" s="489">
        <v>1</v>
      </c>
      <c r="G152" s="203"/>
      <c r="H152" s="780">
        <f t="shared" si="10"/>
        <v>0</v>
      </c>
      <c r="I152" s="489">
        <f t="shared" si="15"/>
        <v>1</v>
      </c>
      <c r="J152" s="490">
        <f t="shared" si="11"/>
        <v>0</v>
      </c>
      <c r="K152" s="780">
        <f t="shared" si="12"/>
        <v>0</v>
      </c>
    </row>
    <row r="153" spans="1:11" ht="11.25" customHeight="1">
      <c r="A153" s="820" t="s">
        <v>4073</v>
      </c>
      <c r="B153" s="899" t="s">
        <v>4074</v>
      </c>
      <c r="C153" s="488"/>
      <c r="D153" s="203"/>
      <c r="E153" s="203"/>
      <c r="F153" s="489">
        <v>1</v>
      </c>
      <c r="G153" s="203"/>
      <c r="H153" s="780">
        <f t="shared" si="10"/>
        <v>0</v>
      </c>
      <c r="I153" s="489">
        <f t="shared" si="15"/>
        <v>1</v>
      </c>
      <c r="J153" s="490">
        <f t="shared" si="11"/>
        <v>0</v>
      </c>
      <c r="K153" s="780">
        <f t="shared" si="12"/>
        <v>0</v>
      </c>
    </row>
    <row r="154" spans="1:11" ht="11.25" customHeight="1">
      <c r="A154" s="820" t="s">
        <v>4083</v>
      </c>
      <c r="B154" s="899" t="s">
        <v>4084</v>
      </c>
      <c r="C154" s="488"/>
      <c r="D154" s="203"/>
      <c r="E154" s="203"/>
      <c r="F154" s="489">
        <v>1</v>
      </c>
      <c r="G154" s="203"/>
      <c r="H154" s="780">
        <f t="shared" si="10"/>
        <v>0</v>
      </c>
      <c r="I154" s="489">
        <f t="shared" si="15"/>
        <v>1</v>
      </c>
      <c r="J154" s="490">
        <f t="shared" si="11"/>
        <v>0</v>
      </c>
      <c r="K154" s="780">
        <f t="shared" si="12"/>
        <v>0</v>
      </c>
    </row>
    <row r="155" spans="1:11" ht="11.25" customHeight="1">
      <c r="A155" s="820" t="s">
        <v>4424</v>
      </c>
      <c r="B155" s="899" t="s">
        <v>4425</v>
      </c>
      <c r="C155" s="488"/>
      <c r="D155" s="203"/>
      <c r="E155" s="203"/>
      <c r="F155" s="489">
        <v>1</v>
      </c>
      <c r="G155" s="203"/>
      <c r="H155" s="780">
        <f t="shared" si="10"/>
        <v>0</v>
      </c>
      <c r="I155" s="489">
        <f t="shared" si="15"/>
        <v>1</v>
      </c>
      <c r="J155" s="490">
        <f t="shared" si="11"/>
        <v>0</v>
      </c>
      <c r="K155" s="780">
        <f t="shared" si="12"/>
        <v>0</v>
      </c>
    </row>
    <row r="156" spans="1:11" ht="11.25" customHeight="1">
      <c r="A156" s="820" t="s">
        <v>3549</v>
      </c>
      <c r="B156" s="899" t="s">
        <v>3550</v>
      </c>
      <c r="C156" s="488"/>
      <c r="D156" s="203"/>
      <c r="E156" s="203"/>
      <c r="F156" s="489">
        <v>1</v>
      </c>
      <c r="G156" s="203"/>
      <c r="H156" s="780">
        <f t="shared" si="10"/>
        <v>0</v>
      </c>
      <c r="I156" s="489">
        <f t="shared" si="15"/>
        <v>1</v>
      </c>
      <c r="J156" s="490">
        <f t="shared" si="11"/>
        <v>0</v>
      </c>
      <c r="K156" s="780">
        <f t="shared" si="12"/>
        <v>0</v>
      </c>
    </row>
    <row r="157" spans="1:11" ht="11.25" customHeight="1">
      <c r="A157" s="820" t="s">
        <v>3553</v>
      </c>
      <c r="B157" s="899" t="s">
        <v>3554</v>
      </c>
      <c r="C157" s="488"/>
      <c r="D157" s="203"/>
      <c r="E157" s="203"/>
      <c r="F157" s="489">
        <v>3</v>
      </c>
      <c r="G157" s="203"/>
      <c r="H157" s="780">
        <f t="shared" si="10"/>
        <v>0</v>
      </c>
      <c r="I157" s="489">
        <f t="shared" si="15"/>
        <v>3</v>
      </c>
      <c r="J157" s="490">
        <f t="shared" si="11"/>
        <v>0</v>
      </c>
      <c r="K157" s="780">
        <f t="shared" si="12"/>
        <v>0</v>
      </c>
    </row>
    <row r="158" spans="1:11" ht="11.25" customHeight="1">
      <c r="A158" s="820" t="s">
        <v>3557</v>
      </c>
      <c r="B158" s="899" t="s">
        <v>3558</v>
      </c>
      <c r="C158" s="488"/>
      <c r="D158" s="203"/>
      <c r="E158" s="203"/>
      <c r="F158" s="489">
        <v>2</v>
      </c>
      <c r="G158" s="203">
        <v>4</v>
      </c>
      <c r="H158" s="780">
        <f t="shared" si="10"/>
        <v>2</v>
      </c>
      <c r="I158" s="489">
        <f t="shared" si="15"/>
        <v>2</v>
      </c>
      <c r="J158" s="490">
        <f t="shared" si="11"/>
        <v>4</v>
      </c>
      <c r="K158" s="780">
        <f t="shared" si="12"/>
        <v>2</v>
      </c>
    </row>
    <row r="159" spans="1:11" ht="11.25" customHeight="1">
      <c r="A159" s="869" t="s">
        <v>4546</v>
      </c>
      <c r="B159" s="870" t="s">
        <v>4547</v>
      </c>
      <c r="C159" s="488"/>
      <c r="D159" s="203"/>
      <c r="E159" s="203"/>
      <c r="F159" s="489"/>
      <c r="G159" s="203">
        <v>1</v>
      </c>
      <c r="H159" s="780"/>
      <c r="I159" s="489"/>
      <c r="J159" s="490">
        <f t="shared" si="11"/>
        <v>1</v>
      </c>
      <c r="K159" s="780"/>
    </row>
    <row r="160" spans="1:11" ht="11.25" customHeight="1">
      <c r="A160" s="820" t="s">
        <v>3518</v>
      </c>
      <c r="B160" s="899" t="s">
        <v>3519</v>
      </c>
      <c r="C160" s="488"/>
      <c r="D160" s="203"/>
      <c r="E160" s="203"/>
      <c r="F160" s="489">
        <v>5</v>
      </c>
      <c r="G160" s="203">
        <v>1</v>
      </c>
      <c r="H160" s="780">
        <f t="shared" si="10"/>
        <v>0.2</v>
      </c>
      <c r="I160" s="489">
        <f>C160+F160</f>
        <v>5</v>
      </c>
      <c r="J160" s="490">
        <f t="shared" si="11"/>
        <v>1</v>
      </c>
      <c r="K160" s="780">
        <f t="shared" si="12"/>
        <v>0.2</v>
      </c>
    </row>
    <row r="161" spans="1:11" ht="11.25" customHeight="1">
      <c r="A161" s="820" t="s">
        <v>3524</v>
      </c>
      <c r="B161" s="899" t="s">
        <v>3525</v>
      </c>
      <c r="C161" s="488"/>
      <c r="D161" s="203"/>
      <c r="E161" s="203"/>
      <c r="F161" s="489">
        <v>2</v>
      </c>
      <c r="G161" s="203"/>
      <c r="H161" s="780">
        <f t="shared" si="10"/>
        <v>0</v>
      </c>
      <c r="I161" s="489">
        <f>C161+F161</f>
        <v>2</v>
      </c>
      <c r="J161" s="490">
        <f t="shared" si="11"/>
        <v>0</v>
      </c>
      <c r="K161" s="780">
        <f t="shared" si="12"/>
        <v>0</v>
      </c>
    </row>
    <row r="162" spans="1:11" ht="11.25" customHeight="1">
      <c r="A162" s="869" t="s">
        <v>4548</v>
      </c>
      <c r="B162" s="870" t="s">
        <v>4549</v>
      </c>
      <c r="C162" s="488"/>
      <c r="D162" s="203"/>
      <c r="E162" s="203"/>
      <c r="F162" s="489"/>
      <c r="G162" s="203">
        <v>1</v>
      </c>
      <c r="H162" s="780"/>
      <c r="I162" s="489"/>
      <c r="J162" s="490">
        <f t="shared" si="11"/>
        <v>1</v>
      </c>
      <c r="K162" s="780"/>
    </row>
    <row r="163" spans="1:11" ht="11.25" customHeight="1">
      <c r="A163" s="820" t="s">
        <v>3530</v>
      </c>
      <c r="B163" s="899" t="s">
        <v>4426</v>
      </c>
      <c r="C163" s="488"/>
      <c r="D163" s="203"/>
      <c r="E163" s="203"/>
      <c r="F163" s="489">
        <v>2</v>
      </c>
      <c r="G163" s="203"/>
      <c r="H163" s="780">
        <f t="shared" si="10"/>
        <v>0</v>
      </c>
      <c r="I163" s="489">
        <f t="shared" ref="I163:I184" si="16">C163+F163</f>
        <v>2</v>
      </c>
      <c r="J163" s="490">
        <f t="shared" si="11"/>
        <v>0</v>
      </c>
      <c r="K163" s="780">
        <f t="shared" si="12"/>
        <v>0</v>
      </c>
    </row>
    <row r="164" spans="1:11" ht="11.25" customHeight="1">
      <c r="A164" s="820" t="s">
        <v>3532</v>
      </c>
      <c r="B164" s="899" t="s">
        <v>3533</v>
      </c>
      <c r="C164" s="488"/>
      <c r="D164" s="203"/>
      <c r="E164" s="203"/>
      <c r="F164" s="489">
        <v>4</v>
      </c>
      <c r="G164" s="203"/>
      <c r="H164" s="780">
        <f t="shared" si="10"/>
        <v>0</v>
      </c>
      <c r="I164" s="489">
        <f t="shared" si="16"/>
        <v>4</v>
      </c>
      <c r="J164" s="490">
        <f t="shared" si="11"/>
        <v>0</v>
      </c>
      <c r="K164" s="780">
        <f t="shared" si="12"/>
        <v>0</v>
      </c>
    </row>
    <row r="165" spans="1:11" ht="11.25" customHeight="1">
      <c r="A165" s="820" t="s">
        <v>4427</v>
      </c>
      <c r="B165" s="899" t="s">
        <v>4428</v>
      </c>
      <c r="C165" s="488"/>
      <c r="D165" s="203"/>
      <c r="E165" s="203"/>
      <c r="F165" s="489">
        <v>1</v>
      </c>
      <c r="G165" s="203"/>
      <c r="H165" s="780">
        <f t="shared" si="10"/>
        <v>0</v>
      </c>
      <c r="I165" s="489">
        <f t="shared" si="16"/>
        <v>1</v>
      </c>
      <c r="J165" s="490">
        <f t="shared" si="11"/>
        <v>0</v>
      </c>
      <c r="K165" s="780">
        <f t="shared" si="12"/>
        <v>0</v>
      </c>
    </row>
    <row r="166" spans="1:11" ht="11.25" customHeight="1">
      <c r="A166" s="820" t="s">
        <v>4429</v>
      </c>
      <c r="B166" s="899" t="s">
        <v>4430</v>
      </c>
      <c r="C166" s="488"/>
      <c r="D166" s="203"/>
      <c r="E166" s="203"/>
      <c r="F166" s="489">
        <v>1</v>
      </c>
      <c r="G166" s="203"/>
      <c r="H166" s="780">
        <f t="shared" si="10"/>
        <v>0</v>
      </c>
      <c r="I166" s="489">
        <f t="shared" si="16"/>
        <v>1</v>
      </c>
      <c r="J166" s="490">
        <f t="shared" si="11"/>
        <v>0</v>
      </c>
      <c r="K166" s="780">
        <f t="shared" si="12"/>
        <v>0</v>
      </c>
    </row>
    <row r="167" spans="1:11" ht="11.25" customHeight="1">
      <c r="A167" s="820" t="s">
        <v>2963</v>
      </c>
      <c r="B167" s="899" t="s">
        <v>2964</v>
      </c>
      <c r="C167" s="488"/>
      <c r="D167" s="203"/>
      <c r="E167" s="203"/>
      <c r="F167" s="489"/>
      <c r="G167" s="203"/>
      <c r="H167" s="780"/>
      <c r="I167" s="489">
        <f t="shared" si="16"/>
        <v>0</v>
      </c>
      <c r="J167" s="490">
        <f t="shared" si="11"/>
        <v>0</v>
      </c>
      <c r="K167" s="780"/>
    </row>
    <row r="168" spans="1:11" ht="11.25" customHeight="1">
      <c r="A168" s="820" t="s">
        <v>3662</v>
      </c>
      <c r="B168" s="899" t="s">
        <v>3663</v>
      </c>
      <c r="C168" s="488"/>
      <c r="D168" s="203"/>
      <c r="E168" s="203"/>
      <c r="F168" s="489"/>
      <c r="G168" s="203">
        <v>1</v>
      </c>
      <c r="H168" s="780"/>
      <c r="I168" s="489">
        <f t="shared" si="16"/>
        <v>0</v>
      </c>
      <c r="J168" s="490">
        <f t="shared" si="11"/>
        <v>1</v>
      </c>
      <c r="K168" s="780"/>
    </row>
    <row r="169" spans="1:11" ht="11.25" customHeight="1">
      <c r="A169" s="820" t="s">
        <v>3602</v>
      </c>
      <c r="B169" s="899" t="s">
        <v>3603</v>
      </c>
      <c r="C169" s="488"/>
      <c r="D169" s="203"/>
      <c r="E169" s="203"/>
      <c r="F169" s="489">
        <v>3</v>
      </c>
      <c r="G169" s="203"/>
      <c r="H169" s="780">
        <f t="shared" si="10"/>
        <v>0</v>
      </c>
      <c r="I169" s="489">
        <f t="shared" si="16"/>
        <v>3</v>
      </c>
      <c r="J169" s="490">
        <f t="shared" si="11"/>
        <v>0</v>
      </c>
      <c r="K169" s="780">
        <f t="shared" si="12"/>
        <v>0</v>
      </c>
    </row>
    <row r="170" spans="1:11" ht="11.25" customHeight="1">
      <c r="A170" s="820" t="s">
        <v>4431</v>
      </c>
      <c r="B170" s="899" t="s">
        <v>4432</v>
      </c>
      <c r="C170" s="488"/>
      <c r="D170" s="203"/>
      <c r="E170" s="203"/>
      <c r="F170" s="489">
        <v>1</v>
      </c>
      <c r="G170" s="203"/>
      <c r="H170" s="780">
        <f t="shared" si="10"/>
        <v>0</v>
      </c>
      <c r="I170" s="489">
        <f t="shared" si="16"/>
        <v>1</v>
      </c>
      <c r="J170" s="490">
        <f t="shared" si="11"/>
        <v>0</v>
      </c>
      <c r="K170" s="780">
        <f t="shared" si="12"/>
        <v>0</v>
      </c>
    </row>
    <row r="171" spans="1:11" ht="11.25" customHeight="1">
      <c r="A171" s="820" t="s">
        <v>4433</v>
      </c>
      <c r="B171" s="899" t="s">
        <v>4434</v>
      </c>
      <c r="C171" s="488"/>
      <c r="D171" s="203"/>
      <c r="E171" s="203"/>
      <c r="F171" s="489"/>
      <c r="G171" s="203"/>
      <c r="H171" s="780"/>
      <c r="I171" s="489">
        <f t="shared" si="16"/>
        <v>0</v>
      </c>
      <c r="J171" s="490">
        <f t="shared" si="11"/>
        <v>0</v>
      </c>
      <c r="K171" s="780"/>
    </row>
    <row r="172" spans="1:11" ht="11.25" customHeight="1">
      <c r="A172" s="820" t="s">
        <v>3606</v>
      </c>
      <c r="B172" s="899" t="s">
        <v>3607</v>
      </c>
      <c r="C172" s="488"/>
      <c r="D172" s="203"/>
      <c r="E172" s="203"/>
      <c r="F172" s="489">
        <v>8</v>
      </c>
      <c r="G172" s="203">
        <v>8</v>
      </c>
      <c r="H172" s="780">
        <f t="shared" si="10"/>
        <v>1</v>
      </c>
      <c r="I172" s="489">
        <f t="shared" si="16"/>
        <v>8</v>
      </c>
      <c r="J172" s="490">
        <f t="shared" si="11"/>
        <v>8</v>
      </c>
      <c r="K172" s="780">
        <f t="shared" si="12"/>
        <v>1</v>
      </c>
    </row>
    <row r="173" spans="1:11" ht="11.25" customHeight="1">
      <c r="A173" s="820" t="s">
        <v>3608</v>
      </c>
      <c r="B173" s="899" t="s">
        <v>3609</v>
      </c>
      <c r="C173" s="488"/>
      <c r="D173" s="203"/>
      <c r="E173" s="203"/>
      <c r="F173" s="489">
        <v>1</v>
      </c>
      <c r="G173" s="203">
        <v>1</v>
      </c>
      <c r="H173" s="780">
        <f t="shared" si="10"/>
        <v>1</v>
      </c>
      <c r="I173" s="489">
        <f t="shared" si="16"/>
        <v>1</v>
      </c>
      <c r="J173" s="490">
        <f t="shared" si="11"/>
        <v>1</v>
      </c>
      <c r="K173" s="780">
        <f t="shared" si="12"/>
        <v>1</v>
      </c>
    </row>
    <row r="174" spans="1:11" ht="11.25" customHeight="1">
      <c r="A174" s="820" t="s">
        <v>4435</v>
      </c>
      <c r="B174" s="899" t="s">
        <v>4436</v>
      </c>
      <c r="C174" s="488"/>
      <c r="D174" s="203"/>
      <c r="E174" s="203"/>
      <c r="F174" s="489">
        <v>1</v>
      </c>
      <c r="G174" s="203"/>
      <c r="H174" s="780">
        <f t="shared" si="10"/>
        <v>0</v>
      </c>
      <c r="I174" s="489">
        <f t="shared" si="16"/>
        <v>1</v>
      </c>
      <c r="J174" s="490">
        <f t="shared" si="11"/>
        <v>0</v>
      </c>
      <c r="K174" s="780">
        <f t="shared" si="12"/>
        <v>0</v>
      </c>
    </row>
    <row r="175" spans="1:11" ht="11.25" customHeight="1">
      <c r="A175" s="820" t="s">
        <v>3610</v>
      </c>
      <c r="B175" s="899" t="s">
        <v>3611</v>
      </c>
      <c r="C175" s="488"/>
      <c r="D175" s="203"/>
      <c r="E175" s="203"/>
      <c r="F175" s="489">
        <v>1</v>
      </c>
      <c r="G175" s="203"/>
      <c r="H175" s="780">
        <f t="shared" ref="H175:H231" si="17">G175/F175</f>
        <v>0</v>
      </c>
      <c r="I175" s="489">
        <f t="shared" si="16"/>
        <v>1</v>
      </c>
      <c r="J175" s="490">
        <f t="shared" ref="J175:J235" si="18">D175+G175</f>
        <v>0</v>
      </c>
      <c r="K175" s="780">
        <f t="shared" ref="K175:K234" si="19">J175/I175</f>
        <v>0</v>
      </c>
    </row>
    <row r="176" spans="1:11" ht="11.25" customHeight="1">
      <c r="A176" s="820" t="s">
        <v>4437</v>
      </c>
      <c r="B176" s="899" t="s">
        <v>4438</v>
      </c>
      <c r="C176" s="488"/>
      <c r="D176" s="203"/>
      <c r="E176" s="203"/>
      <c r="F176" s="489">
        <v>13</v>
      </c>
      <c r="G176" s="203">
        <v>11</v>
      </c>
      <c r="H176" s="780">
        <f t="shared" si="17"/>
        <v>0.84615384615384615</v>
      </c>
      <c r="I176" s="489">
        <f t="shared" si="16"/>
        <v>13</v>
      </c>
      <c r="J176" s="490">
        <f t="shared" si="18"/>
        <v>11</v>
      </c>
      <c r="K176" s="780">
        <f t="shared" si="19"/>
        <v>0.84615384615384615</v>
      </c>
    </row>
    <row r="177" spans="1:11" ht="11.25" customHeight="1">
      <c r="A177" s="820" t="s">
        <v>4439</v>
      </c>
      <c r="B177" s="899" t="s">
        <v>4440</v>
      </c>
      <c r="C177" s="488"/>
      <c r="D177" s="203"/>
      <c r="E177" s="203"/>
      <c r="F177" s="489">
        <v>1</v>
      </c>
      <c r="G177" s="203"/>
      <c r="H177" s="780">
        <f t="shared" si="17"/>
        <v>0</v>
      </c>
      <c r="I177" s="489">
        <f t="shared" si="16"/>
        <v>1</v>
      </c>
      <c r="J177" s="490">
        <f t="shared" si="18"/>
        <v>0</v>
      </c>
      <c r="K177" s="780">
        <f t="shared" si="19"/>
        <v>0</v>
      </c>
    </row>
    <row r="178" spans="1:11" ht="11.25" customHeight="1">
      <c r="A178" s="820" t="s">
        <v>4441</v>
      </c>
      <c r="B178" s="899" t="s">
        <v>4442</v>
      </c>
      <c r="C178" s="488"/>
      <c r="D178" s="203"/>
      <c r="E178" s="203"/>
      <c r="F178" s="489">
        <v>1</v>
      </c>
      <c r="G178" s="203"/>
      <c r="H178" s="780">
        <f t="shared" si="17"/>
        <v>0</v>
      </c>
      <c r="I178" s="489">
        <f t="shared" si="16"/>
        <v>1</v>
      </c>
      <c r="J178" s="490">
        <f t="shared" si="18"/>
        <v>0</v>
      </c>
      <c r="K178" s="780">
        <f t="shared" si="19"/>
        <v>0</v>
      </c>
    </row>
    <row r="179" spans="1:11" ht="11.25" customHeight="1">
      <c r="A179" s="820" t="s">
        <v>4443</v>
      </c>
      <c r="B179" s="899" t="s">
        <v>4444</v>
      </c>
      <c r="C179" s="488"/>
      <c r="D179" s="203"/>
      <c r="E179" s="203"/>
      <c r="F179" s="489">
        <v>1</v>
      </c>
      <c r="G179" s="203"/>
      <c r="H179" s="780">
        <f t="shared" si="17"/>
        <v>0</v>
      </c>
      <c r="I179" s="489">
        <f t="shared" si="16"/>
        <v>1</v>
      </c>
      <c r="J179" s="490">
        <f t="shared" si="18"/>
        <v>0</v>
      </c>
      <c r="K179" s="780">
        <f t="shared" si="19"/>
        <v>0</v>
      </c>
    </row>
    <row r="180" spans="1:11" ht="11.25" customHeight="1">
      <c r="A180" s="820" t="s">
        <v>4445</v>
      </c>
      <c r="B180" s="899" t="s">
        <v>4446</v>
      </c>
      <c r="C180" s="488"/>
      <c r="D180" s="203"/>
      <c r="E180" s="203"/>
      <c r="F180" s="489"/>
      <c r="G180" s="203"/>
      <c r="H180" s="780"/>
      <c r="I180" s="489">
        <f t="shared" si="16"/>
        <v>0</v>
      </c>
      <c r="J180" s="490">
        <f t="shared" si="18"/>
        <v>0</v>
      </c>
      <c r="K180" s="780"/>
    </row>
    <row r="181" spans="1:11" ht="11.25" customHeight="1">
      <c r="A181" s="820" t="s">
        <v>4447</v>
      </c>
      <c r="B181" s="899" t="s">
        <v>4448</v>
      </c>
      <c r="C181" s="488"/>
      <c r="D181" s="203"/>
      <c r="E181" s="203"/>
      <c r="F181" s="489">
        <v>1</v>
      </c>
      <c r="G181" s="203"/>
      <c r="H181" s="780">
        <f t="shared" si="17"/>
        <v>0</v>
      </c>
      <c r="I181" s="489">
        <f t="shared" si="16"/>
        <v>1</v>
      </c>
      <c r="J181" s="490">
        <f t="shared" si="18"/>
        <v>0</v>
      </c>
      <c r="K181" s="780">
        <f t="shared" si="19"/>
        <v>0</v>
      </c>
    </row>
    <row r="182" spans="1:11" ht="11.25" customHeight="1">
      <c r="A182" s="820" t="s">
        <v>4449</v>
      </c>
      <c r="B182" s="899" t="s">
        <v>4450</v>
      </c>
      <c r="C182" s="488"/>
      <c r="D182" s="203"/>
      <c r="E182" s="203"/>
      <c r="F182" s="489"/>
      <c r="G182" s="203"/>
      <c r="H182" s="780"/>
      <c r="I182" s="489">
        <f t="shared" si="16"/>
        <v>0</v>
      </c>
      <c r="J182" s="490">
        <f t="shared" si="18"/>
        <v>0</v>
      </c>
      <c r="K182" s="780"/>
    </row>
    <row r="183" spans="1:11" ht="11.25" customHeight="1">
      <c r="A183" s="820" t="s">
        <v>3620</v>
      </c>
      <c r="B183" s="899" t="s">
        <v>3621</v>
      </c>
      <c r="C183" s="488"/>
      <c r="D183" s="203"/>
      <c r="E183" s="203"/>
      <c r="F183" s="489">
        <v>2</v>
      </c>
      <c r="G183" s="203">
        <v>1</v>
      </c>
      <c r="H183" s="780">
        <f t="shared" si="17"/>
        <v>0.5</v>
      </c>
      <c r="I183" s="489">
        <f t="shared" si="16"/>
        <v>2</v>
      </c>
      <c r="J183" s="490">
        <f t="shared" si="18"/>
        <v>1</v>
      </c>
      <c r="K183" s="780">
        <f t="shared" si="19"/>
        <v>0.5</v>
      </c>
    </row>
    <row r="184" spans="1:11" ht="11.25" customHeight="1">
      <c r="A184" s="820" t="s">
        <v>3628</v>
      </c>
      <c r="B184" s="899" t="s">
        <v>3629</v>
      </c>
      <c r="C184" s="488"/>
      <c r="D184" s="203"/>
      <c r="E184" s="203"/>
      <c r="F184" s="489">
        <v>6</v>
      </c>
      <c r="G184" s="203">
        <v>1</v>
      </c>
      <c r="H184" s="780">
        <f t="shared" si="17"/>
        <v>0.16666666666666666</v>
      </c>
      <c r="I184" s="489">
        <f t="shared" si="16"/>
        <v>6</v>
      </c>
      <c r="J184" s="490">
        <f t="shared" si="18"/>
        <v>1</v>
      </c>
      <c r="K184" s="780">
        <f t="shared" si="19"/>
        <v>0.16666666666666666</v>
      </c>
    </row>
    <row r="185" spans="1:11" ht="11.25" customHeight="1">
      <c r="A185" s="869" t="s">
        <v>3648</v>
      </c>
      <c r="B185" s="870" t="s">
        <v>3649</v>
      </c>
      <c r="C185" s="488"/>
      <c r="D185" s="203"/>
      <c r="E185" s="203"/>
      <c r="F185" s="489"/>
      <c r="G185" s="203">
        <v>1</v>
      </c>
      <c r="H185" s="780"/>
      <c r="I185" s="489"/>
      <c r="J185" s="490">
        <f t="shared" si="18"/>
        <v>1</v>
      </c>
      <c r="K185" s="780"/>
    </row>
    <row r="186" spans="1:11" ht="11.25" customHeight="1">
      <c r="A186" s="820" t="s">
        <v>4451</v>
      </c>
      <c r="B186" s="899" t="s">
        <v>4452</v>
      </c>
      <c r="C186" s="488"/>
      <c r="D186" s="203"/>
      <c r="E186" s="203"/>
      <c r="F186" s="489">
        <v>1</v>
      </c>
      <c r="G186" s="203"/>
      <c r="H186" s="780">
        <f t="shared" si="17"/>
        <v>0</v>
      </c>
      <c r="I186" s="489">
        <f>C186+F186</f>
        <v>1</v>
      </c>
      <c r="J186" s="490">
        <f t="shared" si="18"/>
        <v>0</v>
      </c>
      <c r="K186" s="780">
        <f t="shared" si="19"/>
        <v>0</v>
      </c>
    </row>
    <row r="187" spans="1:11" ht="11.25" customHeight="1">
      <c r="A187" s="832"/>
      <c r="B187" s="908"/>
      <c r="C187" s="910">
        <f>SUM(C13:C184)</f>
        <v>2</v>
      </c>
      <c r="D187" s="910">
        <f>SUM(D13:D184)</f>
        <v>0</v>
      </c>
      <c r="E187" s="911"/>
      <c r="F187" s="912">
        <f>SUM(F8:F186)</f>
        <v>1100</v>
      </c>
      <c r="G187" s="912">
        <f>SUM(G8:G186)</f>
        <v>301</v>
      </c>
      <c r="H187" s="913">
        <f t="shared" si="17"/>
        <v>0.27363636363636362</v>
      </c>
      <c r="I187" s="912">
        <f t="shared" ref="I187" si="20">C187+F187</f>
        <v>1102</v>
      </c>
      <c r="J187" s="914">
        <f t="shared" si="18"/>
        <v>301</v>
      </c>
      <c r="K187" s="913">
        <f t="shared" si="19"/>
        <v>0.27313974591651541</v>
      </c>
    </row>
    <row r="188" spans="1:11" ht="11.25" customHeight="1">
      <c r="A188" s="832"/>
      <c r="B188" s="911" t="s">
        <v>1749</v>
      </c>
      <c r="C188" s="488"/>
      <c r="D188" s="203"/>
      <c r="E188" s="203"/>
      <c r="F188" s="489"/>
      <c r="G188" s="203"/>
      <c r="H188" s="780"/>
      <c r="I188" s="489"/>
      <c r="J188" s="490"/>
      <c r="K188" s="780"/>
    </row>
    <row r="189" spans="1:11" ht="11.25" customHeight="1">
      <c r="A189" s="895" t="s">
        <v>4453</v>
      </c>
      <c r="B189" s="896" t="s">
        <v>4454</v>
      </c>
      <c r="C189" s="835">
        <v>26</v>
      </c>
      <c r="D189" s="203"/>
      <c r="E189" s="203"/>
      <c r="F189" s="489">
        <v>8</v>
      </c>
      <c r="G189" s="203"/>
      <c r="H189" s="780">
        <f t="shared" si="17"/>
        <v>0</v>
      </c>
      <c r="I189" s="489">
        <f t="shared" ref="I189:I220" si="21">C189+F189</f>
        <v>34</v>
      </c>
      <c r="J189" s="490">
        <f t="shared" si="18"/>
        <v>0</v>
      </c>
      <c r="K189" s="780">
        <f t="shared" si="19"/>
        <v>0</v>
      </c>
    </row>
    <row r="190" spans="1:11" ht="11.25" customHeight="1">
      <c r="A190" s="895" t="s">
        <v>3656</v>
      </c>
      <c r="B190" s="896" t="s">
        <v>3657</v>
      </c>
      <c r="C190" s="835">
        <v>352</v>
      </c>
      <c r="D190" s="203"/>
      <c r="E190" s="203"/>
      <c r="F190" s="489">
        <v>6</v>
      </c>
      <c r="G190" s="203"/>
      <c r="H190" s="780">
        <f t="shared" si="17"/>
        <v>0</v>
      </c>
      <c r="I190" s="489">
        <f t="shared" si="21"/>
        <v>358</v>
      </c>
      <c r="J190" s="490">
        <f t="shared" si="18"/>
        <v>0</v>
      </c>
      <c r="K190" s="780">
        <f t="shared" si="19"/>
        <v>0</v>
      </c>
    </row>
    <row r="191" spans="1:11" ht="11.25" customHeight="1">
      <c r="A191" s="895" t="s">
        <v>2545</v>
      </c>
      <c r="B191" s="896" t="s">
        <v>2546</v>
      </c>
      <c r="C191" s="835">
        <v>0</v>
      </c>
      <c r="D191" s="203"/>
      <c r="E191" s="203"/>
      <c r="F191" s="489">
        <v>1</v>
      </c>
      <c r="G191" s="203"/>
      <c r="H191" s="780">
        <f t="shared" si="17"/>
        <v>0</v>
      </c>
      <c r="I191" s="489">
        <f t="shared" si="21"/>
        <v>1</v>
      </c>
      <c r="J191" s="490">
        <f t="shared" si="18"/>
        <v>0</v>
      </c>
      <c r="K191" s="780">
        <f t="shared" si="19"/>
        <v>0</v>
      </c>
    </row>
    <row r="192" spans="1:11" ht="11.25" customHeight="1">
      <c r="A192" s="869" t="s">
        <v>2890</v>
      </c>
      <c r="B192" s="870" t="s">
        <v>2891</v>
      </c>
      <c r="C192" s="835"/>
      <c r="D192" s="203"/>
      <c r="E192" s="203"/>
      <c r="F192" s="489">
        <v>4</v>
      </c>
      <c r="G192" s="203"/>
      <c r="H192" s="780">
        <f t="shared" si="17"/>
        <v>0</v>
      </c>
      <c r="I192" s="489">
        <f t="shared" si="21"/>
        <v>4</v>
      </c>
      <c r="J192" s="490">
        <f t="shared" si="18"/>
        <v>0</v>
      </c>
      <c r="K192" s="780">
        <f t="shared" si="19"/>
        <v>0</v>
      </c>
    </row>
    <row r="193" spans="1:11" ht="11.25" customHeight="1">
      <c r="A193" s="895" t="s">
        <v>2892</v>
      </c>
      <c r="B193" s="896" t="s">
        <v>2893</v>
      </c>
      <c r="C193" s="835"/>
      <c r="D193" s="203"/>
      <c r="E193" s="203"/>
      <c r="F193" s="489">
        <v>164</v>
      </c>
      <c r="G193" s="203">
        <v>25</v>
      </c>
      <c r="H193" s="780">
        <f t="shared" si="17"/>
        <v>0.1524390243902439</v>
      </c>
      <c r="I193" s="489">
        <f t="shared" si="21"/>
        <v>164</v>
      </c>
      <c r="J193" s="490">
        <f t="shared" si="18"/>
        <v>25</v>
      </c>
      <c r="K193" s="780">
        <f t="shared" si="19"/>
        <v>0.1524390243902439</v>
      </c>
    </row>
    <row r="194" spans="1:11" ht="11.25" customHeight="1">
      <c r="A194" s="895" t="s">
        <v>3008</v>
      </c>
      <c r="B194" s="896" t="s">
        <v>3009</v>
      </c>
      <c r="C194" s="835"/>
      <c r="D194" s="203"/>
      <c r="E194" s="203"/>
      <c r="F194" s="489">
        <v>2</v>
      </c>
      <c r="G194" s="203">
        <v>5</v>
      </c>
      <c r="H194" s="780">
        <f t="shared" si="17"/>
        <v>2.5</v>
      </c>
      <c r="I194" s="489">
        <f t="shared" si="21"/>
        <v>2</v>
      </c>
      <c r="J194" s="490">
        <f t="shared" si="18"/>
        <v>5</v>
      </c>
      <c r="K194" s="780">
        <f t="shared" si="19"/>
        <v>2.5</v>
      </c>
    </row>
    <row r="195" spans="1:11" ht="11.25" customHeight="1">
      <c r="A195" s="895" t="s">
        <v>2894</v>
      </c>
      <c r="B195" s="896" t="s">
        <v>2895</v>
      </c>
      <c r="C195" s="835">
        <v>31</v>
      </c>
      <c r="D195" s="203">
        <v>4</v>
      </c>
      <c r="E195" s="562">
        <f>D195/C195</f>
        <v>0.12903225806451613</v>
      </c>
      <c r="F195" s="489">
        <v>2039</v>
      </c>
      <c r="G195" s="203">
        <v>546</v>
      </c>
      <c r="H195" s="780">
        <f t="shared" si="17"/>
        <v>0.26777832270720942</v>
      </c>
      <c r="I195" s="489">
        <f t="shared" si="21"/>
        <v>2070</v>
      </c>
      <c r="J195" s="490">
        <f t="shared" si="18"/>
        <v>550</v>
      </c>
      <c r="K195" s="780">
        <f t="shared" si="19"/>
        <v>0.26570048309178745</v>
      </c>
    </row>
    <row r="196" spans="1:11" ht="11.25" customHeight="1">
      <c r="A196" s="895" t="s">
        <v>3010</v>
      </c>
      <c r="B196" s="896" t="s">
        <v>3011</v>
      </c>
      <c r="C196" s="835"/>
      <c r="D196" s="203"/>
      <c r="E196" s="562"/>
      <c r="F196" s="489">
        <v>271</v>
      </c>
      <c r="G196" s="203">
        <v>202</v>
      </c>
      <c r="H196" s="780">
        <f t="shared" si="17"/>
        <v>0.74538745387453875</v>
      </c>
      <c r="I196" s="489">
        <f t="shared" si="21"/>
        <v>271</v>
      </c>
      <c r="J196" s="490">
        <f t="shared" si="18"/>
        <v>202</v>
      </c>
      <c r="K196" s="780">
        <f t="shared" si="19"/>
        <v>0.74538745387453875</v>
      </c>
    </row>
    <row r="197" spans="1:11" ht="11.25" customHeight="1">
      <c r="A197" s="895" t="s">
        <v>3194</v>
      </c>
      <c r="B197" s="896" t="s">
        <v>3195</v>
      </c>
      <c r="C197" s="835"/>
      <c r="D197" s="203"/>
      <c r="E197" s="562"/>
      <c r="F197" s="489">
        <v>6</v>
      </c>
      <c r="G197" s="203"/>
      <c r="H197" s="780">
        <f t="shared" si="17"/>
        <v>0</v>
      </c>
      <c r="I197" s="489">
        <f t="shared" si="21"/>
        <v>6</v>
      </c>
      <c r="J197" s="490">
        <f t="shared" si="18"/>
        <v>0</v>
      </c>
      <c r="K197" s="780">
        <f t="shared" si="19"/>
        <v>0</v>
      </c>
    </row>
    <row r="198" spans="1:11" ht="11.25" customHeight="1">
      <c r="A198" s="895" t="s">
        <v>3547</v>
      </c>
      <c r="B198" s="896" t="s">
        <v>3548</v>
      </c>
      <c r="C198" s="835"/>
      <c r="D198" s="203"/>
      <c r="E198" s="562"/>
      <c r="F198" s="489">
        <v>8</v>
      </c>
      <c r="G198" s="203"/>
      <c r="H198" s="780">
        <f t="shared" si="17"/>
        <v>0</v>
      </c>
      <c r="I198" s="489">
        <f t="shared" si="21"/>
        <v>8</v>
      </c>
      <c r="J198" s="490">
        <f t="shared" si="18"/>
        <v>0</v>
      </c>
      <c r="K198" s="780">
        <f t="shared" si="19"/>
        <v>0</v>
      </c>
    </row>
    <row r="199" spans="1:11" ht="11.25" customHeight="1">
      <c r="A199" s="895" t="s">
        <v>3586</v>
      </c>
      <c r="B199" s="896" t="s">
        <v>3587</v>
      </c>
      <c r="C199" s="835">
        <v>285</v>
      </c>
      <c r="D199" s="203"/>
      <c r="E199" s="562">
        <f t="shared" ref="E199:E259" si="22">D199/C199</f>
        <v>0</v>
      </c>
      <c r="F199" s="489">
        <v>12</v>
      </c>
      <c r="G199" s="203">
        <v>1</v>
      </c>
      <c r="H199" s="780">
        <f t="shared" si="17"/>
        <v>8.3333333333333329E-2</v>
      </c>
      <c r="I199" s="489">
        <f t="shared" si="21"/>
        <v>297</v>
      </c>
      <c r="J199" s="490">
        <f t="shared" si="18"/>
        <v>1</v>
      </c>
      <c r="K199" s="780">
        <f t="shared" si="19"/>
        <v>3.3670033670033669E-3</v>
      </c>
    </row>
    <row r="200" spans="1:11" ht="11.25" customHeight="1">
      <c r="A200" s="895" t="s">
        <v>2993</v>
      </c>
      <c r="B200" s="896" t="s">
        <v>2994</v>
      </c>
      <c r="C200" s="835">
        <v>2454</v>
      </c>
      <c r="D200" s="203">
        <v>113</v>
      </c>
      <c r="E200" s="562">
        <f t="shared" si="22"/>
        <v>4.6047269763651179E-2</v>
      </c>
      <c r="F200" s="489">
        <v>2506</v>
      </c>
      <c r="G200" s="203">
        <v>651</v>
      </c>
      <c r="H200" s="780">
        <f t="shared" si="17"/>
        <v>0.25977653631284914</v>
      </c>
      <c r="I200" s="489">
        <f t="shared" si="21"/>
        <v>4960</v>
      </c>
      <c r="J200" s="490">
        <f t="shared" si="18"/>
        <v>764</v>
      </c>
      <c r="K200" s="780">
        <f t="shared" si="19"/>
        <v>0.15403225806451612</v>
      </c>
    </row>
    <row r="201" spans="1:11" ht="11.25" customHeight="1">
      <c r="A201" s="869" t="s">
        <v>4455</v>
      </c>
      <c r="B201" s="870" t="s">
        <v>4456</v>
      </c>
      <c r="C201" s="835"/>
      <c r="D201" s="203"/>
      <c r="E201" s="562"/>
      <c r="F201" s="489">
        <v>1</v>
      </c>
      <c r="G201" s="203"/>
      <c r="H201" s="780">
        <f t="shared" si="17"/>
        <v>0</v>
      </c>
      <c r="I201" s="489">
        <f t="shared" si="21"/>
        <v>1</v>
      </c>
      <c r="J201" s="490">
        <f t="shared" si="18"/>
        <v>0</v>
      </c>
      <c r="K201" s="780">
        <f t="shared" si="19"/>
        <v>0</v>
      </c>
    </row>
    <row r="202" spans="1:11" ht="11.25" customHeight="1">
      <c r="A202" s="895" t="s">
        <v>3787</v>
      </c>
      <c r="B202" s="896" t="s">
        <v>3788</v>
      </c>
      <c r="C202" s="839"/>
      <c r="D202" s="203"/>
      <c r="E202" s="562"/>
      <c r="F202" s="489">
        <v>4</v>
      </c>
      <c r="G202" s="203">
        <v>2</v>
      </c>
      <c r="H202" s="780">
        <f t="shared" si="17"/>
        <v>0.5</v>
      </c>
      <c r="I202" s="489">
        <f t="shared" si="21"/>
        <v>4</v>
      </c>
      <c r="J202" s="490">
        <f t="shared" si="18"/>
        <v>2</v>
      </c>
      <c r="K202" s="780">
        <f t="shared" si="19"/>
        <v>0.5</v>
      </c>
    </row>
    <row r="203" spans="1:11" ht="11.25" customHeight="1">
      <c r="A203" s="895" t="s">
        <v>3789</v>
      </c>
      <c r="B203" s="896" t="s">
        <v>3790</v>
      </c>
      <c r="C203" s="839"/>
      <c r="D203" s="203"/>
      <c r="E203" s="562"/>
      <c r="F203" s="489">
        <v>4</v>
      </c>
      <c r="G203" s="203"/>
      <c r="H203" s="780">
        <f t="shared" si="17"/>
        <v>0</v>
      </c>
      <c r="I203" s="489">
        <f t="shared" si="21"/>
        <v>4</v>
      </c>
      <c r="J203" s="490">
        <f t="shared" si="18"/>
        <v>0</v>
      </c>
      <c r="K203" s="780">
        <f t="shared" si="19"/>
        <v>0</v>
      </c>
    </row>
    <row r="204" spans="1:11" ht="11.25" customHeight="1">
      <c r="A204" s="895" t="s">
        <v>4457</v>
      </c>
      <c r="B204" s="896" t="s">
        <v>4458</v>
      </c>
      <c r="C204" s="901"/>
      <c r="D204" s="203"/>
      <c r="E204" s="562"/>
      <c r="F204" s="489">
        <v>5</v>
      </c>
      <c r="G204" s="203">
        <v>2</v>
      </c>
      <c r="H204" s="780">
        <f t="shared" si="17"/>
        <v>0.4</v>
      </c>
      <c r="I204" s="489">
        <f t="shared" si="21"/>
        <v>5</v>
      </c>
      <c r="J204" s="490">
        <f t="shared" si="18"/>
        <v>2</v>
      </c>
      <c r="K204" s="780">
        <f t="shared" si="19"/>
        <v>0.4</v>
      </c>
    </row>
    <row r="205" spans="1:11" ht="11.25" customHeight="1">
      <c r="A205" s="869" t="s">
        <v>4459</v>
      </c>
      <c r="B205" s="870" t="s">
        <v>4460</v>
      </c>
      <c r="C205" s="901"/>
      <c r="D205" s="203"/>
      <c r="E205" s="562"/>
      <c r="F205" s="489">
        <v>1</v>
      </c>
      <c r="G205" s="203"/>
      <c r="H205" s="780">
        <f t="shared" si="17"/>
        <v>0</v>
      </c>
      <c r="I205" s="489">
        <f t="shared" si="21"/>
        <v>1</v>
      </c>
      <c r="J205" s="490">
        <f t="shared" si="18"/>
        <v>0</v>
      </c>
      <c r="K205" s="780">
        <f t="shared" si="19"/>
        <v>0</v>
      </c>
    </row>
    <row r="206" spans="1:11" ht="11.25" customHeight="1">
      <c r="A206" s="869" t="s">
        <v>4461</v>
      </c>
      <c r="B206" s="870" t="s">
        <v>4462</v>
      </c>
      <c r="C206" s="901"/>
      <c r="D206" s="203"/>
      <c r="E206" s="562"/>
      <c r="F206" s="489">
        <v>1</v>
      </c>
      <c r="G206" s="203"/>
      <c r="H206" s="780">
        <f t="shared" si="17"/>
        <v>0</v>
      </c>
      <c r="I206" s="489">
        <f t="shared" si="21"/>
        <v>1</v>
      </c>
      <c r="J206" s="490">
        <f t="shared" si="18"/>
        <v>0</v>
      </c>
      <c r="K206" s="780">
        <f t="shared" si="19"/>
        <v>0</v>
      </c>
    </row>
    <row r="207" spans="1:11" ht="11.25" customHeight="1">
      <c r="A207" s="895" t="s">
        <v>3429</v>
      </c>
      <c r="B207" s="896" t="s">
        <v>3430</v>
      </c>
      <c r="C207" s="839"/>
      <c r="D207" s="203"/>
      <c r="E207" s="562"/>
      <c r="F207" s="489">
        <v>6</v>
      </c>
      <c r="G207" s="203"/>
      <c r="H207" s="780">
        <f t="shared" si="17"/>
        <v>0</v>
      </c>
      <c r="I207" s="489">
        <f t="shared" si="21"/>
        <v>6</v>
      </c>
      <c r="J207" s="490">
        <f t="shared" si="18"/>
        <v>0</v>
      </c>
      <c r="K207" s="780">
        <f t="shared" si="19"/>
        <v>0</v>
      </c>
    </row>
    <row r="208" spans="1:11" ht="11.25" customHeight="1">
      <c r="A208" s="869" t="s">
        <v>4463</v>
      </c>
      <c r="B208" s="870" t="s">
        <v>4464</v>
      </c>
      <c r="C208" s="835"/>
      <c r="D208" s="203"/>
      <c r="E208" s="562"/>
      <c r="F208" s="489">
        <v>1</v>
      </c>
      <c r="G208" s="203"/>
      <c r="H208" s="780">
        <f t="shared" si="17"/>
        <v>0</v>
      </c>
      <c r="I208" s="489">
        <f t="shared" si="21"/>
        <v>1</v>
      </c>
      <c r="J208" s="490">
        <f t="shared" si="18"/>
        <v>0</v>
      </c>
      <c r="K208" s="780">
        <f t="shared" si="19"/>
        <v>0</v>
      </c>
    </row>
    <row r="209" spans="1:11" ht="11.25" customHeight="1">
      <c r="A209" s="895" t="s">
        <v>3431</v>
      </c>
      <c r="B209" s="896" t="s">
        <v>3432</v>
      </c>
      <c r="C209" s="835"/>
      <c r="D209" s="203"/>
      <c r="E209" s="562"/>
      <c r="F209" s="489">
        <v>12</v>
      </c>
      <c r="G209" s="203">
        <v>4</v>
      </c>
      <c r="H209" s="780">
        <f t="shared" si="17"/>
        <v>0.33333333333333331</v>
      </c>
      <c r="I209" s="489">
        <f t="shared" si="21"/>
        <v>12</v>
      </c>
      <c r="J209" s="490">
        <f t="shared" si="18"/>
        <v>4</v>
      </c>
      <c r="K209" s="780">
        <f t="shared" si="19"/>
        <v>0.33333333333333331</v>
      </c>
    </row>
    <row r="210" spans="1:11" ht="11.25" customHeight="1">
      <c r="A210" s="869" t="s">
        <v>4465</v>
      </c>
      <c r="B210" s="870" t="s">
        <v>4466</v>
      </c>
      <c r="C210" s="835"/>
      <c r="D210" s="203"/>
      <c r="E210" s="562"/>
      <c r="F210" s="489">
        <v>65</v>
      </c>
      <c r="G210" s="203">
        <v>21</v>
      </c>
      <c r="H210" s="780">
        <f t="shared" si="17"/>
        <v>0.32307692307692309</v>
      </c>
      <c r="I210" s="489">
        <f t="shared" si="21"/>
        <v>65</v>
      </c>
      <c r="J210" s="490">
        <f t="shared" si="18"/>
        <v>21</v>
      </c>
      <c r="K210" s="780">
        <f t="shared" si="19"/>
        <v>0.32307692307692309</v>
      </c>
    </row>
    <row r="211" spans="1:11" ht="11.25" customHeight="1">
      <c r="A211" s="869" t="s">
        <v>4467</v>
      </c>
      <c r="B211" s="870" t="s">
        <v>4468</v>
      </c>
      <c r="C211" s="902"/>
      <c r="D211" s="203"/>
      <c r="E211" s="562"/>
      <c r="F211" s="489">
        <v>4</v>
      </c>
      <c r="G211" s="203"/>
      <c r="H211" s="780">
        <f t="shared" si="17"/>
        <v>0</v>
      </c>
      <c r="I211" s="489">
        <f t="shared" si="21"/>
        <v>4</v>
      </c>
      <c r="J211" s="490">
        <f t="shared" si="18"/>
        <v>0</v>
      </c>
      <c r="K211" s="780">
        <f t="shared" si="19"/>
        <v>0</v>
      </c>
    </row>
    <row r="212" spans="1:11" ht="11.25" customHeight="1">
      <c r="A212" s="895" t="s">
        <v>4469</v>
      </c>
      <c r="B212" s="896" t="s">
        <v>4470</v>
      </c>
      <c r="C212" s="835"/>
      <c r="D212" s="203"/>
      <c r="E212" s="562"/>
      <c r="F212" s="489">
        <v>3</v>
      </c>
      <c r="G212" s="203">
        <v>1</v>
      </c>
      <c r="H212" s="780">
        <f t="shared" si="17"/>
        <v>0.33333333333333331</v>
      </c>
      <c r="I212" s="489">
        <f t="shared" si="21"/>
        <v>3</v>
      </c>
      <c r="J212" s="490">
        <f t="shared" si="18"/>
        <v>1</v>
      </c>
      <c r="K212" s="780">
        <f t="shared" si="19"/>
        <v>0.33333333333333331</v>
      </c>
    </row>
    <row r="213" spans="1:11" ht="11.25" customHeight="1">
      <c r="A213" s="895" t="s">
        <v>3590</v>
      </c>
      <c r="B213" s="896" t="s">
        <v>3591</v>
      </c>
      <c r="C213" s="835">
        <v>237</v>
      </c>
      <c r="D213" s="203"/>
      <c r="E213" s="562">
        <f t="shared" si="22"/>
        <v>0</v>
      </c>
      <c r="F213" s="489">
        <v>115</v>
      </c>
      <c r="G213" s="203">
        <v>10</v>
      </c>
      <c r="H213" s="780">
        <f t="shared" si="17"/>
        <v>8.6956521739130432E-2</v>
      </c>
      <c r="I213" s="489">
        <f t="shared" si="21"/>
        <v>352</v>
      </c>
      <c r="J213" s="490">
        <f t="shared" si="18"/>
        <v>10</v>
      </c>
      <c r="K213" s="780">
        <f t="shared" si="19"/>
        <v>2.8409090909090908E-2</v>
      </c>
    </row>
    <row r="214" spans="1:11" ht="11.25" customHeight="1">
      <c r="A214" s="895" t="s">
        <v>3592</v>
      </c>
      <c r="B214" s="896" t="s">
        <v>3593</v>
      </c>
      <c r="C214" s="835"/>
      <c r="D214" s="203"/>
      <c r="E214" s="562"/>
      <c r="F214" s="489">
        <v>21</v>
      </c>
      <c r="G214" s="203">
        <v>14</v>
      </c>
      <c r="H214" s="780">
        <f t="shared" si="17"/>
        <v>0.66666666666666663</v>
      </c>
      <c r="I214" s="489">
        <f t="shared" si="21"/>
        <v>21</v>
      </c>
      <c r="J214" s="490">
        <f t="shared" si="18"/>
        <v>14</v>
      </c>
      <c r="K214" s="780">
        <f t="shared" si="19"/>
        <v>0.66666666666666663</v>
      </c>
    </row>
    <row r="215" spans="1:11" ht="11.25" customHeight="1">
      <c r="A215" s="869" t="s">
        <v>4471</v>
      </c>
      <c r="B215" s="870" t="s">
        <v>4472</v>
      </c>
      <c r="C215" s="835"/>
      <c r="D215" s="203"/>
      <c r="E215" s="562"/>
      <c r="F215" s="489">
        <v>1</v>
      </c>
      <c r="G215" s="203"/>
      <c r="H215" s="780">
        <f t="shared" si="17"/>
        <v>0</v>
      </c>
      <c r="I215" s="489">
        <f t="shared" si="21"/>
        <v>1</v>
      </c>
      <c r="J215" s="490">
        <f t="shared" si="18"/>
        <v>0</v>
      </c>
      <c r="K215" s="780">
        <f t="shared" si="19"/>
        <v>0</v>
      </c>
    </row>
    <row r="216" spans="1:11" ht="11.25" customHeight="1">
      <c r="A216" s="895" t="s">
        <v>4473</v>
      </c>
      <c r="B216" s="896" t="s">
        <v>4474</v>
      </c>
      <c r="C216" s="835"/>
      <c r="D216" s="203"/>
      <c r="E216" s="562"/>
      <c r="F216" s="489">
        <v>2</v>
      </c>
      <c r="G216" s="203"/>
      <c r="H216" s="780">
        <f t="shared" si="17"/>
        <v>0</v>
      </c>
      <c r="I216" s="489">
        <f t="shared" si="21"/>
        <v>2</v>
      </c>
      <c r="J216" s="490">
        <f t="shared" si="18"/>
        <v>0</v>
      </c>
      <c r="K216" s="780">
        <f t="shared" si="19"/>
        <v>0</v>
      </c>
    </row>
    <row r="217" spans="1:11" ht="11.25" customHeight="1">
      <c r="A217" s="869" t="s">
        <v>4475</v>
      </c>
      <c r="B217" s="870" t="s">
        <v>4476</v>
      </c>
      <c r="C217" s="835"/>
      <c r="D217" s="203"/>
      <c r="E217" s="562"/>
      <c r="F217" s="489">
        <v>1</v>
      </c>
      <c r="G217" s="203"/>
      <c r="H217" s="780">
        <f t="shared" si="17"/>
        <v>0</v>
      </c>
      <c r="I217" s="489">
        <f t="shared" si="21"/>
        <v>1</v>
      </c>
      <c r="J217" s="490">
        <f t="shared" si="18"/>
        <v>0</v>
      </c>
      <c r="K217" s="780">
        <f t="shared" si="19"/>
        <v>0</v>
      </c>
    </row>
    <row r="218" spans="1:11" ht="11.25" customHeight="1">
      <c r="A218" s="895" t="s">
        <v>3809</v>
      </c>
      <c r="B218" s="896" t="s">
        <v>3810</v>
      </c>
      <c r="C218" s="835">
        <v>5</v>
      </c>
      <c r="D218" s="203"/>
      <c r="E218" s="562">
        <f t="shared" si="22"/>
        <v>0</v>
      </c>
      <c r="F218" s="489">
        <v>3</v>
      </c>
      <c r="G218" s="203">
        <v>1</v>
      </c>
      <c r="H218" s="780">
        <f t="shared" si="17"/>
        <v>0.33333333333333331</v>
      </c>
      <c r="I218" s="489">
        <f t="shared" si="21"/>
        <v>8</v>
      </c>
      <c r="J218" s="490">
        <f t="shared" si="18"/>
        <v>1</v>
      </c>
      <c r="K218" s="780">
        <f t="shared" si="19"/>
        <v>0.125</v>
      </c>
    </row>
    <row r="219" spans="1:11" ht="11.25" customHeight="1">
      <c r="A219" s="869" t="s">
        <v>3811</v>
      </c>
      <c r="B219" s="870" t="s">
        <v>3812</v>
      </c>
      <c r="C219" s="835"/>
      <c r="D219" s="203"/>
      <c r="E219" s="562"/>
      <c r="F219" s="489">
        <v>1</v>
      </c>
      <c r="G219" s="203"/>
      <c r="H219" s="780">
        <f t="shared" si="17"/>
        <v>0</v>
      </c>
      <c r="I219" s="489">
        <f t="shared" si="21"/>
        <v>1</v>
      </c>
      <c r="J219" s="490">
        <f t="shared" si="18"/>
        <v>0</v>
      </c>
      <c r="K219" s="780">
        <f t="shared" si="19"/>
        <v>0</v>
      </c>
    </row>
    <row r="220" spans="1:11" ht="11.25" customHeight="1">
      <c r="A220" s="895" t="s">
        <v>3658</v>
      </c>
      <c r="B220" s="896" t="s">
        <v>3659</v>
      </c>
      <c r="C220" s="835"/>
      <c r="D220" s="203"/>
      <c r="E220" s="562"/>
      <c r="F220" s="489"/>
      <c r="G220" s="203">
        <v>5</v>
      </c>
      <c r="H220" s="780"/>
      <c r="I220" s="489">
        <f t="shared" si="21"/>
        <v>0</v>
      </c>
      <c r="J220" s="490">
        <f t="shared" si="18"/>
        <v>5</v>
      </c>
      <c r="K220" s="780"/>
    </row>
    <row r="221" spans="1:11" ht="11.25" customHeight="1">
      <c r="A221" s="895" t="s">
        <v>3594</v>
      </c>
      <c r="B221" s="896" t="s">
        <v>3595</v>
      </c>
      <c r="C221" s="835"/>
      <c r="D221" s="203"/>
      <c r="E221" s="562"/>
      <c r="F221" s="489">
        <v>6</v>
      </c>
      <c r="G221" s="203">
        <v>2</v>
      </c>
      <c r="H221" s="780">
        <f t="shared" si="17"/>
        <v>0.33333333333333331</v>
      </c>
      <c r="I221" s="489">
        <f t="shared" ref="I221:I252" si="23">C221+F221</f>
        <v>6</v>
      </c>
      <c r="J221" s="490">
        <f t="shared" si="18"/>
        <v>2</v>
      </c>
      <c r="K221" s="780">
        <f t="shared" si="19"/>
        <v>0.33333333333333331</v>
      </c>
    </row>
    <row r="222" spans="1:11" ht="11.25" customHeight="1">
      <c r="A222" s="895" t="s">
        <v>3732</v>
      </c>
      <c r="B222" s="896" t="s">
        <v>3733</v>
      </c>
      <c r="C222" s="835"/>
      <c r="D222" s="203"/>
      <c r="E222" s="562"/>
      <c r="F222" s="489">
        <v>7</v>
      </c>
      <c r="G222" s="203">
        <v>6</v>
      </c>
      <c r="H222" s="780">
        <f t="shared" si="17"/>
        <v>0.8571428571428571</v>
      </c>
      <c r="I222" s="489">
        <f t="shared" si="23"/>
        <v>7</v>
      </c>
      <c r="J222" s="490">
        <f t="shared" si="18"/>
        <v>6</v>
      </c>
      <c r="K222" s="780">
        <f t="shared" si="19"/>
        <v>0.8571428571428571</v>
      </c>
    </row>
    <row r="223" spans="1:11" ht="11.25" customHeight="1">
      <c r="A223" s="869" t="s">
        <v>4477</v>
      </c>
      <c r="B223" s="870" t="s">
        <v>4478</v>
      </c>
      <c r="C223" s="835"/>
      <c r="D223" s="203"/>
      <c r="E223" s="562"/>
      <c r="F223" s="489">
        <v>7</v>
      </c>
      <c r="G223" s="203"/>
      <c r="H223" s="780">
        <f t="shared" si="17"/>
        <v>0</v>
      </c>
      <c r="I223" s="489">
        <f t="shared" si="23"/>
        <v>7</v>
      </c>
      <c r="J223" s="490">
        <f t="shared" si="18"/>
        <v>0</v>
      </c>
      <c r="K223" s="780">
        <f t="shared" si="19"/>
        <v>0</v>
      </c>
    </row>
    <row r="224" spans="1:11" ht="11.25" customHeight="1">
      <c r="A224" s="869" t="s">
        <v>4479</v>
      </c>
      <c r="B224" s="870" t="s">
        <v>4480</v>
      </c>
      <c r="C224" s="835"/>
      <c r="D224" s="203"/>
      <c r="E224" s="562"/>
      <c r="F224" s="489">
        <v>1</v>
      </c>
      <c r="G224" s="203"/>
      <c r="H224" s="780">
        <f t="shared" si="17"/>
        <v>0</v>
      </c>
      <c r="I224" s="489">
        <f t="shared" si="23"/>
        <v>1</v>
      </c>
      <c r="J224" s="490">
        <f t="shared" si="18"/>
        <v>0</v>
      </c>
      <c r="K224" s="780">
        <f t="shared" si="19"/>
        <v>0</v>
      </c>
    </row>
    <row r="225" spans="1:11" ht="11.25" customHeight="1">
      <c r="A225" s="895" t="s">
        <v>4481</v>
      </c>
      <c r="B225" s="896" t="s">
        <v>4482</v>
      </c>
      <c r="C225" s="835"/>
      <c r="D225" s="203"/>
      <c r="E225" s="562"/>
      <c r="F225" s="489">
        <v>21</v>
      </c>
      <c r="G225" s="203">
        <v>7</v>
      </c>
      <c r="H225" s="780">
        <f t="shared" si="17"/>
        <v>0.33333333333333331</v>
      </c>
      <c r="I225" s="489">
        <f t="shared" si="23"/>
        <v>21</v>
      </c>
      <c r="J225" s="490">
        <f t="shared" si="18"/>
        <v>7</v>
      </c>
      <c r="K225" s="780">
        <f t="shared" si="19"/>
        <v>0.33333333333333331</v>
      </c>
    </row>
    <row r="226" spans="1:11" ht="11.25" customHeight="1">
      <c r="A226" s="820" t="s">
        <v>4207</v>
      </c>
      <c r="B226" s="899" t="s">
        <v>4483</v>
      </c>
      <c r="C226" s="835"/>
      <c r="D226" s="203"/>
      <c r="E226" s="562"/>
      <c r="F226" s="489">
        <v>104</v>
      </c>
      <c r="G226" s="203">
        <v>15</v>
      </c>
      <c r="H226" s="780">
        <f t="shared" si="17"/>
        <v>0.14423076923076922</v>
      </c>
      <c r="I226" s="489">
        <f t="shared" si="23"/>
        <v>104</v>
      </c>
      <c r="J226" s="490">
        <f t="shared" si="18"/>
        <v>15</v>
      </c>
      <c r="K226" s="780">
        <f t="shared" si="19"/>
        <v>0.14423076923076922</v>
      </c>
    </row>
    <row r="227" spans="1:11" ht="11.25" customHeight="1">
      <c r="A227" s="869" t="s">
        <v>4388</v>
      </c>
      <c r="B227" s="870" t="s">
        <v>4389</v>
      </c>
      <c r="C227" s="835">
        <v>4</v>
      </c>
      <c r="D227" s="203"/>
      <c r="E227" s="562">
        <f t="shared" si="22"/>
        <v>0</v>
      </c>
      <c r="F227" s="489"/>
      <c r="G227" s="203"/>
      <c r="H227" s="780"/>
      <c r="I227" s="489">
        <f t="shared" si="23"/>
        <v>4</v>
      </c>
      <c r="J227" s="490">
        <f t="shared" si="18"/>
        <v>0</v>
      </c>
      <c r="K227" s="780">
        <f t="shared" si="19"/>
        <v>0</v>
      </c>
    </row>
    <row r="228" spans="1:11" ht="11.25" customHeight="1">
      <c r="A228" s="869" t="s">
        <v>3014</v>
      </c>
      <c r="B228" s="870" t="s">
        <v>3015</v>
      </c>
      <c r="C228" s="835">
        <v>20</v>
      </c>
      <c r="D228" s="203"/>
      <c r="E228" s="562">
        <f t="shared" si="22"/>
        <v>0</v>
      </c>
      <c r="F228" s="489">
        <v>186</v>
      </c>
      <c r="G228" s="203">
        <v>56</v>
      </c>
      <c r="H228" s="780">
        <f t="shared" si="17"/>
        <v>0.30107526881720431</v>
      </c>
      <c r="I228" s="489">
        <f t="shared" si="23"/>
        <v>206</v>
      </c>
      <c r="J228" s="490">
        <f t="shared" si="18"/>
        <v>56</v>
      </c>
      <c r="K228" s="780">
        <f t="shared" si="19"/>
        <v>0.27184466019417475</v>
      </c>
    </row>
    <row r="229" spans="1:11" ht="11.25" customHeight="1">
      <c r="A229" s="869" t="s">
        <v>3544</v>
      </c>
      <c r="B229" s="870" t="s">
        <v>3545</v>
      </c>
      <c r="C229" s="835"/>
      <c r="D229" s="203"/>
      <c r="E229" s="562"/>
      <c r="F229" s="489">
        <v>1</v>
      </c>
      <c r="G229" s="203"/>
      <c r="H229" s="780">
        <f t="shared" si="17"/>
        <v>0</v>
      </c>
      <c r="I229" s="489">
        <f t="shared" si="23"/>
        <v>1</v>
      </c>
      <c r="J229" s="490">
        <f t="shared" si="18"/>
        <v>0</v>
      </c>
      <c r="K229" s="780">
        <f t="shared" si="19"/>
        <v>0</v>
      </c>
    </row>
    <row r="230" spans="1:11" ht="11.25" customHeight="1">
      <c r="A230" s="903" t="s">
        <v>4484</v>
      </c>
      <c r="B230" s="904" t="s">
        <v>4485</v>
      </c>
      <c r="C230" s="835"/>
      <c r="D230" s="203"/>
      <c r="E230" s="562"/>
      <c r="F230" s="489">
        <v>1</v>
      </c>
      <c r="G230" s="203"/>
      <c r="H230" s="780">
        <f t="shared" si="17"/>
        <v>0</v>
      </c>
      <c r="I230" s="489">
        <f t="shared" si="23"/>
        <v>1</v>
      </c>
      <c r="J230" s="490">
        <f t="shared" si="18"/>
        <v>0</v>
      </c>
      <c r="K230" s="780">
        <f t="shared" si="19"/>
        <v>0</v>
      </c>
    </row>
    <row r="231" spans="1:11" ht="11.25" customHeight="1">
      <c r="A231" s="869" t="s">
        <v>4488</v>
      </c>
      <c r="B231" s="870" t="s">
        <v>4489</v>
      </c>
      <c r="C231" s="835"/>
      <c r="D231" s="203"/>
      <c r="E231" s="562"/>
      <c r="F231" s="489">
        <v>1</v>
      </c>
      <c r="G231" s="203"/>
      <c r="H231" s="780">
        <f t="shared" si="17"/>
        <v>0</v>
      </c>
      <c r="I231" s="489">
        <f t="shared" si="23"/>
        <v>1</v>
      </c>
      <c r="J231" s="490">
        <f t="shared" si="18"/>
        <v>0</v>
      </c>
      <c r="K231" s="780">
        <f t="shared" si="19"/>
        <v>0</v>
      </c>
    </row>
    <row r="232" spans="1:11" ht="11.25" customHeight="1">
      <c r="A232" s="820" t="s">
        <v>4486</v>
      </c>
      <c r="B232" s="899" t="s">
        <v>4487</v>
      </c>
      <c r="C232" s="835">
        <v>1</v>
      </c>
      <c r="D232" s="203"/>
      <c r="E232" s="562">
        <f t="shared" si="22"/>
        <v>0</v>
      </c>
      <c r="F232" s="489"/>
      <c r="G232" s="203"/>
      <c r="H232" s="780"/>
      <c r="I232" s="489">
        <f t="shared" si="23"/>
        <v>1</v>
      </c>
      <c r="J232" s="490">
        <f t="shared" si="18"/>
        <v>0</v>
      </c>
      <c r="K232" s="780">
        <f t="shared" si="19"/>
        <v>0</v>
      </c>
    </row>
    <row r="233" spans="1:11" ht="11.25" customHeight="1">
      <c r="A233" s="895" t="s">
        <v>4490</v>
      </c>
      <c r="B233" s="896" t="s">
        <v>4491</v>
      </c>
      <c r="C233" s="835">
        <v>8</v>
      </c>
      <c r="D233" s="203"/>
      <c r="E233" s="562">
        <f t="shared" si="22"/>
        <v>0</v>
      </c>
      <c r="F233" s="489"/>
      <c r="G233" s="203">
        <v>1</v>
      </c>
      <c r="H233" s="780"/>
      <c r="I233" s="489">
        <f t="shared" si="23"/>
        <v>8</v>
      </c>
      <c r="J233" s="490">
        <f t="shared" si="18"/>
        <v>1</v>
      </c>
      <c r="K233" s="780">
        <f t="shared" si="19"/>
        <v>0.125</v>
      </c>
    </row>
    <row r="234" spans="1:11" ht="11.25" customHeight="1">
      <c r="A234" s="869" t="s">
        <v>3672</v>
      </c>
      <c r="B234" s="870" t="s">
        <v>3673</v>
      </c>
      <c r="C234" s="835">
        <v>38</v>
      </c>
      <c r="D234" s="203">
        <v>1</v>
      </c>
      <c r="E234" s="562">
        <f t="shared" si="22"/>
        <v>2.6315789473684209E-2</v>
      </c>
      <c r="F234" s="489"/>
      <c r="G234" s="203"/>
      <c r="H234" s="780"/>
      <c r="I234" s="489">
        <f t="shared" si="23"/>
        <v>38</v>
      </c>
      <c r="J234" s="490">
        <f t="shared" si="18"/>
        <v>1</v>
      </c>
      <c r="K234" s="780">
        <f t="shared" si="19"/>
        <v>2.6315789473684209E-2</v>
      </c>
    </row>
    <row r="235" spans="1:11" ht="11.25" customHeight="1">
      <c r="A235" s="895" t="s">
        <v>3672</v>
      </c>
      <c r="B235" s="896" t="s">
        <v>3673</v>
      </c>
      <c r="C235" s="835"/>
      <c r="D235" s="203">
        <v>3</v>
      </c>
      <c r="E235" s="562"/>
      <c r="F235" s="489"/>
      <c r="G235" s="203"/>
      <c r="H235" s="780"/>
      <c r="I235" s="489">
        <f t="shared" si="23"/>
        <v>0</v>
      </c>
      <c r="J235" s="490">
        <f t="shared" si="18"/>
        <v>3</v>
      </c>
      <c r="K235" s="780"/>
    </row>
    <row r="236" spans="1:11" ht="11.25" customHeight="1">
      <c r="A236" s="869" t="s">
        <v>4492</v>
      </c>
      <c r="B236" s="870" t="s">
        <v>4493</v>
      </c>
      <c r="C236" s="835"/>
      <c r="D236" s="203"/>
      <c r="E236" s="562"/>
      <c r="F236" s="489">
        <v>1</v>
      </c>
      <c r="G236" s="203"/>
      <c r="H236" s="780">
        <f t="shared" ref="H236:H285" si="24">G236/F236</f>
        <v>0</v>
      </c>
      <c r="I236" s="489">
        <f t="shared" si="23"/>
        <v>1</v>
      </c>
      <c r="J236" s="490">
        <f t="shared" ref="J236:J285" si="25">D236+G236</f>
        <v>0</v>
      </c>
      <c r="K236" s="780">
        <f t="shared" ref="K236:K285" si="26">J236/I236</f>
        <v>0</v>
      </c>
    </row>
    <row r="237" spans="1:11" ht="11.25" customHeight="1">
      <c r="A237" s="895" t="s">
        <v>3682</v>
      </c>
      <c r="B237" s="896" t="s">
        <v>3683</v>
      </c>
      <c r="C237" s="835">
        <v>204</v>
      </c>
      <c r="D237" s="203">
        <v>15</v>
      </c>
      <c r="E237" s="562">
        <f t="shared" si="22"/>
        <v>7.3529411764705885E-2</v>
      </c>
      <c r="F237" s="489">
        <v>1</v>
      </c>
      <c r="G237" s="203"/>
      <c r="H237" s="780">
        <f t="shared" si="24"/>
        <v>0</v>
      </c>
      <c r="I237" s="489">
        <f t="shared" si="23"/>
        <v>205</v>
      </c>
      <c r="J237" s="490">
        <f t="shared" si="25"/>
        <v>15</v>
      </c>
      <c r="K237" s="780">
        <f t="shared" si="26"/>
        <v>7.3170731707317069E-2</v>
      </c>
    </row>
    <row r="238" spans="1:11" ht="11.25" customHeight="1">
      <c r="A238" s="895" t="s">
        <v>3684</v>
      </c>
      <c r="B238" s="896" t="s">
        <v>3685</v>
      </c>
      <c r="C238" s="835">
        <v>0</v>
      </c>
      <c r="D238" s="203"/>
      <c r="E238" s="562"/>
      <c r="F238" s="489">
        <v>2</v>
      </c>
      <c r="G238" s="203"/>
      <c r="H238" s="780">
        <f t="shared" si="24"/>
        <v>0</v>
      </c>
      <c r="I238" s="489">
        <f t="shared" si="23"/>
        <v>2</v>
      </c>
      <c r="J238" s="490">
        <f t="shared" si="25"/>
        <v>0</v>
      </c>
      <c r="K238" s="780">
        <f t="shared" si="26"/>
        <v>0</v>
      </c>
    </row>
    <row r="239" spans="1:11" ht="11.25" customHeight="1">
      <c r="A239" s="895" t="s">
        <v>3686</v>
      </c>
      <c r="B239" s="896" t="s">
        <v>3687</v>
      </c>
      <c r="C239" s="835">
        <v>32</v>
      </c>
      <c r="D239" s="203"/>
      <c r="E239" s="562">
        <f t="shared" si="22"/>
        <v>0</v>
      </c>
      <c r="F239" s="489"/>
      <c r="G239" s="203"/>
      <c r="H239" s="780"/>
      <c r="I239" s="489">
        <f t="shared" si="23"/>
        <v>32</v>
      </c>
      <c r="J239" s="490">
        <f t="shared" si="25"/>
        <v>0</v>
      </c>
      <c r="K239" s="780">
        <f t="shared" si="26"/>
        <v>0</v>
      </c>
    </row>
    <row r="240" spans="1:11" ht="11.25" customHeight="1">
      <c r="A240" s="869" t="s">
        <v>4494</v>
      </c>
      <c r="B240" s="870" t="s">
        <v>4495</v>
      </c>
      <c r="C240" s="835"/>
      <c r="D240" s="203"/>
      <c r="E240" s="562"/>
      <c r="F240" s="489">
        <v>1</v>
      </c>
      <c r="G240" s="203"/>
      <c r="H240" s="780">
        <f t="shared" si="24"/>
        <v>0</v>
      </c>
      <c r="I240" s="489">
        <f t="shared" si="23"/>
        <v>1</v>
      </c>
      <c r="J240" s="490">
        <f t="shared" si="25"/>
        <v>0</v>
      </c>
      <c r="K240" s="780">
        <f t="shared" si="26"/>
        <v>0</v>
      </c>
    </row>
    <row r="241" spans="1:11" ht="11.25" customHeight="1">
      <c r="A241" s="869" t="s">
        <v>4496</v>
      </c>
      <c r="B241" s="870" t="s">
        <v>4497</v>
      </c>
      <c r="C241" s="835">
        <v>1</v>
      </c>
      <c r="D241" s="203"/>
      <c r="E241" s="562">
        <f t="shared" si="22"/>
        <v>0</v>
      </c>
      <c r="F241" s="489"/>
      <c r="G241" s="203"/>
      <c r="H241" s="780"/>
      <c r="I241" s="489">
        <f t="shared" si="23"/>
        <v>1</v>
      </c>
      <c r="J241" s="490">
        <f t="shared" si="25"/>
        <v>0</v>
      </c>
      <c r="K241" s="780">
        <f t="shared" si="26"/>
        <v>0</v>
      </c>
    </row>
    <row r="242" spans="1:11" ht="11.25" customHeight="1">
      <c r="A242" s="869" t="s">
        <v>3692</v>
      </c>
      <c r="B242" s="870" t="s">
        <v>3693</v>
      </c>
      <c r="C242" s="901"/>
      <c r="D242" s="203"/>
      <c r="E242" s="562"/>
      <c r="F242" s="489"/>
      <c r="G242" s="203">
        <v>1</v>
      </c>
      <c r="H242" s="780"/>
      <c r="I242" s="489">
        <f t="shared" si="23"/>
        <v>0</v>
      </c>
      <c r="J242" s="490">
        <f t="shared" si="25"/>
        <v>1</v>
      </c>
      <c r="K242" s="780"/>
    </row>
    <row r="243" spans="1:11" ht="11.25" customHeight="1">
      <c r="A243" s="869" t="s">
        <v>3692</v>
      </c>
      <c r="B243" s="870" t="s">
        <v>3693</v>
      </c>
      <c r="C243" s="901"/>
      <c r="D243" s="203"/>
      <c r="E243" s="562"/>
      <c r="F243" s="489">
        <v>5</v>
      </c>
      <c r="G243" s="203"/>
      <c r="H243" s="780">
        <f t="shared" si="24"/>
        <v>0</v>
      </c>
      <c r="I243" s="489">
        <f t="shared" si="23"/>
        <v>5</v>
      </c>
      <c r="J243" s="490">
        <f t="shared" si="25"/>
        <v>0</v>
      </c>
      <c r="K243" s="780">
        <f t="shared" si="26"/>
        <v>0</v>
      </c>
    </row>
    <row r="244" spans="1:11" ht="11.25" customHeight="1">
      <c r="A244" s="869" t="s">
        <v>3630</v>
      </c>
      <c r="B244" s="870" t="s">
        <v>3631</v>
      </c>
      <c r="C244" s="901"/>
      <c r="D244" s="203"/>
      <c r="E244" s="562"/>
      <c r="F244" s="489">
        <v>5</v>
      </c>
      <c r="G244" s="203"/>
      <c r="H244" s="780">
        <f t="shared" si="24"/>
        <v>0</v>
      </c>
      <c r="I244" s="489">
        <f t="shared" si="23"/>
        <v>5</v>
      </c>
      <c r="J244" s="490">
        <f t="shared" si="25"/>
        <v>0</v>
      </c>
      <c r="K244" s="780">
        <f t="shared" si="26"/>
        <v>0</v>
      </c>
    </row>
    <row r="245" spans="1:11" ht="11.25" customHeight="1">
      <c r="A245" s="869" t="s">
        <v>3632</v>
      </c>
      <c r="B245" s="870" t="s">
        <v>3633</v>
      </c>
      <c r="C245" s="901"/>
      <c r="D245" s="203"/>
      <c r="E245" s="562"/>
      <c r="F245" s="489">
        <v>4</v>
      </c>
      <c r="G245" s="203"/>
      <c r="H245" s="780">
        <f t="shared" si="24"/>
        <v>0</v>
      </c>
      <c r="I245" s="489">
        <f t="shared" si="23"/>
        <v>4</v>
      </c>
      <c r="J245" s="490">
        <f t="shared" si="25"/>
        <v>0</v>
      </c>
      <c r="K245" s="780">
        <f t="shared" si="26"/>
        <v>0</v>
      </c>
    </row>
    <row r="246" spans="1:11" ht="11.25" customHeight="1">
      <c r="A246" s="869" t="s">
        <v>3694</v>
      </c>
      <c r="B246" s="870" t="s">
        <v>3695</v>
      </c>
      <c r="C246" s="839">
        <v>28</v>
      </c>
      <c r="D246" s="203"/>
      <c r="E246" s="562">
        <f t="shared" si="22"/>
        <v>0</v>
      </c>
      <c r="F246" s="489">
        <v>4</v>
      </c>
      <c r="G246" s="203"/>
      <c r="H246" s="780">
        <f t="shared" si="24"/>
        <v>0</v>
      </c>
      <c r="I246" s="489">
        <f t="shared" si="23"/>
        <v>32</v>
      </c>
      <c r="J246" s="490">
        <f t="shared" si="25"/>
        <v>0</v>
      </c>
      <c r="K246" s="780">
        <f t="shared" si="26"/>
        <v>0</v>
      </c>
    </row>
    <row r="247" spans="1:11" ht="11.25" customHeight="1">
      <c r="A247" s="895" t="s">
        <v>3700</v>
      </c>
      <c r="B247" s="896" t="s">
        <v>3701</v>
      </c>
      <c r="C247" s="839">
        <v>103</v>
      </c>
      <c r="D247" s="203">
        <v>1</v>
      </c>
      <c r="E247" s="562">
        <f t="shared" si="22"/>
        <v>9.7087378640776691E-3</v>
      </c>
      <c r="F247" s="489">
        <v>5</v>
      </c>
      <c r="G247" s="203">
        <v>1</v>
      </c>
      <c r="H247" s="780">
        <f t="shared" si="24"/>
        <v>0.2</v>
      </c>
      <c r="I247" s="489">
        <f t="shared" si="23"/>
        <v>108</v>
      </c>
      <c r="J247" s="490">
        <f t="shared" si="25"/>
        <v>2</v>
      </c>
      <c r="K247" s="780">
        <f t="shared" si="26"/>
        <v>1.8518518518518517E-2</v>
      </c>
    </row>
    <row r="248" spans="1:11" ht="11.25" customHeight="1">
      <c r="A248" s="869" t="s">
        <v>3704</v>
      </c>
      <c r="B248" s="870" t="s">
        <v>3705</v>
      </c>
      <c r="C248" s="835"/>
      <c r="D248" s="203"/>
      <c r="E248" s="562"/>
      <c r="F248" s="489">
        <v>1</v>
      </c>
      <c r="G248" s="203"/>
      <c r="H248" s="780">
        <f t="shared" si="24"/>
        <v>0</v>
      </c>
      <c r="I248" s="489">
        <f t="shared" si="23"/>
        <v>1</v>
      </c>
      <c r="J248" s="490">
        <f t="shared" si="25"/>
        <v>0</v>
      </c>
      <c r="K248" s="780">
        <f t="shared" si="26"/>
        <v>0</v>
      </c>
    </row>
    <row r="249" spans="1:11" ht="11.25" customHeight="1">
      <c r="A249" s="869" t="s">
        <v>3678</v>
      </c>
      <c r="B249" s="870" t="s">
        <v>3679</v>
      </c>
      <c r="C249" s="835">
        <v>4</v>
      </c>
      <c r="D249" s="203"/>
      <c r="E249" s="562">
        <f t="shared" si="22"/>
        <v>0</v>
      </c>
      <c r="F249" s="489"/>
      <c r="G249" s="203"/>
      <c r="H249" s="780"/>
      <c r="I249" s="489">
        <f t="shared" si="23"/>
        <v>4</v>
      </c>
      <c r="J249" s="490">
        <f t="shared" si="25"/>
        <v>0</v>
      </c>
      <c r="K249" s="780">
        <f t="shared" si="26"/>
        <v>0</v>
      </c>
    </row>
    <row r="250" spans="1:11" ht="11.25" customHeight="1">
      <c r="A250" s="895" t="s">
        <v>3706</v>
      </c>
      <c r="B250" s="896" t="s">
        <v>3707</v>
      </c>
      <c r="C250" s="835">
        <v>61</v>
      </c>
      <c r="D250" s="203"/>
      <c r="E250" s="562">
        <f t="shared" si="22"/>
        <v>0</v>
      </c>
      <c r="F250" s="489">
        <v>5</v>
      </c>
      <c r="G250" s="203"/>
      <c r="H250" s="780">
        <f t="shared" si="24"/>
        <v>0</v>
      </c>
      <c r="I250" s="489">
        <f t="shared" si="23"/>
        <v>66</v>
      </c>
      <c r="J250" s="490">
        <f t="shared" si="25"/>
        <v>0</v>
      </c>
      <c r="K250" s="780">
        <f t="shared" si="26"/>
        <v>0</v>
      </c>
    </row>
    <row r="251" spans="1:11" ht="11.25" customHeight="1">
      <c r="A251" s="869" t="s">
        <v>4498</v>
      </c>
      <c r="B251" s="870" t="s">
        <v>4499</v>
      </c>
      <c r="C251" s="835"/>
      <c r="D251" s="203"/>
      <c r="E251" s="562"/>
      <c r="F251" s="489">
        <v>2</v>
      </c>
      <c r="G251" s="203">
        <v>1</v>
      </c>
      <c r="H251" s="780">
        <f t="shared" si="24"/>
        <v>0.5</v>
      </c>
      <c r="I251" s="489">
        <f t="shared" si="23"/>
        <v>2</v>
      </c>
      <c r="J251" s="490">
        <f t="shared" si="25"/>
        <v>1</v>
      </c>
      <c r="K251" s="780">
        <f t="shared" si="26"/>
        <v>0.5</v>
      </c>
    </row>
    <row r="252" spans="1:11" ht="11.25" customHeight="1">
      <c r="A252" s="895" t="s">
        <v>4500</v>
      </c>
      <c r="B252" s="896" t="s">
        <v>4501</v>
      </c>
      <c r="C252" s="835"/>
      <c r="D252" s="203"/>
      <c r="E252" s="562"/>
      <c r="F252" s="489"/>
      <c r="G252" s="203">
        <v>1</v>
      </c>
      <c r="H252" s="780"/>
      <c r="I252" s="489">
        <f t="shared" si="23"/>
        <v>0</v>
      </c>
      <c r="J252" s="490">
        <f t="shared" si="25"/>
        <v>1</v>
      </c>
      <c r="K252" s="780"/>
    </row>
    <row r="253" spans="1:11" ht="11.25" customHeight="1">
      <c r="A253" s="895" t="s">
        <v>3712</v>
      </c>
      <c r="B253" s="896" t="s">
        <v>3713</v>
      </c>
      <c r="C253" s="835">
        <v>30</v>
      </c>
      <c r="D253" s="203">
        <v>2</v>
      </c>
      <c r="E253" s="562">
        <f t="shared" si="22"/>
        <v>6.6666666666666666E-2</v>
      </c>
      <c r="F253" s="489"/>
      <c r="G253" s="203"/>
      <c r="H253" s="780"/>
      <c r="I253" s="489">
        <f t="shared" ref="I253:I268" si="27">C253+F253</f>
        <v>30</v>
      </c>
      <c r="J253" s="490">
        <f t="shared" si="25"/>
        <v>2</v>
      </c>
      <c r="K253" s="780">
        <f t="shared" si="26"/>
        <v>6.6666666666666666E-2</v>
      </c>
    </row>
    <row r="254" spans="1:11" ht="11.25" customHeight="1">
      <c r="A254" s="895" t="s">
        <v>3720</v>
      </c>
      <c r="B254" s="896" t="s">
        <v>3721</v>
      </c>
      <c r="C254" s="835">
        <v>23</v>
      </c>
      <c r="D254" s="203">
        <v>2</v>
      </c>
      <c r="E254" s="562">
        <f t="shared" si="22"/>
        <v>8.6956521739130432E-2</v>
      </c>
      <c r="F254" s="489"/>
      <c r="G254" s="203"/>
      <c r="H254" s="780"/>
      <c r="I254" s="489">
        <f t="shared" si="27"/>
        <v>23</v>
      </c>
      <c r="J254" s="490">
        <f t="shared" si="25"/>
        <v>2</v>
      </c>
      <c r="K254" s="780">
        <f t="shared" si="26"/>
        <v>8.6956521739130432E-2</v>
      </c>
    </row>
    <row r="255" spans="1:11" ht="11.25" customHeight="1">
      <c r="A255" s="869" t="s">
        <v>3722</v>
      </c>
      <c r="B255" s="870" t="s">
        <v>4502</v>
      </c>
      <c r="C255" s="835">
        <v>6</v>
      </c>
      <c r="D255" s="203"/>
      <c r="E255" s="562">
        <f t="shared" si="22"/>
        <v>0</v>
      </c>
      <c r="F255" s="489"/>
      <c r="G255" s="203"/>
      <c r="H255" s="780"/>
      <c r="I255" s="489">
        <f t="shared" si="27"/>
        <v>6</v>
      </c>
      <c r="J255" s="490">
        <f t="shared" si="25"/>
        <v>0</v>
      </c>
      <c r="K255" s="780">
        <f t="shared" si="26"/>
        <v>0</v>
      </c>
    </row>
    <row r="256" spans="1:11" ht="11.25" customHeight="1">
      <c r="A256" s="869" t="s">
        <v>3750</v>
      </c>
      <c r="B256" s="870" t="s">
        <v>3751</v>
      </c>
      <c r="C256" s="835"/>
      <c r="D256" s="203"/>
      <c r="E256" s="562"/>
      <c r="F256" s="784">
        <v>1</v>
      </c>
      <c r="G256" s="203"/>
      <c r="H256" s="780">
        <f t="shared" si="24"/>
        <v>0</v>
      </c>
      <c r="I256" s="489">
        <f t="shared" si="27"/>
        <v>1</v>
      </c>
      <c r="J256" s="490">
        <f t="shared" si="25"/>
        <v>0</v>
      </c>
      <c r="K256" s="780">
        <f t="shared" si="26"/>
        <v>0</v>
      </c>
    </row>
    <row r="257" spans="1:11" ht="11.25" customHeight="1">
      <c r="A257" s="869" t="s">
        <v>4503</v>
      </c>
      <c r="B257" s="870" t="s">
        <v>4504</v>
      </c>
      <c r="C257" s="835"/>
      <c r="D257" s="203"/>
      <c r="E257" s="562"/>
      <c r="F257" s="784">
        <v>1</v>
      </c>
      <c r="G257" s="203"/>
      <c r="H257" s="780">
        <f t="shared" si="24"/>
        <v>0</v>
      </c>
      <c r="I257" s="489">
        <f t="shared" si="27"/>
        <v>1</v>
      </c>
      <c r="J257" s="490">
        <f t="shared" si="25"/>
        <v>0</v>
      </c>
      <c r="K257" s="780">
        <f t="shared" si="26"/>
        <v>0</v>
      </c>
    </row>
    <row r="258" spans="1:11" ht="11.25" customHeight="1">
      <c r="A258" s="869" t="s">
        <v>4505</v>
      </c>
      <c r="B258" s="870" t="s">
        <v>4506</v>
      </c>
      <c r="C258" s="835"/>
      <c r="D258" s="203"/>
      <c r="E258" s="562"/>
      <c r="F258" s="784">
        <v>1</v>
      </c>
      <c r="G258" s="203"/>
      <c r="H258" s="780">
        <f t="shared" si="24"/>
        <v>0</v>
      </c>
      <c r="I258" s="489">
        <f t="shared" si="27"/>
        <v>1</v>
      </c>
      <c r="J258" s="490">
        <f t="shared" si="25"/>
        <v>0</v>
      </c>
      <c r="K258" s="780">
        <f t="shared" si="26"/>
        <v>0</v>
      </c>
    </row>
    <row r="259" spans="1:11" ht="11.25" customHeight="1">
      <c r="A259" s="869" t="s">
        <v>2063</v>
      </c>
      <c r="B259" s="870" t="s">
        <v>2064</v>
      </c>
      <c r="C259" s="835">
        <v>1</v>
      </c>
      <c r="D259" s="203"/>
      <c r="E259" s="562">
        <f t="shared" si="22"/>
        <v>0</v>
      </c>
      <c r="F259" s="784"/>
      <c r="G259" s="203"/>
      <c r="H259" s="780"/>
      <c r="I259" s="489">
        <f t="shared" si="27"/>
        <v>1</v>
      </c>
      <c r="J259" s="490">
        <f t="shared" si="25"/>
        <v>0</v>
      </c>
      <c r="K259" s="780">
        <f t="shared" si="26"/>
        <v>0</v>
      </c>
    </row>
    <row r="260" spans="1:11" ht="11.25" customHeight="1">
      <c r="A260" s="869" t="s">
        <v>2069</v>
      </c>
      <c r="B260" s="870" t="s">
        <v>2070</v>
      </c>
      <c r="C260" s="835"/>
      <c r="D260" s="203"/>
      <c r="E260" s="562"/>
      <c r="F260" s="784">
        <v>53</v>
      </c>
      <c r="G260" s="203">
        <v>21</v>
      </c>
      <c r="H260" s="780">
        <f t="shared" si="24"/>
        <v>0.39622641509433965</v>
      </c>
      <c r="I260" s="489">
        <f t="shared" si="27"/>
        <v>53</v>
      </c>
      <c r="J260" s="490">
        <f t="shared" si="25"/>
        <v>21</v>
      </c>
      <c r="K260" s="780">
        <f t="shared" si="26"/>
        <v>0.39622641509433965</v>
      </c>
    </row>
    <row r="261" spans="1:11" ht="11.25" customHeight="1">
      <c r="A261" s="869" t="s">
        <v>2072</v>
      </c>
      <c r="B261" s="870" t="s">
        <v>2073</v>
      </c>
      <c r="C261" s="835"/>
      <c r="D261" s="203"/>
      <c r="E261" s="562"/>
      <c r="F261" s="784">
        <v>1</v>
      </c>
      <c r="G261" s="203"/>
      <c r="H261" s="780">
        <f t="shared" si="24"/>
        <v>0</v>
      </c>
      <c r="I261" s="489">
        <f t="shared" si="27"/>
        <v>1</v>
      </c>
      <c r="J261" s="490">
        <f t="shared" si="25"/>
        <v>0</v>
      </c>
      <c r="K261" s="780">
        <f t="shared" si="26"/>
        <v>0</v>
      </c>
    </row>
    <row r="262" spans="1:11" ht="11.25" customHeight="1">
      <c r="A262" s="897" t="s">
        <v>4507</v>
      </c>
      <c r="B262" s="898" t="s">
        <v>3093</v>
      </c>
      <c r="C262" s="835"/>
      <c r="D262" s="203"/>
      <c r="E262" s="562"/>
      <c r="F262" s="489">
        <v>14</v>
      </c>
      <c r="G262" s="203"/>
      <c r="H262" s="780">
        <f t="shared" si="24"/>
        <v>0</v>
      </c>
      <c r="I262" s="489">
        <f t="shared" si="27"/>
        <v>14</v>
      </c>
      <c r="J262" s="490">
        <f t="shared" si="25"/>
        <v>0</v>
      </c>
      <c r="K262" s="780">
        <f t="shared" si="26"/>
        <v>0</v>
      </c>
    </row>
    <row r="263" spans="1:11" ht="11.25" customHeight="1">
      <c r="A263" s="869" t="s">
        <v>4508</v>
      </c>
      <c r="B263" s="870" t="s">
        <v>3198</v>
      </c>
      <c r="C263" s="835"/>
      <c r="D263" s="203"/>
      <c r="E263" s="562"/>
      <c r="F263" s="489">
        <v>1</v>
      </c>
      <c r="G263" s="203"/>
      <c r="H263" s="780">
        <f t="shared" si="24"/>
        <v>0</v>
      </c>
      <c r="I263" s="489">
        <f t="shared" si="27"/>
        <v>1</v>
      </c>
      <c r="J263" s="490">
        <f t="shared" si="25"/>
        <v>0</v>
      </c>
      <c r="K263" s="780">
        <f t="shared" si="26"/>
        <v>0</v>
      </c>
    </row>
    <row r="264" spans="1:11" ht="11.25" customHeight="1">
      <c r="A264" s="869" t="s">
        <v>4509</v>
      </c>
      <c r="B264" s="870" t="s">
        <v>4510</v>
      </c>
      <c r="C264" s="835"/>
      <c r="D264" s="203"/>
      <c r="E264" s="562"/>
      <c r="F264" s="489">
        <v>1</v>
      </c>
      <c r="G264" s="203"/>
      <c r="H264" s="780">
        <f t="shared" si="24"/>
        <v>0</v>
      </c>
      <c r="I264" s="489">
        <f t="shared" si="27"/>
        <v>1</v>
      </c>
      <c r="J264" s="490">
        <f t="shared" si="25"/>
        <v>0</v>
      </c>
      <c r="K264" s="780">
        <f t="shared" si="26"/>
        <v>0</v>
      </c>
    </row>
    <row r="265" spans="1:11" ht="11.25" customHeight="1">
      <c r="A265" s="895" t="s">
        <v>2928</v>
      </c>
      <c r="B265" s="896" t="s">
        <v>2929</v>
      </c>
      <c r="C265" s="835">
        <v>11</v>
      </c>
      <c r="D265" s="203">
        <v>1</v>
      </c>
      <c r="E265" s="562">
        <f t="shared" ref="E265:E321" si="28">D265/C265</f>
        <v>9.0909090909090912E-2</v>
      </c>
      <c r="F265" s="489">
        <v>2</v>
      </c>
      <c r="G265" s="203">
        <v>12</v>
      </c>
      <c r="H265" s="780">
        <f t="shared" si="24"/>
        <v>6</v>
      </c>
      <c r="I265" s="489">
        <f t="shared" si="27"/>
        <v>13</v>
      </c>
      <c r="J265" s="490">
        <f t="shared" si="25"/>
        <v>13</v>
      </c>
      <c r="K265" s="780">
        <f t="shared" si="26"/>
        <v>1</v>
      </c>
    </row>
    <row r="266" spans="1:11" ht="11.25" customHeight="1">
      <c r="A266" s="869" t="s">
        <v>4511</v>
      </c>
      <c r="B266" s="870" t="s">
        <v>4512</v>
      </c>
      <c r="C266" s="835"/>
      <c r="D266" s="203"/>
      <c r="E266" s="562"/>
      <c r="F266" s="489">
        <v>1</v>
      </c>
      <c r="G266" s="203"/>
      <c r="H266" s="780">
        <f t="shared" si="24"/>
        <v>0</v>
      </c>
      <c r="I266" s="489">
        <f t="shared" si="27"/>
        <v>1</v>
      </c>
      <c r="J266" s="490">
        <f t="shared" si="25"/>
        <v>0</v>
      </c>
      <c r="K266" s="780">
        <f t="shared" si="26"/>
        <v>0</v>
      </c>
    </row>
    <row r="267" spans="1:11" ht="11.25" customHeight="1">
      <c r="A267" s="869" t="s">
        <v>4513</v>
      </c>
      <c r="B267" s="870" t="s">
        <v>4514</v>
      </c>
      <c r="C267" s="835"/>
      <c r="D267" s="203"/>
      <c r="E267" s="562"/>
      <c r="F267" s="489">
        <v>2</v>
      </c>
      <c r="G267" s="203"/>
      <c r="H267" s="780">
        <f t="shared" si="24"/>
        <v>0</v>
      </c>
      <c r="I267" s="489">
        <f t="shared" si="27"/>
        <v>2</v>
      </c>
      <c r="J267" s="490">
        <f t="shared" si="25"/>
        <v>0</v>
      </c>
      <c r="K267" s="780">
        <f t="shared" si="26"/>
        <v>0</v>
      </c>
    </row>
    <row r="268" spans="1:11" ht="11.25" customHeight="1">
      <c r="A268" s="895" t="s">
        <v>4515</v>
      </c>
      <c r="B268" s="896" t="s">
        <v>4516</v>
      </c>
      <c r="C268" s="835"/>
      <c r="D268" s="203"/>
      <c r="E268" s="562"/>
      <c r="F268" s="489">
        <v>3</v>
      </c>
      <c r="G268" s="203"/>
      <c r="H268" s="780">
        <f t="shared" si="24"/>
        <v>0</v>
      </c>
      <c r="I268" s="489">
        <f t="shared" si="27"/>
        <v>3</v>
      </c>
      <c r="J268" s="490">
        <f t="shared" si="25"/>
        <v>0</v>
      </c>
      <c r="K268" s="780">
        <f t="shared" si="26"/>
        <v>0</v>
      </c>
    </row>
    <row r="269" spans="1:11" ht="11.25" customHeight="1">
      <c r="A269" s="869" t="s">
        <v>4550</v>
      </c>
      <c r="B269" s="870" t="s">
        <v>4551</v>
      </c>
      <c r="C269" s="835"/>
      <c r="D269" s="203"/>
      <c r="E269" s="562"/>
      <c r="F269" s="489"/>
      <c r="G269" s="203">
        <v>1</v>
      </c>
      <c r="H269" s="780"/>
      <c r="I269" s="489"/>
      <c r="J269" s="490">
        <f t="shared" si="25"/>
        <v>1</v>
      </c>
      <c r="K269" s="780"/>
    </row>
    <row r="270" spans="1:11" ht="11.25" customHeight="1">
      <c r="A270" s="895" t="s">
        <v>4517</v>
      </c>
      <c r="B270" s="896" t="s">
        <v>4518</v>
      </c>
      <c r="C270" s="839"/>
      <c r="D270" s="203"/>
      <c r="E270" s="562"/>
      <c r="F270" s="489">
        <v>1</v>
      </c>
      <c r="G270" s="203"/>
      <c r="H270" s="780">
        <f t="shared" si="24"/>
        <v>0</v>
      </c>
      <c r="I270" s="489">
        <f t="shared" ref="I270:I301" si="29">C270+F270</f>
        <v>1</v>
      </c>
      <c r="J270" s="490">
        <f t="shared" si="25"/>
        <v>0</v>
      </c>
      <c r="K270" s="780">
        <f t="shared" si="26"/>
        <v>0</v>
      </c>
    </row>
    <row r="271" spans="1:11" ht="11.25" customHeight="1">
      <c r="A271" s="895" t="s">
        <v>4521</v>
      </c>
      <c r="B271" s="896" t="s">
        <v>4522</v>
      </c>
      <c r="C271" s="839">
        <v>0</v>
      </c>
      <c r="D271" s="203"/>
      <c r="E271" s="562"/>
      <c r="F271" s="489"/>
      <c r="G271" s="203"/>
      <c r="H271" s="780"/>
      <c r="I271" s="489">
        <f t="shared" si="29"/>
        <v>0</v>
      </c>
      <c r="J271" s="490">
        <f t="shared" si="25"/>
        <v>0</v>
      </c>
      <c r="K271" s="780"/>
    </row>
    <row r="272" spans="1:11" ht="11.25" customHeight="1">
      <c r="A272" s="869" t="s">
        <v>4519</v>
      </c>
      <c r="B272" s="870" t="s">
        <v>4520</v>
      </c>
      <c r="C272" s="839"/>
      <c r="D272" s="203"/>
      <c r="E272" s="562"/>
      <c r="F272" s="489">
        <v>1</v>
      </c>
      <c r="G272" s="203">
        <v>3</v>
      </c>
      <c r="H272" s="780">
        <f t="shared" si="24"/>
        <v>3</v>
      </c>
      <c r="I272" s="489">
        <f t="shared" si="29"/>
        <v>1</v>
      </c>
      <c r="J272" s="490">
        <f t="shared" si="25"/>
        <v>3</v>
      </c>
      <c r="K272" s="780">
        <f t="shared" si="26"/>
        <v>3</v>
      </c>
    </row>
    <row r="273" spans="1:11" ht="11.25" customHeight="1">
      <c r="A273" s="895" t="s">
        <v>3728</v>
      </c>
      <c r="B273" s="896" t="s">
        <v>3729</v>
      </c>
      <c r="C273" s="839"/>
      <c r="D273" s="203"/>
      <c r="E273" s="562"/>
      <c r="F273" s="489"/>
      <c r="G273" s="203">
        <v>2</v>
      </c>
      <c r="H273" s="780"/>
      <c r="I273" s="489">
        <f t="shared" si="29"/>
        <v>0</v>
      </c>
      <c r="J273" s="490">
        <f t="shared" si="25"/>
        <v>2</v>
      </c>
      <c r="K273" s="780"/>
    </row>
    <row r="274" spans="1:11" ht="11.25" customHeight="1">
      <c r="A274" s="895" t="s">
        <v>3911</v>
      </c>
      <c r="B274" s="896" t="s">
        <v>3912</v>
      </c>
      <c r="C274" s="839"/>
      <c r="D274" s="203"/>
      <c r="E274" s="562"/>
      <c r="F274" s="489">
        <v>2</v>
      </c>
      <c r="G274" s="203"/>
      <c r="H274" s="780">
        <f t="shared" si="24"/>
        <v>0</v>
      </c>
      <c r="I274" s="489">
        <f t="shared" si="29"/>
        <v>2</v>
      </c>
      <c r="J274" s="490">
        <f t="shared" si="25"/>
        <v>0</v>
      </c>
      <c r="K274" s="780">
        <f t="shared" si="26"/>
        <v>0</v>
      </c>
    </row>
    <row r="275" spans="1:11" ht="11.25" customHeight="1">
      <c r="A275" s="895" t="s">
        <v>4523</v>
      </c>
      <c r="B275" s="896" t="s">
        <v>4524</v>
      </c>
      <c r="C275" s="835"/>
      <c r="D275" s="203"/>
      <c r="E275" s="562"/>
      <c r="F275" s="489">
        <v>1</v>
      </c>
      <c r="G275" s="203"/>
      <c r="H275" s="780">
        <f t="shared" si="24"/>
        <v>0</v>
      </c>
      <c r="I275" s="489">
        <f t="shared" si="29"/>
        <v>1</v>
      </c>
      <c r="J275" s="490">
        <f t="shared" si="25"/>
        <v>0</v>
      </c>
      <c r="K275" s="780">
        <f t="shared" si="26"/>
        <v>0</v>
      </c>
    </row>
    <row r="276" spans="1:11" ht="11.25" customHeight="1">
      <c r="A276" s="895" t="s">
        <v>3022</v>
      </c>
      <c r="B276" s="896" t="s">
        <v>3023</v>
      </c>
      <c r="C276" s="835"/>
      <c r="D276" s="203"/>
      <c r="E276" s="562"/>
      <c r="F276" s="489">
        <v>82</v>
      </c>
      <c r="G276" s="203">
        <v>17</v>
      </c>
      <c r="H276" s="780">
        <f t="shared" si="24"/>
        <v>0.2073170731707317</v>
      </c>
      <c r="I276" s="489">
        <f t="shared" si="29"/>
        <v>82</v>
      </c>
      <c r="J276" s="490">
        <f t="shared" si="25"/>
        <v>17</v>
      </c>
      <c r="K276" s="780">
        <f t="shared" si="26"/>
        <v>0.2073170731707317</v>
      </c>
    </row>
    <row r="277" spans="1:11" ht="11.25" customHeight="1">
      <c r="A277" s="895" t="s">
        <v>2932</v>
      </c>
      <c r="B277" s="896" t="s">
        <v>2933</v>
      </c>
      <c r="C277" s="835"/>
      <c r="D277" s="203"/>
      <c r="E277" s="562"/>
      <c r="F277" s="489">
        <v>2</v>
      </c>
      <c r="G277" s="203"/>
      <c r="H277" s="780">
        <f t="shared" si="24"/>
        <v>0</v>
      </c>
      <c r="I277" s="489">
        <f t="shared" si="29"/>
        <v>2</v>
      </c>
      <c r="J277" s="490">
        <f t="shared" si="25"/>
        <v>0</v>
      </c>
      <c r="K277" s="780">
        <f t="shared" si="26"/>
        <v>0</v>
      </c>
    </row>
    <row r="278" spans="1:11" ht="11.25" customHeight="1">
      <c r="A278" s="895" t="s">
        <v>2965</v>
      </c>
      <c r="B278" s="896" t="s">
        <v>2966</v>
      </c>
      <c r="C278" s="835"/>
      <c r="D278" s="203"/>
      <c r="E278" s="562"/>
      <c r="F278" s="489">
        <v>231</v>
      </c>
      <c r="G278" s="203">
        <v>43</v>
      </c>
      <c r="H278" s="780">
        <f t="shared" si="24"/>
        <v>0.18614718614718614</v>
      </c>
      <c r="I278" s="489">
        <f t="shared" si="29"/>
        <v>231</v>
      </c>
      <c r="J278" s="490">
        <f t="shared" si="25"/>
        <v>43</v>
      </c>
      <c r="K278" s="780">
        <f t="shared" si="26"/>
        <v>0.18614718614718614</v>
      </c>
    </row>
    <row r="279" spans="1:11" ht="11.25" customHeight="1">
      <c r="A279" s="895" t="s">
        <v>4525</v>
      </c>
      <c r="B279" s="896" t="s">
        <v>4526</v>
      </c>
      <c r="C279" s="835">
        <v>0</v>
      </c>
      <c r="D279" s="203"/>
      <c r="E279" s="562"/>
      <c r="F279" s="489">
        <v>1</v>
      </c>
      <c r="G279" s="203"/>
      <c r="H279" s="780">
        <f t="shared" si="24"/>
        <v>0</v>
      </c>
      <c r="I279" s="489">
        <f t="shared" si="29"/>
        <v>1</v>
      </c>
      <c r="J279" s="490">
        <f t="shared" si="25"/>
        <v>0</v>
      </c>
      <c r="K279" s="780">
        <f t="shared" si="26"/>
        <v>0</v>
      </c>
    </row>
    <row r="280" spans="1:11" ht="11.25" customHeight="1">
      <c r="A280" s="869" t="s">
        <v>3459</v>
      </c>
      <c r="B280" s="870" t="s">
        <v>3460</v>
      </c>
      <c r="C280" s="835">
        <v>3</v>
      </c>
      <c r="D280" s="203">
        <v>1</v>
      </c>
      <c r="E280" s="562">
        <f t="shared" si="28"/>
        <v>0.33333333333333331</v>
      </c>
      <c r="F280" s="489"/>
      <c r="G280" s="203"/>
      <c r="H280" s="780"/>
      <c r="I280" s="489">
        <f t="shared" si="29"/>
        <v>3</v>
      </c>
      <c r="J280" s="490">
        <f t="shared" si="25"/>
        <v>1</v>
      </c>
      <c r="K280" s="780">
        <f t="shared" si="26"/>
        <v>0.33333333333333331</v>
      </c>
    </row>
    <row r="281" spans="1:11" ht="11.25" customHeight="1">
      <c r="A281" s="869" t="s">
        <v>3730</v>
      </c>
      <c r="B281" s="870" t="s">
        <v>3731</v>
      </c>
      <c r="C281" s="784">
        <v>74</v>
      </c>
      <c r="D281" s="203">
        <v>50</v>
      </c>
      <c r="E281" s="562">
        <f t="shared" si="28"/>
        <v>0.67567567567567566</v>
      </c>
      <c r="F281" s="784">
        <v>2</v>
      </c>
      <c r="G281" s="203">
        <v>1</v>
      </c>
      <c r="H281" s="780">
        <f t="shared" si="24"/>
        <v>0.5</v>
      </c>
      <c r="I281" s="489">
        <f t="shared" si="29"/>
        <v>76</v>
      </c>
      <c r="J281" s="490">
        <f t="shared" si="25"/>
        <v>51</v>
      </c>
      <c r="K281" s="780">
        <f t="shared" si="26"/>
        <v>0.67105263157894735</v>
      </c>
    </row>
    <row r="282" spans="1:11" ht="11.25" customHeight="1">
      <c r="A282" s="869" t="s">
        <v>3097</v>
      </c>
      <c r="B282" s="870" t="s">
        <v>3098</v>
      </c>
      <c r="C282" s="784">
        <v>0</v>
      </c>
      <c r="D282" s="203"/>
      <c r="E282" s="562"/>
      <c r="F282" s="784">
        <v>292</v>
      </c>
      <c r="G282" s="203">
        <v>162</v>
      </c>
      <c r="H282" s="780">
        <f t="shared" si="24"/>
        <v>0.5547945205479452</v>
      </c>
      <c r="I282" s="489">
        <f t="shared" si="29"/>
        <v>292</v>
      </c>
      <c r="J282" s="490">
        <f t="shared" si="25"/>
        <v>162</v>
      </c>
      <c r="K282" s="780">
        <f t="shared" si="26"/>
        <v>0.5547945205479452</v>
      </c>
    </row>
    <row r="283" spans="1:11" ht="11.25" customHeight="1">
      <c r="A283" s="869" t="s">
        <v>3099</v>
      </c>
      <c r="B283" s="870" t="s">
        <v>3100</v>
      </c>
      <c r="C283" s="784">
        <v>2</v>
      </c>
      <c r="D283" s="203"/>
      <c r="E283" s="562">
        <f t="shared" si="28"/>
        <v>0</v>
      </c>
      <c r="F283" s="784">
        <v>59</v>
      </c>
      <c r="G283" s="203">
        <v>51</v>
      </c>
      <c r="H283" s="780">
        <f t="shared" si="24"/>
        <v>0.86440677966101698</v>
      </c>
      <c r="I283" s="489">
        <f t="shared" si="29"/>
        <v>61</v>
      </c>
      <c r="J283" s="490">
        <f t="shared" si="25"/>
        <v>51</v>
      </c>
      <c r="K283" s="780">
        <f t="shared" si="26"/>
        <v>0.83606557377049184</v>
      </c>
    </row>
    <row r="284" spans="1:11" ht="11.25" customHeight="1">
      <c r="A284" s="869" t="s">
        <v>3101</v>
      </c>
      <c r="B284" s="870" t="s">
        <v>3102</v>
      </c>
      <c r="C284" s="784">
        <v>0</v>
      </c>
      <c r="D284" s="203"/>
      <c r="E284" s="562"/>
      <c r="F284" s="784">
        <v>8</v>
      </c>
      <c r="G284" s="203"/>
      <c r="H284" s="780">
        <f t="shared" si="24"/>
        <v>0</v>
      </c>
      <c r="I284" s="489">
        <f t="shared" si="29"/>
        <v>8</v>
      </c>
      <c r="J284" s="490">
        <f t="shared" si="25"/>
        <v>0</v>
      </c>
      <c r="K284" s="780">
        <f t="shared" si="26"/>
        <v>0</v>
      </c>
    </row>
    <row r="285" spans="1:11" ht="11.25" customHeight="1">
      <c r="A285" s="869" t="s">
        <v>3103</v>
      </c>
      <c r="B285" s="870" t="s">
        <v>3104</v>
      </c>
      <c r="C285" s="784">
        <v>1</v>
      </c>
      <c r="D285" s="203"/>
      <c r="E285" s="562">
        <f t="shared" si="28"/>
        <v>0</v>
      </c>
      <c r="F285" s="784">
        <v>14</v>
      </c>
      <c r="G285" s="203">
        <v>11</v>
      </c>
      <c r="H285" s="780">
        <f t="shared" si="24"/>
        <v>0.7857142857142857</v>
      </c>
      <c r="I285" s="489">
        <f t="shared" si="29"/>
        <v>15</v>
      </c>
      <c r="J285" s="490">
        <f t="shared" si="25"/>
        <v>11</v>
      </c>
      <c r="K285" s="780">
        <f t="shared" si="26"/>
        <v>0.73333333333333328</v>
      </c>
    </row>
    <row r="286" spans="1:11" ht="11.25" customHeight="1">
      <c r="A286" s="869" t="s">
        <v>3105</v>
      </c>
      <c r="B286" s="870" t="s">
        <v>3106</v>
      </c>
      <c r="C286" s="784">
        <v>0</v>
      </c>
      <c r="D286" s="203"/>
      <c r="E286" s="562"/>
      <c r="F286" s="784">
        <v>22</v>
      </c>
      <c r="G286" s="203">
        <v>20</v>
      </c>
      <c r="H286" s="780">
        <f t="shared" ref="H286:H321" si="30">G286/F286</f>
        <v>0.90909090909090906</v>
      </c>
      <c r="I286" s="489">
        <f t="shared" si="29"/>
        <v>22</v>
      </c>
      <c r="J286" s="490">
        <f t="shared" ref="J286:J321" si="31">D286+G286</f>
        <v>20</v>
      </c>
      <c r="K286" s="780">
        <f t="shared" ref="K286:K321" si="32">J286/I286</f>
        <v>0.90909090909090906</v>
      </c>
    </row>
    <row r="287" spans="1:11" ht="11.25" customHeight="1">
      <c r="A287" s="869" t="s">
        <v>3107</v>
      </c>
      <c r="B287" s="870" t="s">
        <v>3108</v>
      </c>
      <c r="C287" s="784">
        <v>1</v>
      </c>
      <c r="D287" s="203"/>
      <c r="E287" s="562">
        <f t="shared" si="28"/>
        <v>0</v>
      </c>
      <c r="F287" s="784">
        <v>25</v>
      </c>
      <c r="G287" s="203">
        <v>20</v>
      </c>
      <c r="H287" s="780">
        <f t="shared" si="30"/>
        <v>0.8</v>
      </c>
      <c r="I287" s="489">
        <f t="shared" si="29"/>
        <v>26</v>
      </c>
      <c r="J287" s="490">
        <f t="shared" si="31"/>
        <v>20</v>
      </c>
      <c r="K287" s="780">
        <f t="shared" si="32"/>
        <v>0.76923076923076927</v>
      </c>
    </row>
    <row r="288" spans="1:11" ht="11.25" customHeight="1">
      <c r="A288" s="869" t="s">
        <v>3109</v>
      </c>
      <c r="B288" s="870" t="s">
        <v>3110</v>
      </c>
      <c r="C288" s="784">
        <v>0</v>
      </c>
      <c r="D288" s="203"/>
      <c r="E288" s="562"/>
      <c r="F288" s="784">
        <v>122</v>
      </c>
      <c r="G288" s="203">
        <v>106</v>
      </c>
      <c r="H288" s="780">
        <f t="shared" si="30"/>
        <v>0.86885245901639341</v>
      </c>
      <c r="I288" s="489">
        <f t="shared" si="29"/>
        <v>122</v>
      </c>
      <c r="J288" s="490">
        <f t="shared" si="31"/>
        <v>106</v>
      </c>
      <c r="K288" s="780">
        <f t="shared" si="32"/>
        <v>0.86885245901639341</v>
      </c>
    </row>
    <row r="289" spans="1:11" ht="11.25" customHeight="1">
      <c r="A289" s="869" t="s">
        <v>3111</v>
      </c>
      <c r="B289" s="870" t="s">
        <v>3112</v>
      </c>
      <c r="C289" s="784">
        <v>0</v>
      </c>
      <c r="D289" s="203"/>
      <c r="E289" s="562"/>
      <c r="F289" s="784">
        <v>16</v>
      </c>
      <c r="G289" s="203">
        <v>19</v>
      </c>
      <c r="H289" s="780">
        <f t="shared" si="30"/>
        <v>1.1875</v>
      </c>
      <c r="I289" s="489">
        <f t="shared" si="29"/>
        <v>16</v>
      </c>
      <c r="J289" s="490">
        <f t="shared" si="31"/>
        <v>19</v>
      </c>
      <c r="K289" s="780">
        <f t="shared" si="32"/>
        <v>1.1875</v>
      </c>
    </row>
    <row r="290" spans="1:11" ht="11.25" customHeight="1">
      <c r="A290" s="869" t="s">
        <v>3113</v>
      </c>
      <c r="B290" s="870" t="s">
        <v>3114</v>
      </c>
      <c r="C290" s="784">
        <v>0</v>
      </c>
      <c r="D290" s="203"/>
      <c r="E290" s="562"/>
      <c r="F290" s="784">
        <v>64</v>
      </c>
      <c r="G290" s="203">
        <v>29</v>
      </c>
      <c r="H290" s="780">
        <f t="shared" si="30"/>
        <v>0.453125</v>
      </c>
      <c r="I290" s="489">
        <f t="shared" si="29"/>
        <v>64</v>
      </c>
      <c r="J290" s="490">
        <f t="shared" si="31"/>
        <v>29</v>
      </c>
      <c r="K290" s="780">
        <f t="shared" si="32"/>
        <v>0.453125</v>
      </c>
    </row>
    <row r="291" spans="1:11" ht="11.25" customHeight="1">
      <c r="A291" s="869" t="s">
        <v>3115</v>
      </c>
      <c r="B291" s="870" t="s">
        <v>3116</v>
      </c>
      <c r="C291" s="784">
        <v>0</v>
      </c>
      <c r="D291" s="203"/>
      <c r="E291" s="562"/>
      <c r="F291" s="784">
        <v>1</v>
      </c>
      <c r="G291" s="203"/>
      <c r="H291" s="780">
        <f t="shared" si="30"/>
        <v>0</v>
      </c>
      <c r="I291" s="489">
        <f t="shared" si="29"/>
        <v>1</v>
      </c>
      <c r="J291" s="490">
        <f t="shared" si="31"/>
        <v>0</v>
      </c>
      <c r="K291" s="780">
        <f t="shared" si="32"/>
        <v>0</v>
      </c>
    </row>
    <row r="292" spans="1:11" ht="11.25" customHeight="1">
      <c r="A292" s="869" t="s">
        <v>3117</v>
      </c>
      <c r="B292" s="870" t="s">
        <v>3118</v>
      </c>
      <c r="C292" s="784">
        <v>2</v>
      </c>
      <c r="D292" s="203"/>
      <c r="E292" s="562">
        <f t="shared" si="28"/>
        <v>0</v>
      </c>
      <c r="F292" s="784">
        <v>1</v>
      </c>
      <c r="G292" s="203">
        <v>1</v>
      </c>
      <c r="H292" s="780">
        <f t="shared" si="30"/>
        <v>1</v>
      </c>
      <c r="I292" s="489">
        <f t="shared" si="29"/>
        <v>3</v>
      </c>
      <c r="J292" s="490">
        <f t="shared" si="31"/>
        <v>1</v>
      </c>
      <c r="K292" s="780">
        <f t="shared" si="32"/>
        <v>0.33333333333333331</v>
      </c>
    </row>
    <row r="293" spans="1:11" ht="11.25" customHeight="1">
      <c r="A293" s="869" t="s">
        <v>3119</v>
      </c>
      <c r="B293" s="870" t="s">
        <v>3120</v>
      </c>
      <c r="C293" s="784">
        <v>1</v>
      </c>
      <c r="D293" s="203"/>
      <c r="E293" s="562">
        <f t="shared" si="28"/>
        <v>0</v>
      </c>
      <c r="F293" s="784">
        <v>2</v>
      </c>
      <c r="G293" s="203">
        <v>3</v>
      </c>
      <c r="H293" s="780">
        <f t="shared" si="30"/>
        <v>1.5</v>
      </c>
      <c r="I293" s="489">
        <f t="shared" si="29"/>
        <v>3</v>
      </c>
      <c r="J293" s="490">
        <f t="shared" si="31"/>
        <v>3</v>
      </c>
      <c r="K293" s="780">
        <f t="shared" si="32"/>
        <v>1</v>
      </c>
    </row>
    <row r="294" spans="1:11" ht="11.25" customHeight="1">
      <c r="A294" s="869" t="s">
        <v>3121</v>
      </c>
      <c r="B294" s="870" t="s">
        <v>3122</v>
      </c>
      <c r="C294" s="784">
        <v>4</v>
      </c>
      <c r="D294" s="203"/>
      <c r="E294" s="562">
        <f t="shared" si="28"/>
        <v>0</v>
      </c>
      <c r="F294" s="784">
        <v>6</v>
      </c>
      <c r="G294" s="203">
        <v>1</v>
      </c>
      <c r="H294" s="780">
        <f t="shared" si="30"/>
        <v>0.16666666666666666</v>
      </c>
      <c r="I294" s="489">
        <f t="shared" si="29"/>
        <v>10</v>
      </c>
      <c r="J294" s="490">
        <f t="shared" si="31"/>
        <v>1</v>
      </c>
      <c r="K294" s="780">
        <f t="shared" si="32"/>
        <v>0.1</v>
      </c>
    </row>
    <row r="295" spans="1:11" ht="11.25" customHeight="1">
      <c r="A295" s="869" t="s">
        <v>3123</v>
      </c>
      <c r="B295" s="870" t="s">
        <v>3124</v>
      </c>
      <c r="C295" s="784">
        <v>2</v>
      </c>
      <c r="D295" s="203">
        <v>1</v>
      </c>
      <c r="E295" s="562">
        <f t="shared" si="28"/>
        <v>0.5</v>
      </c>
      <c r="F295" s="784">
        <v>14</v>
      </c>
      <c r="G295" s="203">
        <v>8</v>
      </c>
      <c r="H295" s="780">
        <f t="shared" si="30"/>
        <v>0.5714285714285714</v>
      </c>
      <c r="I295" s="489">
        <f t="shared" si="29"/>
        <v>16</v>
      </c>
      <c r="J295" s="490">
        <f t="shared" si="31"/>
        <v>9</v>
      </c>
      <c r="K295" s="780">
        <f t="shared" si="32"/>
        <v>0.5625</v>
      </c>
    </row>
    <row r="296" spans="1:11" ht="11.25" customHeight="1">
      <c r="A296" s="869" t="s">
        <v>3125</v>
      </c>
      <c r="B296" s="870" t="s">
        <v>3126</v>
      </c>
      <c r="C296" s="784">
        <v>0</v>
      </c>
      <c r="D296" s="203"/>
      <c r="E296" s="562"/>
      <c r="F296" s="784">
        <v>2</v>
      </c>
      <c r="G296" s="203">
        <v>2</v>
      </c>
      <c r="H296" s="780">
        <f t="shared" si="30"/>
        <v>1</v>
      </c>
      <c r="I296" s="489">
        <f t="shared" si="29"/>
        <v>2</v>
      </c>
      <c r="J296" s="490">
        <f t="shared" si="31"/>
        <v>2</v>
      </c>
      <c r="K296" s="780">
        <f t="shared" si="32"/>
        <v>1</v>
      </c>
    </row>
    <row r="297" spans="1:11" ht="11.25" customHeight="1">
      <c r="A297" s="869" t="s">
        <v>3127</v>
      </c>
      <c r="B297" s="870" t="s">
        <v>3128</v>
      </c>
      <c r="C297" s="784">
        <v>0</v>
      </c>
      <c r="D297" s="203"/>
      <c r="E297" s="562"/>
      <c r="F297" s="784">
        <v>4</v>
      </c>
      <c r="G297" s="203">
        <v>1</v>
      </c>
      <c r="H297" s="780">
        <f t="shared" si="30"/>
        <v>0.25</v>
      </c>
      <c r="I297" s="489">
        <f t="shared" si="29"/>
        <v>4</v>
      </c>
      <c r="J297" s="490">
        <f t="shared" si="31"/>
        <v>1</v>
      </c>
      <c r="K297" s="780">
        <f t="shared" si="32"/>
        <v>0.25</v>
      </c>
    </row>
    <row r="298" spans="1:11" ht="11.25" customHeight="1">
      <c r="A298" s="869" t="s">
        <v>2936</v>
      </c>
      <c r="B298" s="870" t="s">
        <v>2937</v>
      </c>
      <c r="C298" s="784">
        <v>0</v>
      </c>
      <c r="D298" s="203"/>
      <c r="E298" s="562"/>
      <c r="F298" s="784">
        <v>254</v>
      </c>
      <c r="G298" s="203">
        <v>195</v>
      </c>
      <c r="H298" s="780">
        <f t="shared" si="30"/>
        <v>0.76771653543307083</v>
      </c>
      <c r="I298" s="489">
        <f t="shared" si="29"/>
        <v>254</v>
      </c>
      <c r="J298" s="490">
        <f t="shared" si="31"/>
        <v>195</v>
      </c>
      <c r="K298" s="780">
        <f t="shared" si="32"/>
        <v>0.76771653543307083</v>
      </c>
    </row>
    <row r="299" spans="1:11" ht="11.25" customHeight="1">
      <c r="A299" s="895" t="s">
        <v>3027</v>
      </c>
      <c r="B299" s="896" t="s">
        <v>3028</v>
      </c>
      <c r="C299" s="835"/>
      <c r="D299" s="203"/>
      <c r="E299" s="562"/>
      <c r="F299" s="489">
        <v>1300</v>
      </c>
      <c r="G299" s="203">
        <v>627</v>
      </c>
      <c r="H299" s="780">
        <f t="shared" si="30"/>
        <v>0.48230769230769233</v>
      </c>
      <c r="I299" s="489">
        <f t="shared" si="29"/>
        <v>1300</v>
      </c>
      <c r="J299" s="490">
        <f t="shared" si="31"/>
        <v>627</v>
      </c>
      <c r="K299" s="780">
        <f t="shared" si="32"/>
        <v>0.48230769230769233</v>
      </c>
    </row>
    <row r="300" spans="1:11" ht="11.25" customHeight="1">
      <c r="A300" s="869" t="s">
        <v>2898</v>
      </c>
      <c r="B300" s="870" t="s">
        <v>2899</v>
      </c>
      <c r="C300" s="835"/>
      <c r="D300" s="203"/>
      <c r="E300" s="562"/>
      <c r="F300" s="489">
        <v>1</v>
      </c>
      <c r="G300" s="203"/>
      <c r="H300" s="780">
        <f t="shared" si="30"/>
        <v>0</v>
      </c>
      <c r="I300" s="489">
        <f t="shared" si="29"/>
        <v>1</v>
      </c>
      <c r="J300" s="490">
        <f t="shared" si="31"/>
        <v>0</v>
      </c>
      <c r="K300" s="780">
        <f t="shared" si="32"/>
        <v>0</v>
      </c>
    </row>
    <row r="301" spans="1:11" ht="11.25" customHeight="1">
      <c r="A301" s="895" t="s">
        <v>2900</v>
      </c>
      <c r="B301" s="896" t="s">
        <v>2901</v>
      </c>
      <c r="C301" s="835">
        <v>5</v>
      </c>
      <c r="D301" s="203"/>
      <c r="E301" s="562">
        <f t="shared" si="28"/>
        <v>0</v>
      </c>
      <c r="F301" s="489">
        <v>5</v>
      </c>
      <c r="G301" s="203"/>
      <c r="H301" s="780">
        <f t="shared" si="30"/>
        <v>0</v>
      </c>
      <c r="I301" s="489">
        <f t="shared" si="29"/>
        <v>10</v>
      </c>
      <c r="J301" s="490">
        <f t="shared" si="31"/>
        <v>0</v>
      </c>
      <c r="K301" s="780">
        <f t="shared" si="32"/>
        <v>0</v>
      </c>
    </row>
    <row r="302" spans="1:11" ht="11.25" customHeight="1">
      <c r="A302" s="869" t="s">
        <v>2902</v>
      </c>
      <c r="B302" s="870" t="s">
        <v>2903</v>
      </c>
      <c r="C302" s="835">
        <v>5</v>
      </c>
      <c r="D302" s="203"/>
      <c r="E302" s="562">
        <f t="shared" si="28"/>
        <v>0</v>
      </c>
      <c r="F302" s="489">
        <v>5</v>
      </c>
      <c r="G302" s="203"/>
      <c r="H302" s="780">
        <f t="shared" si="30"/>
        <v>0</v>
      </c>
      <c r="I302" s="489">
        <f t="shared" ref="I302:I320" si="33">C302+F302</f>
        <v>10</v>
      </c>
      <c r="J302" s="490">
        <f t="shared" si="31"/>
        <v>0</v>
      </c>
      <c r="K302" s="780">
        <f t="shared" si="32"/>
        <v>0</v>
      </c>
    </row>
    <row r="303" spans="1:11" ht="11.25" customHeight="1">
      <c r="A303" s="897" t="s">
        <v>4527</v>
      </c>
      <c r="B303" s="898" t="s">
        <v>4528</v>
      </c>
      <c r="C303" s="835"/>
      <c r="D303" s="203"/>
      <c r="E303" s="562"/>
      <c r="F303" s="489">
        <v>20</v>
      </c>
      <c r="G303" s="203"/>
      <c r="H303" s="780">
        <f t="shared" si="30"/>
        <v>0</v>
      </c>
      <c r="I303" s="489">
        <f t="shared" si="33"/>
        <v>20</v>
      </c>
      <c r="J303" s="490">
        <f t="shared" si="31"/>
        <v>0</v>
      </c>
      <c r="K303" s="780">
        <f t="shared" si="32"/>
        <v>0</v>
      </c>
    </row>
    <row r="304" spans="1:11" ht="11.25" customHeight="1">
      <c r="A304" s="897" t="s">
        <v>3240</v>
      </c>
      <c r="B304" s="898" t="s">
        <v>4529</v>
      </c>
      <c r="C304" s="835">
        <v>0</v>
      </c>
      <c r="D304" s="203"/>
      <c r="E304" s="562"/>
      <c r="F304" s="489">
        <v>120</v>
      </c>
      <c r="G304" s="203"/>
      <c r="H304" s="780">
        <f t="shared" si="30"/>
        <v>0</v>
      </c>
      <c r="I304" s="489">
        <f t="shared" si="33"/>
        <v>120</v>
      </c>
      <c r="J304" s="490">
        <f t="shared" si="31"/>
        <v>0</v>
      </c>
      <c r="K304" s="780">
        <f t="shared" si="32"/>
        <v>0</v>
      </c>
    </row>
    <row r="305" spans="1:11" ht="11.25" customHeight="1">
      <c r="A305" s="897" t="s">
        <v>4530</v>
      </c>
      <c r="B305" s="898" t="s">
        <v>4531</v>
      </c>
      <c r="C305" s="835">
        <v>0</v>
      </c>
      <c r="D305" s="203"/>
      <c r="E305" s="562"/>
      <c r="F305" s="489">
        <v>60</v>
      </c>
      <c r="G305" s="203"/>
      <c r="H305" s="780">
        <f t="shared" si="30"/>
        <v>0</v>
      </c>
      <c r="I305" s="489">
        <f t="shared" si="33"/>
        <v>60</v>
      </c>
      <c r="J305" s="490">
        <f t="shared" si="31"/>
        <v>0</v>
      </c>
      <c r="K305" s="780">
        <f t="shared" si="32"/>
        <v>0</v>
      </c>
    </row>
    <row r="306" spans="1:11" ht="11.25" customHeight="1">
      <c r="A306" s="895" t="s">
        <v>2938</v>
      </c>
      <c r="B306" s="896" t="s">
        <v>2973</v>
      </c>
      <c r="C306" s="835"/>
      <c r="D306" s="203"/>
      <c r="E306" s="562"/>
      <c r="F306" s="489">
        <v>68</v>
      </c>
      <c r="G306" s="203">
        <v>16</v>
      </c>
      <c r="H306" s="780">
        <f t="shared" si="30"/>
        <v>0.23529411764705882</v>
      </c>
      <c r="I306" s="489">
        <f t="shared" si="33"/>
        <v>68</v>
      </c>
      <c r="J306" s="490">
        <f t="shared" si="31"/>
        <v>16</v>
      </c>
      <c r="K306" s="780">
        <f t="shared" si="32"/>
        <v>0.23529411764705882</v>
      </c>
    </row>
    <row r="307" spans="1:11" ht="11.25" customHeight="1">
      <c r="A307" s="895" t="s">
        <v>2974</v>
      </c>
      <c r="B307" s="896" t="s">
        <v>2975</v>
      </c>
      <c r="C307" s="835">
        <v>0</v>
      </c>
      <c r="D307" s="203"/>
      <c r="E307" s="562"/>
      <c r="F307" s="489">
        <v>1410</v>
      </c>
      <c r="G307" s="203">
        <v>217</v>
      </c>
      <c r="H307" s="780">
        <f t="shared" si="30"/>
        <v>0.15390070921985816</v>
      </c>
      <c r="I307" s="489">
        <f t="shared" si="33"/>
        <v>1410</v>
      </c>
      <c r="J307" s="490">
        <f t="shared" si="31"/>
        <v>217</v>
      </c>
      <c r="K307" s="780">
        <f t="shared" si="32"/>
        <v>0.15390070921985816</v>
      </c>
    </row>
    <row r="308" spans="1:11" ht="11.25" customHeight="1">
      <c r="A308" s="895" t="s">
        <v>2940</v>
      </c>
      <c r="B308" s="896" t="s">
        <v>2941</v>
      </c>
      <c r="C308" s="835">
        <v>0</v>
      </c>
      <c r="D308" s="203"/>
      <c r="E308" s="562"/>
      <c r="F308" s="489">
        <v>225</v>
      </c>
      <c r="G308" s="203">
        <v>315</v>
      </c>
      <c r="H308" s="780">
        <f t="shared" si="30"/>
        <v>1.4</v>
      </c>
      <c r="I308" s="489">
        <f t="shared" si="33"/>
        <v>225</v>
      </c>
      <c r="J308" s="490">
        <f t="shared" si="31"/>
        <v>315</v>
      </c>
      <c r="K308" s="780">
        <f t="shared" si="32"/>
        <v>1.4</v>
      </c>
    </row>
    <row r="309" spans="1:11" ht="11.25" customHeight="1">
      <c r="A309" s="895" t="s">
        <v>2942</v>
      </c>
      <c r="B309" s="896" t="s">
        <v>2943</v>
      </c>
      <c r="C309" s="835">
        <v>0</v>
      </c>
      <c r="D309" s="203"/>
      <c r="E309" s="562"/>
      <c r="F309" s="489">
        <v>8804</v>
      </c>
      <c r="G309" s="203">
        <v>2513</v>
      </c>
      <c r="H309" s="780">
        <f t="shared" si="30"/>
        <v>0.28543843707405725</v>
      </c>
      <c r="I309" s="489">
        <f t="shared" si="33"/>
        <v>8804</v>
      </c>
      <c r="J309" s="490">
        <f t="shared" si="31"/>
        <v>2513</v>
      </c>
      <c r="K309" s="780">
        <f t="shared" si="32"/>
        <v>0.28543843707405725</v>
      </c>
    </row>
    <row r="310" spans="1:11" ht="11.25" customHeight="1">
      <c r="A310" s="895" t="s">
        <v>2912</v>
      </c>
      <c r="B310" s="896" t="s">
        <v>2913</v>
      </c>
      <c r="C310" s="835">
        <v>0</v>
      </c>
      <c r="D310" s="203"/>
      <c r="E310" s="562"/>
      <c r="F310" s="489">
        <v>7</v>
      </c>
      <c r="G310" s="203"/>
      <c r="H310" s="780">
        <f t="shared" si="30"/>
        <v>0</v>
      </c>
      <c r="I310" s="489">
        <f t="shared" si="33"/>
        <v>7</v>
      </c>
      <c r="J310" s="490">
        <f t="shared" si="31"/>
        <v>0</v>
      </c>
      <c r="K310" s="780">
        <f t="shared" si="32"/>
        <v>0</v>
      </c>
    </row>
    <row r="311" spans="1:11" ht="11.25" customHeight="1">
      <c r="A311" s="895" t="s">
        <v>3084</v>
      </c>
      <c r="B311" s="896" t="s">
        <v>3085</v>
      </c>
      <c r="C311" s="835">
        <v>5</v>
      </c>
      <c r="D311" s="203">
        <v>6</v>
      </c>
      <c r="E311" s="562">
        <f t="shared" si="28"/>
        <v>1.2</v>
      </c>
      <c r="F311" s="489">
        <v>14541</v>
      </c>
      <c r="G311" s="203">
        <v>3674</v>
      </c>
      <c r="H311" s="780">
        <f t="shared" si="30"/>
        <v>0.2526648786190771</v>
      </c>
      <c r="I311" s="489">
        <f t="shared" si="33"/>
        <v>14546</v>
      </c>
      <c r="J311" s="490">
        <f t="shared" si="31"/>
        <v>3680</v>
      </c>
      <c r="K311" s="780">
        <f t="shared" si="32"/>
        <v>0.2529905128557679</v>
      </c>
    </row>
    <row r="312" spans="1:11" ht="11.25" customHeight="1">
      <c r="A312" s="895" t="s">
        <v>2976</v>
      </c>
      <c r="B312" s="896" t="s">
        <v>2977</v>
      </c>
      <c r="C312" s="839">
        <v>7</v>
      </c>
      <c r="D312" s="203">
        <v>1</v>
      </c>
      <c r="E312" s="562">
        <f t="shared" si="28"/>
        <v>0.14285714285714285</v>
      </c>
      <c r="F312" s="489">
        <v>32201</v>
      </c>
      <c r="G312" s="203">
        <v>7152</v>
      </c>
      <c r="H312" s="780">
        <f t="shared" si="30"/>
        <v>0.22210490357442317</v>
      </c>
      <c r="I312" s="489">
        <f t="shared" si="33"/>
        <v>32208</v>
      </c>
      <c r="J312" s="490">
        <f t="shared" si="31"/>
        <v>7153</v>
      </c>
      <c r="K312" s="780">
        <f t="shared" si="32"/>
        <v>0.22208768007948335</v>
      </c>
    </row>
    <row r="313" spans="1:11" ht="11.25" customHeight="1">
      <c r="A313" s="895" t="s">
        <v>2978</v>
      </c>
      <c r="B313" s="896" t="s">
        <v>2979</v>
      </c>
      <c r="C313" s="839">
        <v>0</v>
      </c>
      <c r="D313" s="203"/>
      <c r="E313" s="562"/>
      <c r="F313" s="489">
        <v>615</v>
      </c>
      <c r="G313" s="203"/>
      <c r="H313" s="780">
        <f t="shared" si="30"/>
        <v>0</v>
      </c>
      <c r="I313" s="489">
        <f t="shared" si="33"/>
        <v>615</v>
      </c>
      <c r="J313" s="490">
        <f t="shared" si="31"/>
        <v>0</v>
      </c>
      <c r="K313" s="780">
        <f t="shared" si="32"/>
        <v>0</v>
      </c>
    </row>
    <row r="314" spans="1:11" ht="11.25" customHeight="1">
      <c r="A314" s="895" t="s">
        <v>2982</v>
      </c>
      <c r="B314" s="896" t="s">
        <v>2983</v>
      </c>
      <c r="C314" s="839">
        <v>0</v>
      </c>
      <c r="D314" s="203"/>
      <c r="E314" s="562"/>
      <c r="F314" s="489">
        <v>1241</v>
      </c>
      <c r="G314" s="203">
        <v>385</v>
      </c>
      <c r="H314" s="780">
        <f t="shared" si="30"/>
        <v>0.31023368251410155</v>
      </c>
      <c r="I314" s="489">
        <f t="shared" si="33"/>
        <v>1241</v>
      </c>
      <c r="J314" s="490">
        <f t="shared" si="31"/>
        <v>385</v>
      </c>
      <c r="K314" s="780">
        <f t="shared" si="32"/>
        <v>0.31023368251410155</v>
      </c>
    </row>
    <row r="315" spans="1:11" ht="11.25" customHeight="1">
      <c r="A315" s="895" t="s">
        <v>2944</v>
      </c>
      <c r="B315" s="896" t="s">
        <v>2945</v>
      </c>
      <c r="C315" s="839">
        <v>4</v>
      </c>
      <c r="D315" s="203"/>
      <c r="E315" s="562">
        <f t="shared" si="28"/>
        <v>0</v>
      </c>
      <c r="F315" s="489">
        <v>29441</v>
      </c>
      <c r="G315" s="203">
        <v>878</v>
      </c>
      <c r="H315" s="780">
        <f t="shared" si="30"/>
        <v>2.9822356577561902E-2</v>
      </c>
      <c r="I315" s="489">
        <f t="shared" si="33"/>
        <v>29445</v>
      </c>
      <c r="J315" s="490">
        <f t="shared" si="31"/>
        <v>878</v>
      </c>
      <c r="K315" s="780">
        <f t="shared" si="32"/>
        <v>2.9818305314994058E-2</v>
      </c>
    </row>
    <row r="316" spans="1:11" ht="11.25" customHeight="1">
      <c r="A316" s="869" t="s">
        <v>2916</v>
      </c>
      <c r="B316" s="870" t="s">
        <v>2917</v>
      </c>
      <c r="C316" s="835"/>
      <c r="D316" s="203"/>
      <c r="E316" s="562"/>
      <c r="F316" s="489">
        <v>8</v>
      </c>
      <c r="G316" s="203"/>
      <c r="H316" s="780">
        <f t="shared" si="30"/>
        <v>0</v>
      </c>
      <c r="I316" s="489">
        <f t="shared" si="33"/>
        <v>8</v>
      </c>
      <c r="J316" s="490">
        <f t="shared" si="31"/>
        <v>0</v>
      </c>
      <c r="K316" s="780">
        <f t="shared" si="32"/>
        <v>0</v>
      </c>
    </row>
    <row r="317" spans="1:11" ht="11.25" customHeight="1">
      <c r="A317" s="869" t="s">
        <v>2986</v>
      </c>
      <c r="B317" s="870" t="s">
        <v>2987</v>
      </c>
      <c r="C317" s="835"/>
      <c r="D317" s="203"/>
      <c r="E317" s="562"/>
      <c r="F317" s="489">
        <v>2</v>
      </c>
      <c r="G317" s="203"/>
      <c r="H317" s="780">
        <f t="shared" si="30"/>
        <v>0</v>
      </c>
      <c r="I317" s="489">
        <f t="shared" si="33"/>
        <v>2</v>
      </c>
      <c r="J317" s="490">
        <f t="shared" si="31"/>
        <v>0</v>
      </c>
      <c r="K317" s="780">
        <f t="shared" si="32"/>
        <v>0</v>
      </c>
    </row>
    <row r="318" spans="1:11" ht="11.25" customHeight="1">
      <c r="A318" s="869" t="s">
        <v>2988</v>
      </c>
      <c r="B318" s="870" t="s">
        <v>2989</v>
      </c>
      <c r="C318" s="835"/>
      <c r="D318" s="203"/>
      <c r="E318" s="562"/>
      <c r="F318" s="489">
        <v>2</v>
      </c>
      <c r="G318" s="203"/>
      <c r="H318" s="780">
        <f t="shared" si="30"/>
        <v>0</v>
      </c>
      <c r="I318" s="489">
        <f t="shared" si="33"/>
        <v>2</v>
      </c>
      <c r="J318" s="490">
        <f t="shared" si="31"/>
        <v>0</v>
      </c>
      <c r="K318" s="780">
        <f t="shared" si="32"/>
        <v>0</v>
      </c>
    </row>
    <row r="319" spans="1:11" ht="11.25" customHeight="1">
      <c r="A319" s="895" t="s">
        <v>2918</v>
      </c>
      <c r="B319" s="896" t="s">
        <v>2919</v>
      </c>
      <c r="C319" s="835">
        <v>0</v>
      </c>
      <c r="D319" s="203"/>
      <c r="E319" s="562"/>
      <c r="F319" s="489">
        <v>5862</v>
      </c>
      <c r="G319" s="203">
        <v>167</v>
      </c>
      <c r="H319" s="780">
        <f t="shared" si="30"/>
        <v>2.8488570453770044E-2</v>
      </c>
      <c r="I319" s="489">
        <f t="shared" si="33"/>
        <v>5862</v>
      </c>
      <c r="J319" s="490">
        <f t="shared" si="31"/>
        <v>167</v>
      </c>
      <c r="K319" s="780">
        <f t="shared" si="32"/>
        <v>2.8488570453770044E-2</v>
      </c>
    </row>
    <row r="320" spans="1:11" ht="11.25" customHeight="1">
      <c r="A320" s="869" t="s">
        <v>2659</v>
      </c>
      <c r="B320" s="870" t="s">
        <v>2660</v>
      </c>
      <c r="C320" s="835"/>
      <c r="D320" s="203"/>
      <c r="E320" s="562"/>
      <c r="F320" s="489">
        <v>118</v>
      </c>
      <c r="G320" s="203">
        <v>28</v>
      </c>
      <c r="H320" s="780">
        <f t="shared" si="30"/>
        <v>0.23728813559322035</v>
      </c>
      <c r="I320" s="489">
        <f t="shared" si="33"/>
        <v>118</v>
      </c>
      <c r="J320" s="490">
        <f t="shared" si="31"/>
        <v>28</v>
      </c>
      <c r="K320" s="780">
        <f t="shared" si="32"/>
        <v>0.23728813559322035</v>
      </c>
    </row>
    <row r="321" spans="1:11">
      <c r="A321" s="203"/>
      <c r="B321" s="203"/>
      <c r="C321" s="915">
        <f t="shared" ref="C321:D321" si="34">SUM(C189:C319)</f>
        <v>4081</v>
      </c>
      <c r="D321" s="915">
        <f t="shared" si="34"/>
        <v>201</v>
      </c>
      <c r="E321" s="916">
        <f t="shared" si="28"/>
        <v>4.9252634158294534E-2</v>
      </c>
      <c r="F321" s="917">
        <f t="shared" ref="F321:G321" si="35">SUM(F189:F319)</f>
        <v>102897</v>
      </c>
      <c r="G321" s="917">
        <f t="shared" si="35"/>
        <v>18254</v>
      </c>
      <c r="H321" s="913">
        <f t="shared" si="30"/>
        <v>0.17740070167254635</v>
      </c>
      <c r="I321" s="912">
        <f t="shared" ref="I321" si="36">C321+F321</f>
        <v>106978</v>
      </c>
      <c r="J321" s="914">
        <f t="shared" si="31"/>
        <v>18455</v>
      </c>
      <c r="K321" s="913">
        <f t="shared" si="32"/>
        <v>0.17251210529267699</v>
      </c>
    </row>
  </sheetData>
  <sortState ref="A216:K391">
    <sortCondition ref="A216:A391"/>
  </sortState>
  <mergeCells count="5">
    <mergeCell ref="A5:A6"/>
    <mergeCell ref="B5:B6"/>
    <mergeCell ref="C5:E5"/>
    <mergeCell ref="F5:H5"/>
    <mergeCell ref="I5:K5"/>
  </mergeCells>
  <pageMargins left="0" right="0" top="0" bottom="0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34"/>
  <sheetViews>
    <sheetView topLeftCell="A40" workbookViewId="0">
      <selection activeCell="G11" sqref="G11"/>
    </sheetView>
  </sheetViews>
  <sheetFormatPr defaultRowHeight="12.75"/>
  <cols>
    <col min="1" max="1" width="9.85546875" customWidth="1"/>
    <col min="2" max="2" width="48.28515625" customWidth="1"/>
    <col min="3" max="11" width="8.710937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 ht="14.25">
      <c r="A3" s="393"/>
      <c r="B3" s="394" t="s">
        <v>1794</v>
      </c>
      <c r="C3" s="388" t="s">
        <v>1752</v>
      </c>
      <c r="D3" s="390"/>
      <c r="E3" s="390"/>
      <c r="F3" s="390"/>
      <c r="G3" s="390"/>
      <c r="H3" s="390"/>
      <c r="I3" s="392"/>
      <c r="J3" s="400"/>
      <c r="K3" s="363"/>
    </row>
    <row r="4" spans="1:11" ht="14.25">
      <c r="A4" s="393"/>
      <c r="B4" s="394" t="s">
        <v>197</v>
      </c>
      <c r="C4" s="388" t="s">
        <v>3584</v>
      </c>
      <c r="D4" s="390"/>
      <c r="E4" s="390"/>
      <c r="F4" s="390"/>
      <c r="G4" s="390"/>
      <c r="H4" s="390"/>
      <c r="I4" s="392"/>
      <c r="J4" s="400"/>
      <c r="K4" s="363"/>
    </row>
    <row r="5" spans="1:11" ht="11.25" customHeight="1">
      <c r="A5" s="989" t="s">
        <v>115</v>
      </c>
      <c r="B5" s="989" t="s">
        <v>199</v>
      </c>
      <c r="C5" s="991" t="s">
        <v>1751</v>
      </c>
      <c r="D5" s="991"/>
      <c r="E5" s="991"/>
      <c r="F5" s="991" t="s">
        <v>1750</v>
      </c>
      <c r="G5" s="991"/>
      <c r="H5" s="991"/>
      <c r="I5" s="991" t="s">
        <v>86</v>
      </c>
      <c r="J5" s="991"/>
      <c r="K5" s="991"/>
    </row>
    <row r="6" spans="1:11" ht="33" customHeight="1" thickBot="1">
      <c r="A6" s="990"/>
      <c r="B6" s="990"/>
      <c r="C6" s="667" t="s">
        <v>1808</v>
      </c>
      <c r="D6" s="667" t="s">
        <v>1809</v>
      </c>
      <c r="E6" s="693" t="s">
        <v>1804</v>
      </c>
      <c r="F6" s="667" t="s">
        <v>1808</v>
      </c>
      <c r="G6" s="667" t="s">
        <v>1809</v>
      </c>
      <c r="H6" s="693" t="s">
        <v>1804</v>
      </c>
      <c r="I6" s="667" t="s">
        <v>1808</v>
      </c>
      <c r="J6" s="667" t="s">
        <v>1809</v>
      </c>
      <c r="K6" s="693" t="s">
        <v>1804</v>
      </c>
    </row>
    <row r="7" spans="1:11" ht="15" thickTop="1">
      <c r="A7" s="397"/>
      <c r="B7" s="335" t="s">
        <v>198</v>
      </c>
      <c r="C7" s="335"/>
      <c r="D7" s="335"/>
      <c r="E7" s="335"/>
      <c r="F7" s="335"/>
      <c r="G7" s="335"/>
      <c r="H7" s="335"/>
      <c r="I7" s="335"/>
      <c r="J7" s="335"/>
      <c r="K7" s="334"/>
    </row>
    <row r="8" spans="1:11" ht="12" customHeight="1">
      <c r="A8" s="848" t="s">
        <v>3547</v>
      </c>
      <c r="B8" s="776" t="s">
        <v>3585</v>
      </c>
      <c r="C8" s="233"/>
      <c r="D8" s="715"/>
      <c r="E8" s="715"/>
      <c r="F8" s="233">
        <v>3</v>
      </c>
      <c r="G8" s="717"/>
      <c r="H8" s="717"/>
      <c r="I8" s="818">
        <f>C8+F8</f>
        <v>3</v>
      </c>
      <c r="J8" s="818">
        <f>D8+G8</f>
        <v>0</v>
      </c>
      <c r="K8" s="717"/>
    </row>
    <row r="9" spans="1:11" ht="12" customHeight="1">
      <c r="A9" s="848" t="s">
        <v>3586</v>
      </c>
      <c r="B9" s="776" t="s">
        <v>3587</v>
      </c>
      <c r="C9" s="233">
        <v>12</v>
      </c>
      <c r="D9" s="715">
        <v>2</v>
      </c>
      <c r="E9" s="716">
        <f>D9/C9</f>
        <v>0.16666666666666666</v>
      </c>
      <c r="F9" s="233">
        <v>7</v>
      </c>
      <c r="G9" s="717"/>
      <c r="H9" s="717"/>
      <c r="I9" s="818">
        <f>C9+F9</f>
        <v>19</v>
      </c>
      <c r="J9" s="818">
        <f t="shared" ref="J9:J75" si="0">D9+G9</f>
        <v>2</v>
      </c>
      <c r="K9" s="718">
        <f>J9/I9</f>
        <v>0.10526315789473684</v>
      </c>
    </row>
    <row r="10" spans="1:11" ht="12" customHeight="1">
      <c r="A10" s="848" t="s">
        <v>3590</v>
      </c>
      <c r="B10" s="776" t="s">
        <v>3591</v>
      </c>
      <c r="C10" s="842">
        <v>4</v>
      </c>
      <c r="D10" s="715"/>
      <c r="E10" s="716">
        <f t="shared" ref="E10:E55" si="1">D10/C10</f>
        <v>0</v>
      </c>
      <c r="F10" s="842">
        <v>8</v>
      </c>
      <c r="G10" s="717"/>
      <c r="H10" s="717"/>
      <c r="I10" s="818">
        <f t="shared" ref="I10:I75" si="2">C10+F10</f>
        <v>12</v>
      </c>
      <c r="J10" s="818">
        <f t="shared" si="0"/>
        <v>0</v>
      </c>
      <c r="K10" s="718">
        <f t="shared" ref="K10:K76" si="3">J10/I10</f>
        <v>0</v>
      </c>
    </row>
    <row r="11" spans="1:11" ht="12" customHeight="1">
      <c r="A11" s="848" t="s">
        <v>3592</v>
      </c>
      <c r="B11" s="776" t="s">
        <v>3593</v>
      </c>
      <c r="C11" s="842"/>
      <c r="D11" s="715"/>
      <c r="E11" s="716"/>
      <c r="F11" s="842">
        <v>1</v>
      </c>
      <c r="G11" s="717">
        <v>3</v>
      </c>
      <c r="H11" s="718">
        <f>G11/F11</f>
        <v>3</v>
      </c>
      <c r="I11" s="818">
        <f t="shared" si="2"/>
        <v>1</v>
      </c>
      <c r="J11" s="818">
        <f t="shared" si="0"/>
        <v>3</v>
      </c>
      <c r="K11" s="718">
        <f t="shared" si="3"/>
        <v>3</v>
      </c>
    </row>
    <row r="12" spans="1:11" ht="12" customHeight="1">
      <c r="A12" s="848" t="s">
        <v>3594</v>
      </c>
      <c r="B12" s="776" t="s">
        <v>3595</v>
      </c>
      <c r="C12" s="843"/>
      <c r="D12" s="715"/>
      <c r="E12" s="716"/>
      <c r="F12" s="717">
        <v>1</v>
      </c>
      <c r="G12" s="717">
        <v>1</v>
      </c>
      <c r="H12" s="718">
        <f t="shared" ref="H12:H79" si="4">G12/F12</f>
        <v>1</v>
      </c>
      <c r="I12" s="818">
        <f t="shared" si="2"/>
        <v>1</v>
      </c>
      <c r="J12" s="818">
        <f t="shared" si="0"/>
        <v>1</v>
      </c>
      <c r="K12" s="718">
        <f t="shared" si="3"/>
        <v>1</v>
      </c>
    </row>
    <row r="13" spans="1:11" ht="12" customHeight="1">
      <c r="A13" s="849" t="s">
        <v>3596</v>
      </c>
      <c r="B13" s="823" t="s">
        <v>3597</v>
      </c>
      <c r="C13" s="843"/>
      <c r="D13" s="715"/>
      <c r="E13" s="716"/>
      <c r="F13" s="717">
        <v>2</v>
      </c>
      <c r="G13" s="717"/>
      <c r="H13" s="718">
        <f t="shared" si="4"/>
        <v>0</v>
      </c>
      <c r="I13" s="818">
        <f t="shared" si="2"/>
        <v>2</v>
      </c>
      <c r="J13" s="818">
        <f t="shared" si="0"/>
        <v>0</v>
      </c>
      <c r="K13" s="718">
        <f t="shared" si="3"/>
        <v>0</v>
      </c>
    </row>
    <row r="14" spans="1:11" ht="12" customHeight="1">
      <c r="A14" s="849" t="s">
        <v>3732</v>
      </c>
      <c r="B14" s="823" t="s">
        <v>3733</v>
      </c>
      <c r="C14" s="843"/>
      <c r="D14" s="715"/>
      <c r="E14" s="716"/>
      <c r="F14" s="717"/>
      <c r="G14" s="717">
        <v>1</v>
      </c>
      <c r="H14" s="718"/>
      <c r="I14" s="818">
        <f t="shared" si="2"/>
        <v>0</v>
      </c>
      <c r="J14" s="818">
        <f t="shared" si="0"/>
        <v>1</v>
      </c>
      <c r="K14" s="718"/>
    </row>
    <row r="15" spans="1:11" ht="12" customHeight="1">
      <c r="A15" s="849" t="s">
        <v>3598</v>
      </c>
      <c r="B15" s="823" t="s">
        <v>3599</v>
      </c>
      <c r="C15" s="843"/>
      <c r="D15" s="715"/>
      <c r="E15" s="716"/>
      <c r="F15" s="717">
        <v>5</v>
      </c>
      <c r="G15" s="717"/>
      <c r="H15" s="718">
        <f t="shared" si="4"/>
        <v>0</v>
      </c>
      <c r="I15" s="818">
        <f t="shared" si="2"/>
        <v>5</v>
      </c>
      <c r="J15" s="818">
        <f t="shared" si="0"/>
        <v>0</v>
      </c>
      <c r="K15" s="718">
        <f t="shared" si="3"/>
        <v>0</v>
      </c>
    </row>
    <row r="16" spans="1:11" ht="12" customHeight="1">
      <c r="A16" s="849" t="s">
        <v>3576</v>
      </c>
      <c r="B16" s="823" t="s">
        <v>3577</v>
      </c>
      <c r="C16" s="843"/>
      <c r="D16" s="715"/>
      <c r="E16" s="716"/>
      <c r="F16" s="717">
        <v>1</v>
      </c>
      <c r="G16" s="717"/>
      <c r="H16" s="718">
        <f t="shared" si="4"/>
        <v>0</v>
      </c>
      <c r="I16" s="818">
        <f t="shared" si="2"/>
        <v>1</v>
      </c>
      <c r="J16" s="818">
        <f t="shared" si="0"/>
        <v>0</v>
      </c>
      <c r="K16" s="718">
        <f t="shared" si="3"/>
        <v>0</v>
      </c>
    </row>
    <row r="17" spans="1:11" ht="12" customHeight="1">
      <c r="A17" s="848" t="s">
        <v>3600</v>
      </c>
      <c r="B17" s="776" t="s">
        <v>3601</v>
      </c>
      <c r="C17" s="843"/>
      <c r="D17" s="715"/>
      <c r="E17" s="716"/>
      <c r="F17" s="717">
        <v>1</v>
      </c>
      <c r="G17" s="717"/>
      <c r="H17" s="718">
        <f t="shared" si="4"/>
        <v>0</v>
      </c>
      <c r="I17" s="818">
        <f t="shared" si="2"/>
        <v>1</v>
      </c>
      <c r="J17" s="818">
        <f t="shared" si="0"/>
        <v>0</v>
      </c>
      <c r="K17" s="718">
        <f t="shared" si="3"/>
        <v>0</v>
      </c>
    </row>
    <row r="18" spans="1:11" ht="12" customHeight="1">
      <c r="A18" s="848" t="s">
        <v>3602</v>
      </c>
      <c r="B18" s="776" t="s">
        <v>3603</v>
      </c>
      <c r="C18" s="843"/>
      <c r="D18" s="715"/>
      <c r="E18" s="716"/>
      <c r="F18" s="717">
        <v>10</v>
      </c>
      <c r="G18" s="717">
        <v>3</v>
      </c>
      <c r="H18" s="718">
        <f t="shared" si="4"/>
        <v>0.3</v>
      </c>
      <c r="I18" s="818">
        <f t="shared" si="2"/>
        <v>10</v>
      </c>
      <c r="J18" s="818">
        <f t="shared" si="0"/>
        <v>3</v>
      </c>
      <c r="K18" s="718">
        <f t="shared" si="3"/>
        <v>0.3</v>
      </c>
    </row>
    <row r="19" spans="1:11" ht="12" customHeight="1">
      <c r="A19" s="849" t="s">
        <v>3604</v>
      </c>
      <c r="B19" s="823" t="s">
        <v>3605</v>
      </c>
      <c r="C19" s="843"/>
      <c r="D19" s="715"/>
      <c r="E19" s="716"/>
      <c r="F19" s="717">
        <v>1</v>
      </c>
      <c r="G19" s="717"/>
      <c r="H19" s="718">
        <f t="shared" si="4"/>
        <v>0</v>
      </c>
      <c r="I19" s="818">
        <f t="shared" si="2"/>
        <v>1</v>
      </c>
      <c r="J19" s="818">
        <f t="shared" si="0"/>
        <v>0</v>
      </c>
      <c r="K19" s="718">
        <f t="shared" si="3"/>
        <v>0</v>
      </c>
    </row>
    <row r="20" spans="1:11" ht="12" customHeight="1">
      <c r="A20" s="848" t="s">
        <v>3606</v>
      </c>
      <c r="B20" s="776" t="s">
        <v>3607</v>
      </c>
      <c r="C20" s="843"/>
      <c r="D20" s="715"/>
      <c r="E20" s="716"/>
      <c r="F20" s="717">
        <v>2</v>
      </c>
      <c r="G20" s="717"/>
      <c r="H20" s="718">
        <f t="shared" si="4"/>
        <v>0</v>
      </c>
      <c r="I20" s="818">
        <f t="shared" si="2"/>
        <v>2</v>
      </c>
      <c r="J20" s="818">
        <f t="shared" si="0"/>
        <v>0</v>
      </c>
      <c r="K20" s="718">
        <f t="shared" si="3"/>
        <v>0</v>
      </c>
    </row>
    <row r="21" spans="1:11" ht="12" customHeight="1">
      <c r="A21" s="848" t="s">
        <v>3608</v>
      </c>
      <c r="B21" s="776" t="s">
        <v>3609</v>
      </c>
      <c r="C21" s="843"/>
      <c r="D21" s="715"/>
      <c r="E21" s="716"/>
      <c r="F21" s="717"/>
      <c r="G21" s="717"/>
      <c r="H21" s="718"/>
      <c r="I21" s="818">
        <f t="shared" si="2"/>
        <v>0</v>
      </c>
      <c r="J21" s="818">
        <f t="shared" si="0"/>
        <v>0</v>
      </c>
      <c r="K21" s="718"/>
    </row>
    <row r="22" spans="1:11" ht="12" customHeight="1">
      <c r="A22" s="849" t="s">
        <v>3610</v>
      </c>
      <c r="B22" s="823" t="s">
        <v>3611</v>
      </c>
      <c r="C22" s="843"/>
      <c r="D22" s="715"/>
      <c r="E22" s="716"/>
      <c r="F22" s="717">
        <v>1</v>
      </c>
      <c r="G22" s="717"/>
      <c r="H22" s="718">
        <f t="shared" si="4"/>
        <v>0</v>
      </c>
      <c r="I22" s="818">
        <f t="shared" si="2"/>
        <v>1</v>
      </c>
      <c r="J22" s="818">
        <f t="shared" si="0"/>
        <v>0</v>
      </c>
      <c r="K22" s="718">
        <f t="shared" si="3"/>
        <v>0</v>
      </c>
    </row>
    <row r="23" spans="1:11" ht="12" customHeight="1">
      <c r="A23" s="849" t="s">
        <v>3734</v>
      </c>
      <c r="B23" s="726" t="s">
        <v>3735</v>
      </c>
      <c r="C23" s="843"/>
      <c r="D23" s="715"/>
      <c r="E23" s="716"/>
      <c r="F23" s="717"/>
      <c r="G23" s="717">
        <v>2</v>
      </c>
      <c r="H23" s="718"/>
      <c r="I23" s="818">
        <f t="shared" si="2"/>
        <v>0</v>
      </c>
      <c r="J23" s="818">
        <f t="shared" si="0"/>
        <v>2</v>
      </c>
      <c r="K23" s="718"/>
    </row>
    <row r="24" spans="1:11" ht="12" customHeight="1">
      <c r="A24" s="849" t="s">
        <v>3612</v>
      </c>
      <c r="B24" s="823" t="s">
        <v>3613</v>
      </c>
      <c r="C24" s="843"/>
      <c r="D24" s="715"/>
      <c r="E24" s="716"/>
      <c r="F24" s="717">
        <v>2</v>
      </c>
      <c r="G24" s="717"/>
      <c r="H24" s="718">
        <f t="shared" si="4"/>
        <v>0</v>
      </c>
      <c r="I24" s="818">
        <f t="shared" si="2"/>
        <v>2</v>
      </c>
      <c r="J24" s="818">
        <f t="shared" si="0"/>
        <v>0</v>
      </c>
      <c r="K24" s="718">
        <f t="shared" si="3"/>
        <v>0</v>
      </c>
    </row>
    <row r="25" spans="1:11" ht="12" customHeight="1">
      <c r="A25" s="849" t="s">
        <v>3614</v>
      </c>
      <c r="B25" s="823" t="s">
        <v>3615</v>
      </c>
      <c r="C25" s="843"/>
      <c r="D25" s="715"/>
      <c r="E25" s="716"/>
      <c r="F25" s="717">
        <v>5</v>
      </c>
      <c r="G25" s="717"/>
      <c r="H25" s="718">
        <f t="shared" si="4"/>
        <v>0</v>
      </c>
      <c r="I25" s="818">
        <f t="shared" si="2"/>
        <v>5</v>
      </c>
      <c r="J25" s="818">
        <f t="shared" si="0"/>
        <v>0</v>
      </c>
      <c r="K25" s="718">
        <f t="shared" si="3"/>
        <v>0</v>
      </c>
    </row>
    <row r="26" spans="1:11" ht="12" customHeight="1">
      <c r="A26" s="848" t="s">
        <v>3616</v>
      </c>
      <c r="B26" s="776" t="s">
        <v>3617</v>
      </c>
      <c r="C26" s="843"/>
      <c r="D26" s="715"/>
      <c r="E26" s="716"/>
      <c r="F26" s="717">
        <v>4</v>
      </c>
      <c r="G26" s="717"/>
      <c r="H26" s="718">
        <f t="shared" si="4"/>
        <v>0</v>
      </c>
      <c r="I26" s="818">
        <f t="shared" si="2"/>
        <v>4</v>
      </c>
      <c r="J26" s="818">
        <f t="shared" si="0"/>
        <v>0</v>
      </c>
      <c r="K26" s="718">
        <f t="shared" si="3"/>
        <v>0</v>
      </c>
    </row>
    <row r="27" spans="1:11" ht="12" customHeight="1">
      <c r="A27" s="848" t="s">
        <v>3618</v>
      </c>
      <c r="B27" s="776" t="s">
        <v>3619</v>
      </c>
      <c r="C27" s="843"/>
      <c r="D27" s="715"/>
      <c r="E27" s="716"/>
      <c r="F27" s="717">
        <v>5</v>
      </c>
      <c r="G27" s="717"/>
      <c r="H27" s="718">
        <f t="shared" si="4"/>
        <v>0</v>
      </c>
      <c r="I27" s="818">
        <f t="shared" si="2"/>
        <v>5</v>
      </c>
      <c r="J27" s="818">
        <f t="shared" si="0"/>
        <v>0</v>
      </c>
      <c r="K27" s="718">
        <f t="shared" si="3"/>
        <v>0</v>
      </c>
    </row>
    <row r="28" spans="1:11" ht="12" customHeight="1">
      <c r="A28" s="848" t="s">
        <v>3620</v>
      </c>
      <c r="B28" s="776" t="s">
        <v>3621</v>
      </c>
      <c r="C28" s="843"/>
      <c r="D28" s="715"/>
      <c r="E28" s="716"/>
      <c r="F28" s="717">
        <v>6</v>
      </c>
      <c r="G28" s="717"/>
      <c r="H28" s="718">
        <f t="shared" si="4"/>
        <v>0</v>
      </c>
      <c r="I28" s="818">
        <f t="shared" si="2"/>
        <v>6</v>
      </c>
      <c r="J28" s="818">
        <f t="shared" si="0"/>
        <v>0</v>
      </c>
      <c r="K28" s="718">
        <f t="shared" si="3"/>
        <v>0</v>
      </c>
    </row>
    <row r="29" spans="1:11" ht="12" customHeight="1">
      <c r="A29" s="850" t="s">
        <v>3736</v>
      </c>
      <c r="B29" s="726" t="s">
        <v>3737</v>
      </c>
      <c r="C29" s="844"/>
      <c r="D29" s="715"/>
      <c r="E29" s="716"/>
      <c r="F29" s="717"/>
      <c r="G29" s="717">
        <v>1</v>
      </c>
      <c r="H29" s="718"/>
      <c r="I29" s="818">
        <f t="shared" si="2"/>
        <v>0</v>
      </c>
      <c r="J29" s="818">
        <f t="shared" si="0"/>
        <v>1</v>
      </c>
      <c r="K29" s="718"/>
    </row>
    <row r="30" spans="1:11" ht="12" customHeight="1">
      <c r="A30" s="848" t="s">
        <v>3622</v>
      </c>
      <c r="B30" s="845" t="s">
        <v>3623</v>
      </c>
      <c r="C30" s="846"/>
      <c r="D30" s="715"/>
      <c r="E30" s="716"/>
      <c r="F30" s="717">
        <v>5</v>
      </c>
      <c r="G30" s="717"/>
      <c r="H30" s="718">
        <f t="shared" si="4"/>
        <v>0</v>
      </c>
      <c r="I30" s="818">
        <f t="shared" si="2"/>
        <v>5</v>
      </c>
      <c r="J30" s="818">
        <f t="shared" si="0"/>
        <v>0</v>
      </c>
      <c r="K30" s="718">
        <f t="shared" si="3"/>
        <v>0</v>
      </c>
    </row>
    <row r="31" spans="1:11" ht="12" customHeight="1">
      <c r="A31" s="850" t="s">
        <v>3738</v>
      </c>
      <c r="B31" s="726" t="s">
        <v>3739</v>
      </c>
      <c r="C31" s="846"/>
      <c r="D31" s="715"/>
      <c r="E31" s="716"/>
      <c r="F31" s="717"/>
      <c r="G31" s="717">
        <v>1</v>
      </c>
      <c r="H31" s="718"/>
      <c r="I31" s="818">
        <f t="shared" si="2"/>
        <v>0</v>
      </c>
      <c r="J31" s="818">
        <f t="shared" si="0"/>
        <v>1</v>
      </c>
      <c r="K31" s="718"/>
    </row>
    <row r="32" spans="1:11" ht="12" customHeight="1">
      <c r="A32" s="849" t="s">
        <v>3624</v>
      </c>
      <c r="B32" s="823" t="s">
        <v>3625</v>
      </c>
      <c r="C32" s="843">
        <v>1</v>
      </c>
      <c r="D32" s="715">
        <v>1</v>
      </c>
      <c r="E32" s="716">
        <f t="shared" si="1"/>
        <v>1</v>
      </c>
      <c r="F32" s="717"/>
      <c r="G32" s="717"/>
      <c r="H32" s="718"/>
      <c r="I32" s="818">
        <f t="shared" si="2"/>
        <v>1</v>
      </c>
      <c r="J32" s="818">
        <f t="shared" si="0"/>
        <v>1</v>
      </c>
      <c r="K32" s="718">
        <f t="shared" si="3"/>
        <v>1</v>
      </c>
    </row>
    <row r="33" spans="1:11" ht="12" customHeight="1">
      <c r="A33" s="850" t="s">
        <v>3684</v>
      </c>
      <c r="B33" s="726" t="s">
        <v>3685</v>
      </c>
      <c r="C33" s="843"/>
      <c r="D33" s="715"/>
      <c r="E33" s="716"/>
      <c r="F33" s="717"/>
      <c r="G33" s="717">
        <v>1</v>
      </c>
      <c r="H33" s="718"/>
      <c r="I33" s="818">
        <f t="shared" si="2"/>
        <v>0</v>
      </c>
      <c r="J33" s="818">
        <f t="shared" si="0"/>
        <v>1</v>
      </c>
      <c r="K33" s="718"/>
    </row>
    <row r="34" spans="1:11" ht="12" customHeight="1">
      <c r="A34" s="848" t="s">
        <v>3626</v>
      </c>
      <c r="B34" s="776" t="s">
        <v>3627</v>
      </c>
      <c r="C34" s="843"/>
      <c r="D34" s="715"/>
      <c r="E34" s="716"/>
      <c r="F34" s="717">
        <v>2</v>
      </c>
      <c r="G34" s="717"/>
      <c r="H34" s="718">
        <f t="shared" si="4"/>
        <v>0</v>
      </c>
      <c r="I34" s="818">
        <f t="shared" si="2"/>
        <v>2</v>
      </c>
      <c r="J34" s="818">
        <f t="shared" si="0"/>
        <v>0</v>
      </c>
      <c r="K34" s="718">
        <f t="shared" si="3"/>
        <v>0</v>
      </c>
    </row>
    <row r="35" spans="1:11" ht="12" customHeight="1">
      <c r="A35" s="849" t="s">
        <v>3628</v>
      </c>
      <c r="B35" s="823" t="s">
        <v>3629</v>
      </c>
      <c r="C35" s="843"/>
      <c r="D35" s="715"/>
      <c r="E35" s="716"/>
      <c r="F35" s="717">
        <v>13</v>
      </c>
      <c r="G35" s="717">
        <v>3</v>
      </c>
      <c r="H35" s="718">
        <f t="shared" si="4"/>
        <v>0.23076923076923078</v>
      </c>
      <c r="I35" s="818">
        <f t="shared" si="2"/>
        <v>13</v>
      </c>
      <c r="J35" s="818">
        <f t="shared" si="0"/>
        <v>3</v>
      </c>
      <c r="K35" s="718">
        <f t="shared" si="3"/>
        <v>0.23076923076923078</v>
      </c>
    </row>
    <row r="36" spans="1:11" ht="12" customHeight="1">
      <c r="A36" s="849" t="s">
        <v>3630</v>
      </c>
      <c r="B36" s="823" t="s">
        <v>3631</v>
      </c>
      <c r="C36" s="843"/>
      <c r="D36" s="715"/>
      <c r="E36" s="716"/>
      <c r="F36" s="717">
        <v>8</v>
      </c>
      <c r="G36" s="717">
        <v>2</v>
      </c>
      <c r="H36" s="718">
        <f t="shared" si="4"/>
        <v>0.25</v>
      </c>
      <c r="I36" s="818">
        <f t="shared" si="2"/>
        <v>8</v>
      </c>
      <c r="J36" s="818">
        <f t="shared" si="0"/>
        <v>2</v>
      </c>
      <c r="K36" s="718">
        <f t="shared" si="3"/>
        <v>0.25</v>
      </c>
    </row>
    <row r="37" spans="1:11" ht="12" customHeight="1">
      <c r="A37" s="849" t="s">
        <v>3632</v>
      </c>
      <c r="B37" s="823" t="s">
        <v>3633</v>
      </c>
      <c r="C37" s="843"/>
      <c r="D37" s="715"/>
      <c r="E37" s="716"/>
      <c r="F37" s="717">
        <v>15</v>
      </c>
      <c r="G37" s="717"/>
      <c r="H37" s="718">
        <f t="shared" si="4"/>
        <v>0</v>
      </c>
      <c r="I37" s="818">
        <f t="shared" si="2"/>
        <v>15</v>
      </c>
      <c r="J37" s="818">
        <f t="shared" si="0"/>
        <v>0</v>
      </c>
      <c r="K37" s="718">
        <f t="shared" si="3"/>
        <v>0</v>
      </c>
    </row>
    <row r="38" spans="1:11" ht="12" customHeight="1">
      <c r="A38" s="849" t="s">
        <v>3634</v>
      </c>
      <c r="B38" s="823" t="s">
        <v>3635</v>
      </c>
      <c r="C38" s="843"/>
      <c r="D38" s="715"/>
      <c r="E38" s="716"/>
      <c r="F38" s="717">
        <v>1</v>
      </c>
      <c r="G38" s="717"/>
      <c r="H38" s="718">
        <f t="shared" si="4"/>
        <v>0</v>
      </c>
      <c r="I38" s="818">
        <f t="shared" si="2"/>
        <v>1</v>
      </c>
      <c r="J38" s="818">
        <f t="shared" si="0"/>
        <v>0</v>
      </c>
      <c r="K38" s="718">
        <f t="shared" si="3"/>
        <v>0</v>
      </c>
    </row>
    <row r="39" spans="1:11" ht="12" customHeight="1">
      <c r="A39" s="849" t="s">
        <v>3636</v>
      </c>
      <c r="B39" s="823" t="s">
        <v>3637</v>
      </c>
      <c r="C39" s="843"/>
      <c r="D39" s="715"/>
      <c r="E39" s="716"/>
      <c r="F39" s="717">
        <v>2</v>
      </c>
      <c r="G39" s="717"/>
      <c r="H39" s="718">
        <f t="shared" si="4"/>
        <v>0</v>
      </c>
      <c r="I39" s="818">
        <f t="shared" si="2"/>
        <v>2</v>
      </c>
      <c r="J39" s="818">
        <f t="shared" si="0"/>
        <v>0</v>
      </c>
      <c r="K39" s="718">
        <f t="shared" si="3"/>
        <v>0</v>
      </c>
    </row>
    <row r="40" spans="1:11" ht="12" customHeight="1">
      <c r="A40" s="849" t="s">
        <v>3646</v>
      </c>
      <c r="B40" s="823" t="s">
        <v>3647</v>
      </c>
      <c r="C40" s="843"/>
      <c r="D40" s="715"/>
      <c r="E40" s="716"/>
      <c r="F40" s="717">
        <v>2</v>
      </c>
      <c r="G40" s="717">
        <v>2</v>
      </c>
      <c r="H40" s="718">
        <f t="shared" si="4"/>
        <v>1</v>
      </c>
      <c r="I40" s="818">
        <f t="shared" si="2"/>
        <v>2</v>
      </c>
      <c r="J40" s="818">
        <f t="shared" si="0"/>
        <v>2</v>
      </c>
      <c r="K40" s="718">
        <f t="shared" si="3"/>
        <v>1</v>
      </c>
    </row>
    <row r="41" spans="1:11" ht="12" customHeight="1">
      <c r="A41" s="849" t="s">
        <v>3638</v>
      </c>
      <c r="B41" s="823" t="s">
        <v>3639</v>
      </c>
      <c r="C41" s="843"/>
      <c r="D41" s="715"/>
      <c r="E41" s="716"/>
      <c r="F41" s="717">
        <v>5</v>
      </c>
      <c r="G41" s="717"/>
      <c r="H41" s="718">
        <f t="shared" si="4"/>
        <v>0</v>
      </c>
      <c r="I41" s="818">
        <f t="shared" si="2"/>
        <v>5</v>
      </c>
      <c r="J41" s="818">
        <f t="shared" si="0"/>
        <v>0</v>
      </c>
      <c r="K41" s="718">
        <f t="shared" si="3"/>
        <v>0</v>
      </c>
    </row>
    <row r="42" spans="1:11" ht="12" customHeight="1">
      <c r="A42" s="850" t="s">
        <v>3740</v>
      </c>
      <c r="B42" s="726" t="s">
        <v>3741</v>
      </c>
      <c r="C42" s="835"/>
      <c r="D42" s="398"/>
      <c r="E42" s="716"/>
      <c r="F42" s="490"/>
      <c r="G42" s="135">
        <v>1</v>
      </c>
      <c r="H42" s="718"/>
      <c r="I42" s="818">
        <f t="shared" ref="I42:J44" si="5">C42+F42</f>
        <v>0</v>
      </c>
      <c r="J42" s="818">
        <f t="shared" si="5"/>
        <v>1</v>
      </c>
      <c r="K42" s="718"/>
    </row>
    <row r="43" spans="1:11" ht="12" customHeight="1">
      <c r="A43" s="850" t="s">
        <v>3742</v>
      </c>
      <c r="B43" s="726" t="s">
        <v>3743</v>
      </c>
      <c r="C43" s="835"/>
      <c r="D43" s="257"/>
      <c r="E43" s="716"/>
      <c r="F43" s="490"/>
      <c r="G43" s="257">
        <v>2</v>
      </c>
      <c r="H43" s="718"/>
      <c r="I43" s="818">
        <f t="shared" si="5"/>
        <v>0</v>
      </c>
      <c r="J43" s="818">
        <f t="shared" si="5"/>
        <v>2</v>
      </c>
      <c r="K43" s="718"/>
    </row>
    <row r="44" spans="1:11" ht="12" customHeight="1">
      <c r="A44" s="850" t="s">
        <v>3744</v>
      </c>
      <c r="B44" s="726" t="s">
        <v>3745</v>
      </c>
      <c r="C44" s="835"/>
      <c r="D44" s="257"/>
      <c r="E44" s="716"/>
      <c r="F44" s="490"/>
      <c r="G44" s="257">
        <v>1</v>
      </c>
      <c r="H44" s="718"/>
      <c r="I44" s="818">
        <f t="shared" si="5"/>
        <v>0</v>
      </c>
      <c r="J44" s="818">
        <f t="shared" si="5"/>
        <v>1</v>
      </c>
      <c r="K44" s="718"/>
    </row>
    <row r="45" spans="1:11" ht="12" customHeight="1">
      <c r="A45" s="849" t="s">
        <v>3640</v>
      </c>
      <c r="B45" s="823" t="s">
        <v>3641</v>
      </c>
      <c r="C45" s="843"/>
      <c r="D45" s="715"/>
      <c r="E45" s="716"/>
      <c r="F45" s="717">
        <v>1</v>
      </c>
      <c r="G45" s="717"/>
      <c r="H45" s="718">
        <f t="shared" si="4"/>
        <v>0</v>
      </c>
      <c r="I45" s="818">
        <f t="shared" si="2"/>
        <v>1</v>
      </c>
      <c r="J45" s="818">
        <f t="shared" si="0"/>
        <v>0</v>
      </c>
      <c r="K45" s="718">
        <f t="shared" si="3"/>
        <v>0</v>
      </c>
    </row>
    <row r="46" spans="1:11" ht="12" customHeight="1">
      <c r="A46" s="849" t="s">
        <v>3642</v>
      </c>
      <c r="B46" s="823" t="s">
        <v>3643</v>
      </c>
      <c r="C46" s="843"/>
      <c r="D46" s="715"/>
      <c r="E46" s="716"/>
      <c r="F46" s="717">
        <v>1</v>
      </c>
      <c r="G46" s="717"/>
      <c r="H46" s="718">
        <f t="shared" si="4"/>
        <v>0</v>
      </c>
      <c r="I46" s="818">
        <f t="shared" si="2"/>
        <v>1</v>
      </c>
      <c r="J46" s="818">
        <f t="shared" si="0"/>
        <v>0</v>
      </c>
      <c r="K46" s="718">
        <f t="shared" si="3"/>
        <v>0</v>
      </c>
    </row>
    <row r="47" spans="1:11" ht="12" customHeight="1">
      <c r="A47" s="849" t="s">
        <v>3644</v>
      </c>
      <c r="B47" s="823" t="s">
        <v>3645</v>
      </c>
      <c r="C47" s="843"/>
      <c r="D47" s="715"/>
      <c r="E47" s="716"/>
      <c r="F47" s="717">
        <v>1</v>
      </c>
      <c r="G47" s="717"/>
      <c r="H47" s="718">
        <f t="shared" si="4"/>
        <v>0</v>
      </c>
      <c r="I47" s="818">
        <f t="shared" si="2"/>
        <v>1</v>
      </c>
      <c r="J47" s="818">
        <f t="shared" si="0"/>
        <v>0</v>
      </c>
      <c r="K47" s="718">
        <f t="shared" si="3"/>
        <v>0</v>
      </c>
    </row>
    <row r="48" spans="1:11" ht="12" customHeight="1">
      <c r="A48" s="850" t="s">
        <v>3746</v>
      </c>
      <c r="B48" s="726" t="s">
        <v>3747</v>
      </c>
      <c r="C48" s="835"/>
      <c r="D48" s="257"/>
      <c r="E48" s="716"/>
      <c r="F48" s="490"/>
      <c r="G48" s="257">
        <v>2</v>
      </c>
      <c r="H48" s="718"/>
      <c r="I48" s="818">
        <f>C48+F48</f>
        <v>0</v>
      </c>
      <c r="J48" s="818">
        <f>D48+G48</f>
        <v>2</v>
      </c>
      <c r="K48" s="718"/>
    </row>
    <row r="49" spans="1:11" ht="12" customHeight="1">
      <c r="A49" s="848" t="s">
        <v>3648</v>
      </c>
      <c r="B49" s="776" t="s">
        <v>3649</v>
      </c>
      <c r="C49" s="847">
        <v>1</v>
      </c>
      <c r="D49" s="715"/>
      <c r="E49" s="716">
        <f t="shared" si="1"/>
        <v>0</v>
      </c>
      <c r="F49" s="818">
        <v>16</v>
      </c>
      <c r="G49" s="717">
        <v>1</v>
      </c>
      <c r="H49" s="718">
        <f t="shared" si="4"/>
        <v>6.25E-2</v>
      </c>
      <c r="I49" s="818">
        <f t="shared" si="2"/>
        <v>17</v>
      </c>
      <c r="J49" s="818">
        <f t="shared" si="0"/>
        <v>1</v>
      </c>
      <c r="K49" s="718">
        <f t="shared" si="3"/>
        <v>5.8823529411764705E-2</v>
      </c>
    </row>
    <row r="50" spans="1:11" ht="12" customHeight="1">
      <c r="A50" s="848" t="s">
        <v>3650</v>
      </c>
      <c r="B50" s="776" t="s">
        <v>3651</v>
      </c>
      <c r="C50" s="847"/>
      <c r="D50" s="715"/>
      <c r="E50" s="716"/>
      <c r="F50" s="818">
        <v>3</v>
      </c>
      <c r="G50" s="717"/>
      <c r="H50" s="718">
        <f t="shared" si="4"/>
        <v>0</v>
      </c>
      <c r="I50" s="818">
        <f t="shared" si="2"/>
        <v>3</v>
      </c>
      <c r="J50" s="818">
        <f t="shared" si="0"/>
        <v>0</v>
      </c>
      <c r="K50" s="718">
        <f t="shared" si="3"/>
        <v>0</v>
      </c>
    </row>
    <row r="51" spans="1:11" ht="12" customHeight="1">
      <c r="A51" s="849" t="s">
        <v>3652</v>
      </c>
      <c r="B51" s="823" t="s">
        <v>3653</v>
      </c>
      <c r="C51" s="847"/>
      <c r="D51" s="715"/>
      <c r="E51" s="716"/>
      <c r="F51" s="818">
        <v>1</v>
      </c>
      <c r="G51" s="717"/>
      <c r="H51" s="718">
        <f t="shared" si="4"/>
        <v>0</v>
      </c>
      <c r="I51" s="818">
        <f t="shared" si="2"/>
        <v>1</v>
      </c>
      <c r="J51" s="818">
        <f t="shared" si="0"/>
        <v>0</v>
      </c>
      <c r="K51" s="718">
        <f t="shared" si="3"/>
        <v>0</v>
      </c>
    </row>
    <row r="52" spans="1:11" ht="12" customHeight="1">
      <c r="A52" s="850" t="s">
        <v>3748</v>
      </c>
      <c r="B52" s="726" t="s">
        <v>3749</v>
      </c>
      <c r="C52" s="847"/>
      <c r="D52" s="715"/>
      <c r="E52" s="716"/>
      <c r="F52" s="818"/>
      <c r="G52" s="717">
        <v>1</v>
      </c>
      <c r="H52" s="718"/>
      <c r="I52" s="818">
        <f t="shared" si="2"/>
        <v>0</v>
      </c>
      <c r="J52" s="818">
        <f t="shared" si="0"/>
        <v>1</v>
      </c>
      <c r="K52" s="718"/>
    </row>
    <row r="53" spans="1:11" ht="12" customHeight="1">
      <c r="A53" s="849" t="s">
        <v>3654</v>
      </c>
      <c r="B53" s="823" t="s">
        <v>3655</v>
      </c>
      <c r="C53" s="847"/>
      <c r="D53" s="715"/>
      <c r="E53" s="716"/>
      <c r="F53" s="818">
        <v>1</v>
      </c>
      <c r="G53" s="717"/>
      <c r="H53" s="718">
        <f t="shared" si="4"/>
        <v>0</v>
      </c>
      <c r="I53" s="818">
        <f t="shared" si="2"/>
        <v>1</v>
      </c>
      <c r="J53" s="818">
        <f t="shared" si="0"/>
        <v>0</v>
      </c>
      <c r="K53" s="718">
        <f t="shared" si="3"/>
        <v>0</v>
      </c>
    </row>
    <row r="54" spans="1:11" ht="12" customHeight="1">
      <c r="A54" s="850" t="s">
        <v>3750</v>
      </c>
      <c r="B54" s="726" t="s">
        <v>3751</v>
      </c>
      <c r="C54" s="837"/>
      <c r="D54" s="257"/>
      <c r="E54" s="716"/>
      <c r="F54" s="841"/>
      <c r="G54" s="257">
        <v>1</v>
      </c>
      <c r="H54" s="718"/>
      <c r="I54" s="818">
        <f>C54+F54</f>
        <v>0</v>
      </c>
      <c r="J54" s="818">
        <f>D54+G54</f>
        <v>1</v>
      </c>
      <c r="K54" s="718"/>
    </row>
    <row r="55" spans="1:11" ht="12" customHeight="1">
      <c r="A55" s="832"/>
      <c r="B55" s="833" t="s">
        <v>3546</v>
      </c>
      <c r="C55" s="852">
        <f>SUM(C9:C53)</f>
        <v>18</v>
      </c>
      <c r="D55" s="852">
        <f>SUM(D9:D53)</f>
        <v>3</v>
      </c>
      <c r="E55" s="721">
        <f t="shared" si="1"/>
        <v>0.16666666666666666</v>
      </c>
      <c r="F55" s="781">
        <f>SUM(F8:F53)</f>
        <v>142</v>
      </c>
      <c r="G55" s="781">
        <f>SUM(G8:G54)</f>
        <v>29</v>
      </c>
      <c r="H55" s="722">
        <f t="shared" si="4"/>
        <v>0.20422535211267606</v>
      </c>
      <c r="I55" s="830">
        <f t="shared" si="2"/>
        <v>160</v>
      </c>
      <c r="J55" s="830">
        <f t="shared" si="0"/>
        <v>32</v>
      </c>
      <c r="K55" s="722">
        <f t="shared" si="3"/>
        <v>0.2</v>
      </c>
    </row>
    <row r="56" spans="1:11" ht="12" customHeight="1">
      <c r="A56" s="832"/>
      <c r="B56" s="854" t="s">
        <v>1749</v>
      </c>
      <c r="C56" s="488"/>
      <c r="D56" s="133"/>
      <c r="E56" s="133"/>
      <c r="F56" s="490"/>
      <c r="G56" s="134"/>
      <c r="H56" s="718"/>
      <c r="I56" s="818"/>
      <c r="J56" s="818"/>
      <c r="K56" s="718"/>
    </row>
    <row r="57" spans="1:11" ht="12" customHeight="1">
      <c r="A57" s="674" t="s">
        <v>3656</v>
      </c>
      <c r="B57" s="504" t="s">
        <v>3657</v>
      </c>
      <c r="C57" s="835">
        <v>139</v>
      </c>
      <c r="D57" s="133"/>
      <c r="E57" s="133"/>
      <c r="F57" s="490"/>
      <c r="G57" s="134"/>
      <c r="H57" s="718"/>
      <c r="I57" s="818">
        <f t="shared" si="2"/>
        <v>139</v>
      </c>
      <c r="J57" s="818">
        <f t="shared" si="0"/>
        <v>0</v>
      </c>
      <c r="K57" s="718">
        <f t="shared" si="3"/>
        <v>0</v>
      </c>
    </row>
    <row r="58" spans="1:11" ht="12" customHeight="1">
      <c r="A58" s="674" t="s">
        <v>2892</v>
      </c>
      <c r="B58" s="504" t="s">
        <v>2893</v>
      </c>
      <c r="C58" s="835"/>
      <c r="D58" s="133"/>
      <c r="E58" s="133"/>
      <c r="F58" s="490">
        <v>76</v>
      </c>
      <c r="G58" s="134">
        <v>8</v>
      </c>
      <c r="H58" s="718">
        <f t="shared" si="4"/>
        <v>0.10526315789473684</v>
      </c>
      <c r="I58" s="818">
        <f t="shared" si="2"/>
        <v>76</v>
      </c>
      <c r="J58" s="818">
        <f t="shared" si="0"/>
        <v>8</v>
      </c>
      <c r="K58" s="718">
        <f t="shared" si="3"/>
        <v>0.10526315789473684</v>
      </c>
    </row>
    <row r="59" spans="1:11" ht="12" customHeight="1">
      <c r="A59" s="674" t="s">
        <v>2894</v>
      </c>
      <c r="B59" s="504" t="s">
        <v>2895</v>
      </c>
      <c r="C59" s="835">
        <v>2</v>
      </c>
      <c r="D59" s="133"/>
      <c r="E59" s="133"/>
      <c r="F59" s="490">
        <v>371</v>
      </c>
      <c r="G59" s="134">
        <v>80</v>
      </c>
      <c r="H59" s="718">
        <f t="shared" si="4"/>
        <v>0.215633423180593</v>
      </c>
      <c r="I59" s="818">
        <f t="shared" si="2"/>
        <v>373</v>
      </c>
      <c r="J59" s="818">
        <f t="shared" si="0"/>
        <v>80</v>
      </c>
      <c r="K59" s="718">
        <f t="shared" si="3"/>
        <v>0.21447721179624665</v>
      </c>
    </row>
    <row r="60" spans="1:11" ht="12" customHeight="1">
      <c r="A60" s="674" t="s">
        <v>3010</v>
      </c>
      <c r="B60" s="504" t="s">
        <v>3011</v>
      </c>
      <c r="C60" s="835">
        <v>1</v>
      </c>
      <c r="D60" s="133"/>
      <c r="E60" s="133"/>
      <c r="F60" s="490">
        <v>30</v>
      </c>
      <c r="G60" s="134">
        <v>27</v>
      </c>
      <c r="H60" s="718">
        <f t="shared" si="4"/>
        <v>0.9</v>
      </c>
      <c r="I60" s="818">
        <f t="shared" si="2"/>
        <v>31</v>
      </c>
      <c r="J60" s="818">
        <f t="shared" si="0"/>
        <v>27</v>
      </c>
      <c r="K60" s="718">
        <f t="shared" si="3"/>
        <v>0.87096774193548387</v>
      </c>
    </row>
    <row r="61" spans="1:11" ht="12" customHeight="1">
      <c r="A61" s="674" t="s">
        <v>3194</v>
      </c>
      <c r="B61" s="504" t="s">
        <v>3195</v>
      </c>
      <c r="C61" s="835"/>
      <c r="D61" s="133"/>
      <c r="E61" s="133"/>
      <c r="F61" s="490">
        <v>1</v>
      </c>
      <c r="G61" s="134"/>
      <c r="H61" s="718">
        <f t="shared" si="4"/>
        <v>0</v>
      </c>
      <c r="I61" s="818">
        <f t="shared" si="2"/>
        <v>1</v>
      </c>
      <c r="J61" s="818">
        <f t="shared" si="0"/>
        <v>0</v>
      </c>
      <c r="K61" s="718">
        <f t="shared" si="3"/>
        <v>0</v>
      </c>
    </row>
    <row r="62" spans="1:11" ht="12" customHeight="1">
      <c r="A62" s="851" t="s">
        <v>3586</v>
      </c>
      <c r="B62" s="494" t="s">
        <v>3587</v>
      </c>
      <c r="C62" s="835">
        <v>53</v>
      </c>
      <c r="D62" s="133"/>
      <c r="E62" s="133"/>
      <c r="F62" s="490"/>
      <c r="G62" s="134"/>
      <c r="H62" s="718"/>
      <c r="I62" s="818">
        <f t="shared" si="2"/>
        <v>53</v>
      </c>
      <c r="J62" s="818">
        <f t="shared" si="0"/>
        <v>0</v>
      </c>
      <c r="K62" s="718">
        <f t="shared" si="3"/>
        <v>0</v>
      </c>
    </row>
    <row r="63" spans="1:11" ht="12" customHeight="1">
      <c r="A63" s="674" t="s">
        <v>2993</v>
      </c>
      <c r="B63" s="504" t="s">
        <v>2994</v>
      </c>
      <c r="C63" s="835">
        <v>111</v>
      </c>
      <c r="D63" s="133">
        <v>66</v>
      </c>
      <c r="E63" s="716">
        <f>D63/C63</f>
        <v>0.59459459459459463</v>
      </c>
      <c r="F63" s="490">
        <v>744</v>
      </c>
      <c r="G63" s="134">
        <v>178</v>
      </c>
      <c r="H63" s="718">
        <f t="shared" si="4"/>
        <v>0.239247311827957</v>
      </c>
      <c r="I63" s="818">
        <f t="shared" si="2"/>
        <v>855</v>
      </c>
      <c r="J63" s="818">
        <f t="shared" si="0"/>
        <v>244</v>
      </c>
      <c r="K63" s="718">
        <f t="shared" si="3"/>
        <v>0.28538011695906434</v>
      </c>
    </row>
    <row r="64" spans="1:11" ht="12" customHeight="1">
      <c r="A64" s="851" t="s">
        <v>3590</v>
      </c>
      <c r="B64" s="494" t="s">
        <v>3591</v>
      </c>
      <c r="C64" s="836">
        <v>15</v>
      </c>
      <c r="D64" s="133"/>
      <c r="E64" s="716"/>
      <c r="F64" s="840"/>
      <c r="G64" s="134">
        <v>1</v>
      </c>
      <c r="H64" s="718"/>
      <c r="I64" s="818">
        <f t="shared" si="2"/>
        <v>15</v>
      </c>
      <c r="J64" s="818">
        <f t="shared" si="0"/>
        <v>1</v>
      </c>
      <c r="K64" s="718">
        <f t="shared" si="3"/>
        <v>6.6666666666666666E-2</v>
      </c>
    </row>
    <row r="65" spans="1:11" ht="12" customHeight="1">
      <c r="A65" s="851" t="s">
        <v>3658</v>
      </c>
      <c r="B65" s="494" t="s">
        <v>3659</v>
      </c>
      <c r="C65" s="836"/>
      <c r="D65" s="133"/>
      <c r="E65" s="716"/>
      <c r="F65" s="840">
        <v>8</v>
      </c>
      <c r="G65" s="134"/>
      <c r="H65" s="718">
        <f t="shared" si="4"/>
        <v>0</v>
      </c>
      <c r="I65" s="818">
        <f t="shared" si="2"/>
        <v>8</v>
      </c>
      <c r="J65" s="818">
        <f t="shared" si="0"/>
        <v>0</v>
      </c>
      <c r="K65" s="718">
        <f t="shared" si="3"/>
        <v>0</v>
      </c>
    </row>
    <row r="66" spans="1:11" ht="12" customHeight="1">
      <c r="A66" s="851" t="s">
        <v>3660</v>
      </c>
      <c r="B66" s="494" t="s">
        <v>3661</v>
      </c>
      <c r="C66" s="835"/>
      <c r="D66" s="133"/>
      <c r="E66" s="716"/>
      <c r="F66" s="490">
        <v>1</v>
      </c>
      <c r="G66" s="134"/>
      <c r="H66" s="718">
        <f t="shared" si="4"/>
        <v>0</v>
      </c>
      <c r="I66" s="818">
        <f t="shared" si="2"/>
        <v>1</v>
      </c>
      <c r="J66" s="818">
        <f t="shared" si="0"/>
        <v>0</v>
      </c>
      <c r="K66" s="718">
        <f t="shared" si="3"/>
        <v>0</v>
      </c>
    </row>
    <row r="67" spans="1:11" ht="12" customHeight="1">
      <c r="A67" s="674" t="s">
        <v>3014</v>
      </c>
      <c r="B67" s="504" t="s">
        <v>3015</v>
      </c>
      <c r="C67" s="835"/>
      <c r="D67" s="133"/>
      <c r="E67" s="716"/>
      <c r="F67" s="490">
        <v>42</v>
      </c>
      <c r="G67" s="134">
        <v>11</v>
      </c>
      <c r="H67" s="718">
        <f t="shared" si="4"/>
        <v>0.26190476190476192</v>
      </c>
      <c r="I67" s="818">
        <f t="shared" si="2"/>
        <v>42</v>
      </c>
      <c r="J67" s="818">
        <f t="shared" si="0"/>
        <v>11</v>
      </c>
      <c r="K67" s="718">
        <f t="shared" si="3"/>
        <v>0.26190476190476192</v>
      </c>
    </row>
    <row r="68" spans="1:11" ht="12" customHeight="1">
      <c r="A68" s="851" t="s">
        <v>3662</v>
      </c>
      <c r="B68" s="494" t="s">
        <v>3663</v>
      </c>
      <c r="C68" s="835"/>
      <c r="D68" s="133"/>
      <c r="E68" s="716"/>
      <c r="F68" s="490">
        <v>1</v>
      </c>
      <c r="G68" s="134"/>
      <c r="H68" s="718">
        <f t="shared" si="4"/>
        <v>0</v>
      </c>
      <c r="I68" s="818">
        <f t="shared" si="2"/>
        <v>1</v>
      </c>
      <c r="J68" s="818">
        <f t="shared" si="0"/>
        <v>0</v>
      </c>
      <c r="K68" s="718">
        <f t="shared" si="3"/>
        <v>0</v>
      </c>
    </row>
    <row r="69" spans="1:11" ht="12" customHeight="1">
      <c r="A69" s="674" t="s">
        <v>3618</v>
      </c>
      <c r="B69" s="504" t="s">
        <v>3619</v>
      </c>
      <c r="C69" s="835"/>
      <c r="D69" s="133"/>
      <c r="E69" s="716"/>
      <c r="F69" s="490">
        <v>6</v>
      </c>
      <c r="G69" s="134"/>
      <c r="H69" s="718">
        <f t="shared" si="4"/>
        <v>0</v>
      </c>
      <c r="I69" s="818">
        <f t="shared" si="2"/>
        <v>6</v>
      </c>
      <c r="J69" s="818">
        <f t="shared" si="0"/>
        <v>0</v>
      </c>
      <c r="K69" s="718">
        <f t="shared" si="3"/>
        <v>0</v>
      </c>
    </row>
    <row r="70" spans="1:11" ht="12" customHeight="1">
      <c r="A70" s="851" t="s">
        <v>3664</v>
      </c>
      <c r="B70" s="494" t="s">
        <v>3665</v>
      </c>
      <c r="C70" s="835">
        <v>1</v>
      </c>
      <c r="D70" s="133"/>
      <c r="E70" s="716">
        <f t="shared" ref="E70:E121" si="6">D70/C70</f>
        <v>0</v>
      </c>
      <c r="F70" s="490"/>
      <c r="G70" s="134"/>
      <c r="H70" s="718"/>
      <c r="I70" s="818">
        <f t="shared" si="2"/>
        <v>1</v>
      </c>
      <c r="J70" s="818">
        <f t="shared" si="0"/>
        <v>0</v>
      </c>
      <c r="K70" s="718">
        <f t="shared" si="3"/>
        <v>0</v>
      </c>
    </row>
    <row r="71" spans="1:11" ht="12" customHeight="1">
      <c r="A71" s="851" t="s">
        <v>3666</v>
      </c>
      <c r="B71" s="494" t="s">
        <v>3667</v>
      </c>
      <c r="C71" s="835"/>
      <c r="D71" s="133"/>
      <c r="E71" s="716"/>
      <c r="F71" s="490">
        <v>1</v>
      </c>
      <c r="G71" s="134"/>
      <c r="H71" s="718">
        <f t="shared" si="4"/>
        <v>0</v>
      </c>
      <c r="I71" s="818">
        <f t="shared" si="2"/>
        <v>1</v>
      </c>
      <c r="J71" s="818">
        <f t="shared" si="0"/>
        <v>0</v>
      </c>
      <c r="K71" s="718">
        <f t="shared" si="3"/>
        <v>0</v>
      </c>
    </row>
    <row r="72" spans="1:11" ht="12" customHeight="1">
      <c r="A72" s="851" t="s">
        <v>3668</v>
      </c>
      <c r="B72" s="494" t="s">
        <v>3669</v>
      </c>
      <c r="C72" s="835"/>
      <c r="D72" s="133"/>
      <c r="E72" s="716"/>
      <c r="F72" s="490">
        <v>1</v>
      </c>
      <c r="G72" s="134"/>
      <c r="H72" s="718">
        <f t="shared" si="4"/>
        <v>0</v>
      </c>
      <c r="I72" s="818">
        <f t="shared" si="2"/>
        <v>1</v>
      </c>
      <c r="J72" s="818">
        <f t="shared" si="0"/>
        <v>0</v>
      </c>
      <c r="K72" s="718">
        <f t="shared" si="3"/>
        <v>0</v>
      </c>
    </row>
    <row r="73" spans="1:11" ht="12" customHeight="1">
      <c r="A73" s="851" t="s">
        <v>3670</v>
      </c>
      <c r="B73" s="494" t="s">
        <v>3671</v>
      </c>
      <c r="C73" s="835"/>
      <c r="D73" s="133"/>
      <c r="E73" s="716"/>
      <c r="F73" s="490">
        <v>1</v>
      </c>
      <c r="G73" s="134">
        <v>1</v>
      </c>
      <c r="H73" s="718">
        <f t="shared" si="4"/>
        <v>1</v>
      </c>
      <c r="I73" s="818">
        <f t="shared" si="2"/>
        <v>1</v>
      </c>
      <c r="J73" s="818">
        <f t="shared" si="0"/>
        <v>1</v>
      </c>
      <c r="K73" s="718">
        <f t="shared" si="3"/>
        <v>1</v>
      </c>
    </row>
    <row r="74" spans="1:11" ht="12" customHeight="1">
      <c r="A74" s="674" t="s">
        <v>3672</v>
      </c>
      <c r="B74" s="504" t="s">
        <v>3673</v>
      </c>
      <c r="C74" s="835">
        <v>84</v>
      </c>
      <c r="D74" s="133">
        <v>8</v>
      </c>
      <c r="E74" s="716">
        <f t="shared" si="6"/>
        <v>9.5238095238095233E-2</v>
      </c>
      <c r="F74" s="490"/>
      <c r="G74" s="134"/>
      <c r="H74" s="718"/>
      <c r="I74" s="818">
        <f t="shared" si="2"/>
        <v>84</v>
      </c>
      <c r="J74" s="818">
        <f t="shared" si="0"/>
        <v>8</v>
      </c>
      <c r="K74" s="718">
        <f t="shared" si="3"/>
        <v>9.5238095238095233E-2</v>
      </c>
    </row>
    <row r="75" spans="1:11" ht="12" customHeight="1">
      <c r="A75" s="851" t="s">
        <v>3674</v>
      </c>
      <c r="B75" s="494" t="s">
        <v>3675</v>
      </c>
      <c r="C75" s="835"/>
      <c r="D75" s="133"/>
      <c r="E75" s="716"/>
      <c r="F75" s="490">
        <v>2</v>
      </c>
      <c r="G75" s="134"/>
      <c r="H75" s="718">
        <f t="shared" si="4"/>
        <v>0</v>
      </c>
      <c r="I75" s="818">
        <f t="shared" si="2"/>
        <v>2</v>
      </c>
      <c r="J75" s="818">
        <f t="shared" si="0"/>
        <v>0</v>
      </c>
      <c r="K75" s="718">
        <f t="shared" si="3"/>
        <v>0</v>
      </c>
    </row>
    <row r="76" spans="1:11" ht="12" customHeight="1">
      <c r="A76" s="851" t="s">
        <v>3676</v>
      </c>
      <c r="B76" s="494" t="s">
        <v>3677</v>
      </c>
      <c r="C76" s="835"/>
      <c r="D76" s="133"/>
      <c r="E76" s="716"/>
      <c r="F76" s="490">
        <v>3</v>
      </c>
      <c r="G76" s="134"/>
      <c r="H76" s="718">
        <f t="shared" si="4"/>
        <v>0</v>
      </c>
      <c r="I76" s="818">
        <f t="shared" ref="I76:J134" si="7">C76+F76</f>
        <v>3</v>
      </c>
      <c r="J76" s="818">
        <f t="shared" si="7"/>
        <v>0</v>
      </c>
      <c r="K76" s="718">
        <f t="shared" si="3"/>
        <v>0</v>
      </c>
    </row>
    <row r="77" spans="1:11" ht="12" customHeight="1">
      <c r="A77" s="851" t="s">
        <v>3678</v>
      </c>
      <c r="B77" s="494" t="s">
        <v>3679</v>
      </c>
      <c r="C77" s="835">
        <v>1</v>
      </c>
      <c r="D77" s="133"/>
      <c r="E77" s="716">
        <f t="shared" si="6"/>
        <v>0</v>
      </c>
      <c r="F77" s="490"/>
      <c r="G77" s="134"/>
      <c r="H77" s="718"/>
      <c r="I77" s="818">
        <f t="shared" si="7"/>
        <v>1</v>
      </c>
      <c r="J77" s="818">
        <f t="shared" si="7"/>
        <v>0</v>
      </c>
      <c r="K77" s="718">
        <f t="shared" ref="K77:K134" si="8">J77/I77</f>
        <v>0</v>
      </c>
    </row>
    <row r="78" spans="1:11" ht="12" customHeight="1">
      <c r="A78" s="851" t="s">
        <v>3680</v>
      </c>
      <c r="B78" s="494" t="s">
        <v>3681</v>
      </c>
      <c r="C78" s="835"/>
      <c r="D78" s="133"/>
      <c r="E78" s="716"/>
      <c r="F78" s="490">
        <v>1</v>
      </c>
      <c r="G78" s="134"/>
      <c r="H78" s="718">
        <f t="shared" si="4"/>
        <v>0</v>
      </c>
      <c r="I78" s="818">
        <f t="shared" si="7"/>
        <v>1</v>
      </c>
      <c r="J78" s="818">
        <f t="shared" si="7"/>
        <v>0</v>
      </c>
      <c r="K78" s="718">
        <f t="shared" si="8"/>
        <v>0</v>
      </c>
    </row>
    <row r="79" spans="1:11" ht="12" customHeight="1">
      <c r="A79" s="674" t="s">
        <v>3682</v>
      </c>
      <c r="B79" s="504" t="s">
        <v>3683</v>
      </c>
      <c r="C79" s="835">
        <v>763</v>
      </c>
      <c r="D79" s="133">
        <v>97</v>
      </c>
      <c r="E79" s="716">
        <f t="shared" si="6"/>
        <v>0.127129750982962</v>
      </c>
      <c r="F79" s="490">
        <v>3</v>
      </c>
      <c r="G79" s="134"/>
      <c r="H79" s="718">
        <f t="shared" si="4"/>
        <v>0</v>
      </c>
      <c r="I79" s="818">
        <f t="shared" si="7"/>
        <v>766</v>
      </c>
      <c r="J79" s="818">
        <f t="shared" si="7"/>
        <v>97</v>
      </c>
      <c r="K79" s="718">
        <f t="shared" si="8"/>
        <v>0.12663185378590078</v>
      </c>
    </row>
    <row r="80" spans="1:11" ht="12" customHeight="1">
      <c r="A80" s="674" t="s">
        <v>3684</v>
      </c>
      <c r="B80" s="504" t="s">
        <v>3685</v>
      </c>
      <c r="C80" s="835"/>
      <c r="D80" s="133"/>
      <c r="E80" s="716"/>
      <c r="F80" s="490">
        <v>5</v>
      </c>
      <c r="G80" s="134"/>
      <c r="H80" s="718">
        <f t="shared" ref="H80:H134" si="9">G80/F80</f>
        <v>0</v>
      </c>
      <c r="I80" s="818">
        <f t="shared" si="7"/>
        <v>5</v>
      </c>
      <c r="J80" s="818">
        <f t="shared" si="7"/>
        <v>0</v>
      </c>
      <c r="K80" s="718">
        <f t="shared" si="8"/>
        <v>0</v>
      </c>
    </row>
    <row r="81" spans="1:11" ht="12" customHeight="1">
      <c r="A81" s="674" t="s">
        <v>3686</v>
      </c>
      <c r="B81" s="504" t="s">
        <v>3687</v>
      </c>
      <c r="C81" s="835">
        <v>94</v>
      </c>
      <c r="D81" s="133">
        <v>5</v>
      </c>
      <c r="E81" s="716">
        <f t="shared" si="6"/>
        <v>5.3191489361702128E-2</v>
      </c>
      <c r="F81" s="490">
        <v>1</v>
      </c>
      <c r="G81" s="134">
        <v>1</v>
      </c>
      <c r="H81" s="718">
        <f t="shared" si="9"/>
        <v>1</v>
      </c>
      <c r="I81" s="818">
        <f t="shared" si="7"/>
        <v>95</v>
      </c>
      <c r="J81" s="818">
        <f t="shared" si="7"/>
        <v>6</v>
      </c>
      <c r="K81" s="718">
        <f t="shared" si="8"/>
        <v>6.3157894736842107E-2</v>
      </c>
    </row>
    <row r="82" spans="1:11" ht="12" customHeight="1">
      <c r="A82" s="851" t="s">
        <v>3688</v>
      </c>
      <c r="B82" s="494" t="s">
        <v>3689</v>
      </c>
      <c r="C82" s="835"/>
      <c r="D82" s="133"/>
      <c r="E82" s="716"/>
      <c r="F82" s="490">
        <v>1</v>
      </c>
      <c r="G82" s="134"/>
      <c r="H82" s="718">
        <f t="shared" si="9"/>
        <v>0</v>
      </c>
      <c r="I82" s="818">
        <f t="shared" si="7"/>
        <v>1</v>
      </c>
      <c r="J82" s="818">
        <f t="shared" si="7"/>
        <v>0</v>
      </c>
      <c r="K82" s="718">
        <f t="shared" si="8"/>
        <v>0</v>
      </c>
    </row>
    <row r="83" spans="1:11" ht="12" customHeight="1">
      <c r="A83" s="851" t="s">
        <v>3690</v>
      </c>
      <c r="B83" s="494" t="s">
        <v>3691</v>
      </c>
      <c r="C83" s="835">
        <v>3</v>
      </c>
      <c r="D83" s="133"/>
      <c r="E83" s="716">
        <f t="shared" si="6"/>
        <v>0</v>
      </c>
      <c r="F83" s="490"/>
      <c r="G83" s="134"/>
      <c r="H83" s="718"/>
      <c r="I83" s="818">
        <f t="shared" si="7"/>
        <v>3</v>
      </c>
      <c r="J83" s="818">
        <f t="shared" si="7"/>
        <v>0</v>
      </c>
      <c r="K83" s="718">
        <f t="shared" si="8"/>
        <v>0</v>
      </c>
    </row>
    <row r="84" spans="1:11" ht="12" customHeight="1">
      <c r="A84" s="674" t="s">
        <v>3692</v>
      </c>
      <c r="B84" s="504" t="s">
        <v>3693</v>
      </c>
      <c r="C84" s="835"/>
      <c r="D84" s="139"/>
      <c r="E84" s="716"/>
      <c r="F84" s="490">
        <v>4</v>
      </c>
      <c r="G84" s="135">
        <v>5</v>
      </c>
      <c r="H84" s="718">
        <f t="shared" si="9"/>
        <v>1.25</v>
      </c>
      <c r="I84" s="818">
        <f t="shared" si="7"/>
        <v>4</v>
      </c>
      <c r="J84" s="818">
        <f t="shared" si="7"/>
        <v>5</v>
      </c>
      <c r="K84" s="718">
        <f t="shared" si="8"/>
        <v>1.25</v>
      </c>
    </row>
    <row r="85" spans="1:11" ht="12" customHeight="1">
      <c r="A85" s="674" t="s">
        <v>3694</v>
      </c>
      <c r="B85" s="504" t="s">
        <v>3695</v>
      </c>
      <c r="C85" s="835">
        <v>44</v>
      </c>
      <c r="D85" s="139">
        <v>7</v>
      </c>
      <c r="E85" s="716">
        <f t="shared" si="6"/>
        <v>0.15909090909090909</v>
      </c>
      <c r="F85" s="490">
        <v>7</v>
      </c>
      <c r="G85" s="135"/>
      <c r="H85" s="718">
        <f t="shared" si="9"/>
        <v>0</v>
      </c>
      <c r="I85" s="818">
        <f t="shared" si="7"/>
        <v>51</v>
      </c>
      <c r="J85" s="818">
        <f t="shared" si="7"/>
        <v>7</v>
      </c>
      <c r="K85" s="718">
        <f t="shared" si="8"/>
        <v>0.13725490196078433</v>
      </c>
    </row>
    <row r="86" spans="1:11" ht="12" customHeight="1">
      <c r="A86" s="851" t="s">
        <v>3696</v>
      </c>
      <c r="B86" s="494" t="s">
        <v>3697</v>
      </c>
      <c r="C86" s="835">
        <v>1</v>
      </c>
      <c r="D86" s="140"/>
      <c r="E86" s="716">
        <f t="shared" si="6"/>
        <v>0</v>
      </c>
      <c r="F86" s="490"/>
      <c r="G86" s="332"/>
      <c r="H86" s="718"/>
      <c r="I86" s="818">
        <f t="shared" si="7"/>
        <v>1</v>
      </c>
      <c r="J86" s="818">
        <f t="shared" si="7"/>
        <v>0</v>
      </c>
      <c r="K86" s="718">
        <f t="shared" si="8"/>
        <v>0</v>
      </c>
    </row>
    <row r="87" spans="1:11" ht="12" customHeight="1">
      <c r="A87" s="674" t="s">
        <v>3698</v>
      </c>
      <c r="B87" s="504" t="s">
        <v>3699</v>
      </c>
      <c r="C87" s="835"/>
      <c r="D87" s="139"/>
      <c r="E87" s="716"/>
      <c r="F87" s="490">
        <v>2</v>
      </c>
      <c r="G87" s="135"/>
      <c r="H87" s="718">
        <f t="shared" si="9"/>
        <v>0</v>
      </c>
      <c r="I87" s="818">
        <f t="shared" si="7"/>
        <v>2</v>
      </c>
      <c r="J87" s="818">
        <f t="shared" si="7"/>
        <v>0</v>
      </c>
      <c r="K87" s="718">
        <f t="shared" si="8"/>
        <v>0</v>
      </c>
    </row>
    <row r="88" spans="1:11" ht="12" customHeight="1">
      <c r="A88" s="674" t="s">
        <v>3700</v>
      </c>
      <c r="B88" s="504" t="s">
        <v>3701</v>
      </c>
      <c r="C88" s="835">
        <v>356</v>
      </c>
      <c r="D88" s="139">
        <v>58</v>
      </c>
      <c r="E88" s="716">
        <f t="shared" si="6"/>
        <v>0.16292134831460675</v>
      </c>
      <c r="F88" s="490">
        <v>14</v>
      </c>
      <c r="G88" s="135">
        <v>7</v>
      </c>
      <c r="H88" s="718">
        <f t="shared" si="9"/>
        <v>0.5</v>
      </c>
      <c r="I88" s="818">
        <f t="shared" si="7"/>
        <v>370</v>
      </c>
      <c r="J88" s="818">
        <f t="shared" si="7"/>
        <v>65</v>
      </c>
      <c r="K88" s="718">
        <f t="shared" si="8"/>
        <v>0.17567567567567569</v>
      </c>
    </row>
    <row r="89" spans="1:11" ht="12" customHeight="1">
      <c r="A89" s="674" t="s">
        <v>3702</v>
      </c>
      <c r="B89" s="504" t="s">
        <v>3703</v>
      </c>
      <c r="C89" s="835"/>
      <c r="D89" s="139"/>
      <c r="E89" s="716"/>
      <c r="F89" s="490">
        <v>5</v>
      </c>
      <c r="G89" s="135">
        <v>3</v>
      </c>
      <c r="H89" s="718">
        <f t="shared" si="9"/>
        <v>0.6</v>
      </c>
      <c r="I89" s="818">
        <f t="shared" si="7"/>
        <v>5</v>
      </c>
      <c r="J89" s="818">
        <f t="shared" si="7"/>
        <v>3</v>
      </c>
      <c r="K89" s="718">
        <f t="shared" si="8"/>
        <v>0.6</v>
      </c>
    </row>
    <row r="90" spans="1:11" ht="12" customHeight="1">
      <c r="A90" s="674" t="s">
        <v>3704</v>
      </c>
      <c r="B90" s="504" t="s">
        <v>3705</v>
      </c>
      <c r="C90" s="835"/>
      <c r="D90" s="133"/>
      <c r="E90" s="716"/>
      <c r="F90" s="490">
        <v>4</v>
      </c>
      <c r="G90" s="134">
        <v>1</v>
      </c>
      <c r="H90" s="718">
        <f t="shared" si="9"/>
        <v>0.25</v>
      </c>
      <c r="I90" s="818">
        <f t="shared" si="7"/>
        <v>4</v>
      </c>
      <c r="J90" s="818">
        <f t="shared" si="7"/>
        <v>1</v>
      </c>
      <c r="K90" s="718">
        <f t="shared" si="8"/>
        <v>0.25</v>
      </c>
    </row>
    <row r="91" spans="1:11" ht="12" customHeight="1">
      <c r="A91" s="851" t="s">
        <v>3678</v>
      </c>
      <c r="B91" s="494" t="s">
        <v>3679</v>
      </c>
      <c r="C91" s="835">
        <v>15</v>
      </c>
      <c r="D91" s="398">
        <v>1</v>
      </c>
      <c r="E91" s="716">
        <f t="shared" si="6"/>
        <v>6.6666666666666666E-2</v>
      </c>
      <c r="F91" s="490"/>
      <c r="G91" s="135"/>
      <c r="H91" s="718"/>
      <c r="I91" s="818">
        <f t="shared" si="7"/>
        <v>15</v>
      </c>
      <c r="J91" s="818">
        <f t="shared" si="7"/>
        <v>1</v>
      </c>
      <c r="K91" s="718">
        <f t="shared" si="8"/>
        <v>6.6666666666666666E-2</v>
      </c>
    </row>
    <row r="92" spans="1:11" ht="12" customHeight="1">
      <c r="A92" s="674" t="s">
        <v>3706</v>
      </c>
      <c r="B92" s="504" t="s">
        <v>3707</v>
      </c>
      <c r="C92" s="835">
        <v>10</v>
      </c>
      <c r="D92" s="257">
        <v>1</v>
      </c>
      <c r="E92" s="716">
        <f t="shared" si="6"/>
        <v>0.1</v>
      </c>
      <c r="F92" s="490">
        <v>2</v>
      </c>
      <c r="G92" s="257"/>
      <c r="H92" s="718">
        <f t="shared" si="9"/>
        <v>0</v>
      </c>
      <c r="I92" s="818">
        <f t="shared" si="7"/>
        <v>12</v>
      </c>
      <c r="J92" s="818">
        <f t="shared" si="7"/>
        <v>1</v>
      </c>
      <c r="K92" s="718">
        <f t="shared" si="8"/>
        <v>8.3333333333333329E-2</v>
      </c>
    </row>
    <row r="93" spans="1:11" ht="12" customHeight="1">
      <c r="A93" s="674" t="s">
        <v>3708</v>
      </c>
      <c r="B93" s="504" t="s">
        <v>3709</v>
      </c>
      <c r="C93" s="835"/>
      <c r="D93" s="257"/>
      <c r="E93" s="716"/>
      <c r="F93" s="490">
        <v>7</v>
      </c>
      <c r="G93" s="257">
        <v>4</v>
      </c>
      <c r="H93" s="718">
        <f t="shared" si="9"/>
        <v>0.5714285714285714</v>
      </c>
      <c r="I93" s="818">
        <f t="shared" si="7"/>
        <v>7</v>
      </c>
      <c r="J93" s="818">
        <f t="shared" si="7"/>
        <v>4</v>
      </c>
      <c r="K93" s="718">
        <f t="shared" si="8"/>
        <v>0.5714285714285714</v>
      </c>
    </row>
    <row r="94" spans="1:11" ht="12" customHeight="1">
      <c r="A94" s="674" t="s">
        <v>3710</v>
      </c>
      <c r="B94" s="504" t="s">
        <v>3711</v>
      </c>
      <c r="C94" s="835"/>
      <c r="D94" s="257"/>
      <c r="E94" s="716"/>
      <c r="F94" s="490">
        <v>1</v>
      </c>
      <c r="G94" s="257">
        <v>2</v>
      </c>
      <c r="H94" s="718">
        <f t="shared" si="9"/>
        <v>2</v>
      </c>
      <c r="I94" s="818">
        <f t="shared" si="7"/>
        <v>1</v>
      </c>
      <c r="J94" s="818">
        <f t="shared" si="7"/>
        <v>2</v>
      </c>
      <c r="K94" s="718">
        <f t="shared" si="8"/>
        <v>2</v>
      </c>
    </row>
    <row r="95" spans="1:11" ht="12" customHeight="1">
      <c r="A95" s="674" t="s">
        <v>3712</v>
      </c>
      <c r="B95" s="504" t="s">
        <v>3713</v>
      </c>
      <c r="C95" s="835">
        <v>663</v>
      </c>
      <c r="D95" s="257">
        <v>108</v>
      </c>
      <c r="E95" s="716">
        <f t="shared" si="6"/>
        <v>0.16289592760180996</v>
      </c>
      <c r="F95" s="490"/>
      <c r="G95" s="257"/>
      <c r="H95" s="718"/>
      <c r="I95" s="818">
        <f t="shared" si="7"/>
        <v>663</v>
      </c>
      <c r="J95" s="818">
        <f t="shared" si="7"/>
        <v>108</v>
      </c>
      <c r="K95" s="718">
        <f t="shared" si="8"/>
        <v>0.16289592760180996</v>
      </c>
    </row>
    <row r="96" spans="1:11" ht="12" customHeight="1">
      <c r="A96" s="851" t="s">
        <v>3714</v>
      </c>
      <c r="B96" s="494" t="s">
        <v>3715</v>
      </c>
      <c r="C96" s="835"/>
      <c r="D96" s="257"/>
      <c r="E96" s="716"/>
      <c r="F96" s="490">
        <v>1</v>
      </c>
      <c r="G96" s="257"/>
      <c r="H96" s="718">
        <f t="shared" si="9"/>
        <v>0</v>
      </c>
      <c r="I96" s="818">
        <f t="shared" si="7"/>
        <v>1</v>
      </c>
      <c r="J96" s="818">
        <f t="shared" si="7"/>
        <v>0</v>
      </c>
      <c r="K96" s="718">
        <f t="shared" si="8"/>
        <v>0</v>
      </c>
    </row>
    <row r="97" spans="1:11" ht="12" customHeight="1">
      <c r="A97" s="674" t="s">
        <v>3716</v>
      </c>
      <c r="B97" s="504" t="s">
        <v>3717</v>
      </c>
      <c r="C97" s="835"/>
      <c r="D97" s="257"/>
      <c r="E97" s="716"/>
      <c r="F97" s="490">
        <v>1</v>
      </c>
      <c r="G97" s="257"/>
      <c r="H97" s="718">
        <f t="shared" si="9"/>
        <v>0</v>
      </c>
      <c r="I97" s="818">
        <f t="shared" si="7"/>
        <v>1</v>
      </c>
      <c r="J97" s="818">
        <f t="shared" si="7"/>
        <v>0</v>
      </c>
      <c r="K97" s="718">
        <f t="shared" si="8"/>
        <v>0</v>
      </c>
    </row>
    <row r="98" spans="1:11" ht="12" customHeight="1">
      <c r="A98" s="851" t="s">
        <v>3718</v>
      </c>
      <c r="B98" s="494" t="s">
        <v>3719</v>
      </c>
      <c r="C98" s="835"/>
      <c r="D98" s="257"/>
      <c r="E98" s="716"/>
      <c r="F98" s="490">
        <v>1</v>
      </c>
      <c r="G98" s="257"/>
      <c r="H98" s="718">
        <f t="shared" si="9"/>
        <v>0</v>
      </c>
      <c r="I98" s="818">
        <f t="shared" si="7"/>
        <v>1</v>
      </c>
      <c r="J98" s="818">
        <f t="shared" si="7"/>
        <v>0</v>
      </c>
      <c r="K98" s="718">
        <f t="shared" si="8"/>
        <v>0</v>
      </c>
    </row>
    <row r="99" spans="1:11" ht="12" customHeight="1">
      <c r="A99" s="674" t="s">
        <v>3720</v>
      </c>
      <c r="B99" s="504" t="s">
        <v>3721</v>
      </c>
      <c r="C99" s="831">
        <v>36</v>
      </c>
      <c r="D99" s="257">
        <v>3</v>
      </c>
      <c r="E99" s="716">
        <f t="shared" si="6"/>
        <v>8.3333333333333329E-2</v>
      </c>
      <c r="F99" s="791"/>
      <c r="G99" s="257"/>
      <c r="H99" s="718"/>
      <c r="I99" s="818">
        <f t="shared" si="7"/>
        <v>36</v>
      </c>
      <c r="J99" s="818">
        <f t="shared" si="7"/>
        <v>3</v>
      </c>
      <c r="K99" s="718">
        <f t="shared" si="8"/>
        <v>8.3333333333333329E-2</v>
      </c>
    </row>
    <row r="100" spans="1:11" ht="12" customHeight="1">
      <c r="A100" s="674" t="s">
        <v>3722</v>
      </c>
      <c r="B100" s="504" t="s">
        <v>3723</v>
      </c>
      <c r="C100" s="831">
        <v>124</v>
      </c>
      <c r="D100" s="257">
        <v>2</v>
      </c>
      <c r="E100" s="716">
        <f t="shared" si="6"/>
        <v>1.6129032258064516E-2</v>
      </c>
      <c r="F100" s="791"/>
      <c r="G100" s="257"/>
      <c r="H100" s="718"/>
      <c r="I100" s="818">
        <f t="shared" si="7"/>
        <v>124</v>
      </c>
      <c r="J100" s="818">
        <f t="shared" si="7"/>
        <v>2</v>
      </c>
      <c r="K100" s="718">
        <f t="shared" si="8"/>
        <v>1.6129032258064516E-2</v>
      </c>
    </row>
    <row r="101" spans="1:11" ht="12" customHeight="1">
      <c r="A101" s="851" t="s">
        <v>3724</v>
      </c>
      <c r="B101" s="494" t="s">
        <v>3725</v>
      </c>
      <c r="C101" s="837">
        <v>1</v>
      </c>
      <c r="D101" s="257"/>
      <c r="E101" s="716">
        <f t="shared" si="6"/>
        <v>0</v>
      </c>
      <c r="F101" s="841"/>
      <c r="G101" s="257"/>
      <c r="H101" s="718"/>
      <c r="I101" s="818">
        <f t="shared" si="7"/>
        <v>1</v>
      </c>
      <c r="J101" s="818">
        <f t="shared" si="7"/>
        <v>0</v>
      </c>
      <c r="K101" s="718">
        <f t="shared" si="8"/>
        <v>0</v>
      </c>
    </row>
    <row r="102" spans="1:11" ht="12" customHeight="1">
      <c r="A102" s="674" t="s">
        <v>2928</v>
      </c>
      <c r="B102" s="504" t="s">
        <v>2929</v>
      </c>
      <c r="C102" s="835">
        <v>5</v>
      </c>
      <c r="D102" s="257">
        <v>2</v>
      </c>
      <c r="E102" s="716">
        <f t="shared" si="6"/>
        <v>0.4</v>
      </c>
      <c r="F102" s="490"/>
      <c r="G102" s="257">
        <v>4</v>
      </c>
      <c r="H102" s="718"/>
      <c r="I102" s="818">
        <f t="shared" si="7"/>
        <v>5</v>
      </c>
      <c r="J102" s="818">
        <f t="shared" si="7"/>
        <v>6</v>
      </c>
      <c r="K102" s="718">
        <f t="shared" si="8"/>
        <v>1.2</v>
      </c>
    </row>
    <row r="103" spans="1:11" ht="12" customHeight="1">
      <c r="A103" s="850" t="s">
        <v>3752</v>
      </c>
      <c r="B103" s="726" t="s">
        <v>3753</v>
      </c>
      <c r="C103" s="835"/>
      <c r="D103" s="257"/>
      <c r="E103" s="716"/>
      <c r="F103" s="490"/>
      <c r="G103" s="257">
        <v>1</v>
      </c>
      <c r="H103" s="718"/>
      <c r="I103" s="818">
        <f t="shared" si="7"/>
        <v>0</v>
      </c>
      <c r="J103" s="818">
        <f t="shared" si="7"/>
        <v>1</v>
      </c>
      <c r="K103" s="718"/>
    </row>
    <row r="104" spans="1:11" ht="12" customHeight="1">
      <c r="A104" s="674" t="s">
        <v>3726</v>
      </c>
      <c r="B104" s="504" t="s">
        <v>3727</v>
      </c>
      <c r="C104" s="835"/>
      <c r="D104" s="257"/>
      <c r="E104" s="716"/>
      <c r="F104" s="490">
        <v>1</v>
      </c>
      <c r="G104" s="257"/>
      <c r="H104" s="718">
        <f t="shared" si="9"/>
        <v>0</v>
      </c>
      <c r="I104" s="818">
        <f t="shared" si="7"/>
        <v>1</v>
      </c>
      <c r="J104" s="818">
        <f t="shared" si="7"/>
        <v>0</v>
      </c>
      <c r="K104" s="718">
        <f t="shared" si="8"/>
        <v>0</v>
      </c>
    </row>
    <row r="105" spans="1:11" ht="12" customHeight="1">
      <c r="A105" s="674" t="s">
        <v>3728</v>
      </c>
      <c r="B105" s="504" t="s">
        <v>3729</v>
      </c>
      <c r="C105" s="835"/>
      <c r="D105" s="257"/>
      <c r="E105" s="716"/>
      <c r="F105" s="490">
        <v>1</v>
      </c>
      <c r="G105" s="257"/>
      <c r="H105" s="718">
        <f t="shared" si="9"/>
        <v>0</v>
      </c>
      <c r="I105" s="818">
        <f t="shared" si="7"/>
        <v>1</v>
      </c>
      <c r="J105" s="818">
        <f t="shared" si="7"/>
        <v>0</v>
      </c>
      <c r="K105" s="718">
        <f t="shared" si="8"/>
        <v>0</v>
      </c>
    </row>
    <row r="106" spans="1:11" ht="12" customHeight="1">
      <c r="A106" s="674" t="s">
        <v>2965</v>
      </c>
      <c r="B106" s="504" t="s">
        <v>2966</v>
      </c>
      <c r="C106" s="835"/>
      <c r="D106" s="257"/>
      <c r="E106" s="716"/>
      <c r="F106" s="490">
        <v>15</v>
      </c>
      <c r="G106" s="257">
        <v>4</v>
      </c>
      <c r="H106" s="718">
        <f t="shared" si="9"/>
        <v>0.26666666666666666</v>
      </c>
      <c r="I106" s="818">
        <f t="shared" si="7"/>
        <v>15</v>
      </c>
      <c r="J106" s="818">
        <f t="shared" si="7"/>
        <v>4</v>
      </c>
      <c r="K106" s="718">
        <f t="shared" si="8"/>
        <v>0.26666666666666666</v>
      </c>
    </row>
    <row r="107" spans="1:11" ht="12" customHeight="1">
      <c r="A107" s="851" t="s">
        <v>3730</v>
      </c>
      <c r="B107" s="494" t="s">
        <v>3731</v>
      </c>
      <c r="C107" s="835">
        <v>22</v>
      </c>
      <c r="D107" s="257">
        <v>24</v>
      </c>
      <c r="E107" s="716">
        <f t="shared" si="6"/>
        <v>1.0909090909090908</v>
      </c>
      <c r="F107" s="490"/>
      <c r="G107" s="257"/>
      <c r="H107" s="718"/>
      <c r="I107" s="818">
        <f t="shared" si="7"/>
        <v>22</v>
      </c>
      <c r="J107" s="818">
        <f t="shared" si="7"/>
        <v>24</v>
      </c>
      <c r="K107" s="718">
        <f t="shared" si="8"/>
        <v>1.0909090909090908</v>
      </c>
    </row>
    <row r="108" spans="1:11" ht="12" customHeight="1">
      <c r="A108" s="851" t="s">
        <v>3097</v>
      </c>
      <c r="B108" s="494" t="s">
        <v>3098</v>
      </c>
      <c r="C108" s="838">
        <v>1</v>
      </c>
      <c r="D108" s="257">
        <v>1</v>
      </c>
      <c r="E108" s="716">
        <f t="shared" si="6"/>
        <v>1</v>
      </c>
      <c r="F108" s="838">
        <v>55</v>
      </c>
      <c r="G108" s="257">
        <v>21</v>
      </c>
      <c r="H108" s="718">
        <f t="shared" si="9"/>
        <v>0.38181818181818183</v>
      </c>
      <c r="I108" s="818">
        <f t="shared" si="7"/>
        <v>56</v>
      </c>
      <c r="J108" s="818">
        <f t="shared" si="7"/>
        <v>22</v>
      </c>
      <c r="K108" s="718">
        <f t="shared" si="8"/>
        <v>0.39285714285714285</v>
      </c>
    </row>
    <row r="109" spans="1:11" ht="12" customHeight="1">
      <c r="A109" s="851" t="s">
        <v>3099</v>
      </c>
      <c r="B109" s="494" t="s">
        <v>3100</v>
      </c>
      <c r="C109" s="838">
        <v>0</v>
      </c>
      <c r="D109" s="257"/>
      <c r="E109" s="716"/>
      <c r="F109" s="838">
        <v>2</v>
      </c>
      <c r="G109" s="257">
        <v>2</v>
      </c>
      <c r="H109" s="718">
        <f t="shared" si="9"/>
        <v>1</v>
      </c>
      <c r="I109" s="818">
        <f t="shared" si="7"/>
        <v>2</v>
      </c>
      <c r="J109" s="818">
        <f t="shared" si="7"/>
        <v>2</v>
      </c>
      <c r="K109" s="718">
        <f t="shared" si="8"/>
        <v>1</v>
      </c>
    </row>
    <row r="110" spans="1:11" ht="12" customHeight="1">
      <c r="A110" s="851" t="s">
        <v>3101</v>
      </c>
      <c r="B110" s="494" t="s">
        <v>3102</v>
      </c>
      <c r="C110" s="838">
        <v>0</v>
      </c>
      <c r="D110" s="257"/>
      <c r="E110" s="716"/>
      <c r="F110" s="838">
        <v>3</v>
      </c>
      <c r="G110" s="257"/>
      <c r="H110" s="718">
        <f t="shared" si="9"/>
        <v>0</v>
      </c>
      <c r="I110" s="818">
        <f t="shared" si="7"/>
        <v>3</v>
      </c>
      <c r="J110" s="818">
        <f t="shared" si="7"/>
        <v>0</v>
      </c>
      <c r="K110" s="718">
        <f t="shared" si="8"/>
        <v>0</v>
      </c>
    </row>
    <row r="111" spans="1:11" ht="12" customHeight="1">
      <c r="A111" s="851" t="s">
        <v>3103</v>
      </c>
      <c r="B111" s="494" t="s">
        <v>3104</v>
      </c>
      <c r="C111" s="838"/>
      <c r="D111" s="257"/>
      <c r="E111" s="716"/>
      <c r="F111" s="838"/>
      <c r="G111" s="257">
        <v>1</v>
      </c>
      <c r="H111" s="718"/>
      <c r="I111" s="818">
        <f t="shared" si="7"/>
        <v>0</v>
      </c>
      <c r="J111" s="818">
        <f t="shared" si="7"/>
        <v>1</v>
      </c>
      <c r="K111" s="718"/>
    </row>
    <row r="112" spans="1:11" ht="12" customHeight="1">
      <c r="A112" s="851" t="s">
        <v>3105</v>
      </c>
      <c r="B112" s="494" t="s">
        <v>3106</v>
      </c>
      <c r="C112" s="838">
        <v>0</v>
      </c>
      <c r="D112" s="257"/>
      <c r="E112" s="716"/>
      <c r="F112" s="838">
        <v>1</v>
      </c>
      <c r="G112" s="257">
        <v>4</v>
      </c>
      <c r="H112" s="718">
        <f t="shared" si="9"/>
        <v>4</v>
      </c>
      <c r="I112" s="818">
        <f t="shared" si="7"/>
        <v>1</v>
      </c>
      <c r="J112" s="818">
        <f t="shared" si="7"/>
        <v>4</v>
      </c>
      <c r="K112" s="718">
        <f t="shared" si="8"/>
        <v>4</v>
      </c>
    </row>
    <row r="113" spans="1:11" ht="12" customHeight="1">
      <c r="A113" s="851" t="s">
        <v>3107</v>
      </c>
      <c r="B113" s="494" t="s">
        <v>3108</v>
      </c>
      <c r="C113" s="838">
        <v>0</v>
      </c>
      <c r="D113" s="257"/>
      <c r="E113" s="716"/>
      <c r="F113" s="838">
        <v>3</v>
      </c>
      <c r="G113" s="257">
        <v>1</v>
      </c>
      <c r="H113" s="718">
        <f t="shared" si="9"/>
        <v>0.33333333333333331</v>
      </c>
      <c r="I113" s="818">
        <f t="shared" si="7"/>
        <v>3</v>
      </c>
      <c r="J113" s="818">
        <f t="shared" si="7"/>
        <v>1</v>
      </c>
      <c r="K113" s="718">
        <f t="shared" si="8"/>
        <v>0.33333333333333331</v>
      </c>
    </row>
    <row r="114" spans="1:11" ht="12" customHeight="1">
      <c r="A114" s="851" t="s">
        <v>3109</v>
      </c>
      <c r="B114" s="494" t="s">
        <v>3110</v>
      </c>
      <c r="C114" s="838">
        <v>0</v>
      </c>
      <c r="D114" s="257"/>
      <c r="E114" s="716"/>
      <c r="F114" s="838">
        <v>22</v>
      </c>
      <c r="G114" s="257">
        <v>20</v>
      </c>
      <c r="H114" s="718">
        <f t="shared" si="9"/>
        <v>0.90909090909090906</v>
      </c>
      <c r="I114" s="818">
        <f t="shared" si="7"/>
        <v>22</v>
      </c>
      <c r="J114" s="818">
        <f t="shared" si="7"/>
        <v>20</v>
      </c>
      <c r="K114" s="718">
        <f t="shared" si="8"/>
        <v>0.90909090909090906</v>
      </c>
    </row>
    <row r="115" spans="1:11" ht="12" customHeight="1">
      <c r="A115" s="851" t="s">
        <v>3113</v>
      </c>
      <c r="B115" s="494" t="s">
        <v>3114</v>
      </c>
      <c r="C115" s="838">
        <v>1</v>
      </c>
      <c r="D115" s="257"/>
      <c r="E115" s="716">
        <f t="shared" si="6"/>
        <v>0</v>
      </c>
      <c r="F115" s="838">
        <v>7</v>
      </c>
      <c r="G115" s="257">
        <v>1</v>
      </c>
      <c r="H115" s="718">
        <f t="shared" si="9"/>
        <v>0.14285714285714285</v>
      </c>
      <c r="I115" s="818">
        <f t="shared" si="7"/>
        <v>8</v>
      </c>
      <c r="J115" s="818">
        <f t="shared" si="7"/>
        <v>1</v>
      </c>
      <c r="K115" s="718">
        <f t="shared" si="8"/>
        <v>0.125</v>
      </c>
    </row>
    <row r="116" spans="1:11" ht="12" customHeight="1">
      <c r="A116" s="851" t="s">
        <v>3119</v>
      </c>
      <c r="B116" s="494" t="s">
        <v>3120</v>
      </c>
      <c r="C116" s="838">
        <v>0</v>
      </c>
      <c r="D116" s="257">
        <v>1</v>
      </c>
      <c r="E116" s="716"/>
      <c r="F116" s="838">
        <v>3</v>
      </c>
      <c r="G116" s="257">
        <v>1</v>
      </c>
      <c r="H116" s="718">
        <f t="shared" si="9"/>
        <v>0.33333333333333331</v>
      </c>
      <c r="I116" s="818">
        <f t="shared" si="7"/>
        <v>3</v>
      </c>
      <c r="J116" s="818">
        <f t="shared" si="7"/>
        <v>2</v>
      </c>
      <c r="K116" s="718">
        <f t="shared" si="8"/>
        <v>0.66666666666666663</v>
      </c>
    </row>
    <row r="117" spans="1:11" ht="12" customHeight="1">
      <c r="A117" s="851" t="s">
        <v>3121</v>
      </c>
      <c r="B117" s="494" t="s">
        <v>3122</v>
      </c>
      <c r="C117" s="838">
        <v>3</v>
      </c>
      <c r="D117" s="257">
        <v>1</v>
      </c>
      <c r="E117" s="716">
        <f t="shared" si="6"/>
        <v>0.33333333333333331</v>
      </c>
      <c r="F117" s="838">
        <v>1</v>
      </c>
      <c r="G117" s="257"/>
      <c r="H117" s="718">
        <f t="shared" si="9"/>
        <v>0</v>
      </c>
      <c r="I117" s="818">
        <f t="shared" si="7"/>
        <v>4</v>
      </c>
      <c r="J117" s="818">
        <f t="shared" si="7"/>
        <v>1</v>
      </c>
      <c r="K117" s="718">
        <f t="shared" si="8"/>
        <v>0.25</v>
      </c>
    </row>
    <row r="118" spans="1:11" ht="12" customHeight="1">
      <c r="A118" s="851" t="s">
        <v>3123</v>
      </c>
      <c r="B118" s="494" t="s">
        <v>3124</v>
      </c>
      <c r="C118" s="838">
        <v>0</v>
      </c>
      <c r="D118" s="257"/>
      <c r="E118" s="716"/>
      <c r="F118" s="838">
        <v>5</v>
      </c>
      <c r="G118" s="257">
        <v>2</v>
      </c>
      <c r="H118" s="718">
        <f t="shared" si="9"/>
        <v>0.4</v>
      </c>
      <c r="I118" s="818">
        <f t="shared" si="7"/>
        <v>5</v>
      </c>
      <c r="J118" s="818">
        <f t="shared" si="7"/>
        <v>2</v>
      </c>
      <c r="K118" s="718">
        <f t="shared" si="8"/>
        <v>0.4</v>
      </c>
    </row>
    <row r="119" spans="1:11" ht="12" customHeight="1">
      <c r="A119" s="851" t="s">
        <v>3127</v>
      </c>
      <c r="B119" s="494" t="s">
        <v>3128</v>
      </c>
      <c r="C119" s="838"/>
      <c r="D119" s="257"/>
      <c r="E119" s="716"/>
      <c r="F119" s="838"/>
      <c r="G119" s="257">
        <v>1</v>
      </c>
      <c r="H119" s="718"/>
      <c r="I119" s="818">
        <f t="shared" si="7"/>
        <v>0</v>
      </c>
      <c r="J119" s="818">
        <f t="shared" si="7"/>
        <v>1</v>
      </c>
      <c r="K119" s="718"/>
    </row>
    <row r="120" spans="1:11" ht="12" customHeight="1">
      <c r="A120" s="851" t="s">
        <v>2936</v>
      </c>
      <c r="B120" s="494" t="s">
        <v>2937</v>
      </c>
      <c r="C120" s="838">
        <v>1</v>
      </c>
      <c r="D120" s="257">
        <v>1</v>
      </c>
      <c r="E120" s="716">
        <f t="shared" si="6"/>
        <v>1</v>
      </c>
      <c r="F120" s="838">
        <v>35</v>
      </c>
      <c r="G120" s="257">
        <v>24</v>
      </c>
      <c r="H120" s="718">
        <f t="shared" si="9"/>
        <v>0.68571428571428572</v>
      </c>
      <c r="I120" s="818">
        <f t="shared" si="7"/>
        <v>36</v>
      </c>
      <c r="J120" s="818">
        <f t="shared" si="7"/>
        <v>25</v>
      </c>
      <c r="K120" s="718">
        <f t="shared" si="8"/>
        <v>0.69444444444444442</v>
      </c>
    </row>
    <row r="121" spans="1:11" ht="12" customHeight="1">
      <c r="A121" s="674" t="s">
        <v>3027</v>
      </c>
      <c r="B121" s="504" t="s">
        <v>3028</v>
      </c>
      <c r="C121" s="835">
        <v>7</v>
      </c>
      <c r="D121" s="257"/>
      <c r="E121" s="716">
        <f t="shared" si="6"/>
        <v>0</v>
      </c>
      <c r="F121" s="490">
        <v>764</v>
      </c>
      <c r="G121" s="257">
        <v>279</v>
      </c>
      <c r="H121" s="718">
        <f t="shared" si="9"/>
        <v>0.36518324607329844</v>
      </c>
      <c r="I121" s="818">
        <f t="shared" si="7"/>
        <v>771</v>
      </c>
      <c r="J121" s="818">
        <f t="shared" si="7"/>
        <v>279</v>
      </c>
      <c r="K121" s="718">
        <f t="shared" si="8"/>
        <v>0.36186770428015563</v>
      </c>
    </row>
    <row r="122" spans="1:11" ht="12" customHeight="1">
      <c r="A122" s="674" t="s">
        <v>2938</v>
      </c>
      <c r="B122" s="504" t="s">
        <v>2973</v>
      </c>
      <c r="C122" s="835"/>
      <c r="D122" s="257"/>
      <c r="E122" s="716"/>
      <c r="F122" s="490">
        <v>17</v>
      </c>
      <c r="G122" s="257">
        <v>5</v>
      </c>
      <c r="H122" s="718">
        <f t="shared" si="9"/>
        <v>0.29411764705882354</v>
      </c>
      <c r="I122" s="818">
        <f t="shared" si="7"/>
        <v>17</v>
      </c>
      <c r="J122" s="818">
        <f t="shared" si="7"/>
        <v>5</v>
      </c>
      <c r="K122" s="718">
        <f t="shared" si="8"/>
        <v>0.29411764705882354</v>
      </c>
    </row>
    <row r="123" spans="1:11" ht="12" customHeight="1">
      <c r="A123" s="674" t="s">
        <v>2974</v>
      </c>
      <c r="B123" s="504" t="s">
        <v>2975</v>
      </c>
      <c r="C123" s="835"/>
      <c r="D123" s="257"/>
      <c r="E123" s="716"/>
      <c r="F123" s="490">
        <v>232</v>
      </c>
      <c r="G123" s="257">
        <v>21</v>
      </c>
      <c r="H123" s="718">
        <f t="shared" si="9"/>
        <v>9.0517241379310345E-2</v>
      </c>
      <c r="I123" s="818">
        <f t="shared" si="7"/>
        <v>232</v>
      </c>
      <c r="J123" s="818">
        <f t="shared" si="7"/>
        <v>21</v>
      </c>
      <c r="K123" s="718">
        <f t="shared" si="8"/>
        <v>9.0517241379310345E-2</v>
      </c>
    </row>
    <row r="124" spans="1:11" ht="12" customHeight="1">
      <c r="A124" s="674" t="s">
        <v>2940</v>
      </c>
      <c r="B124" s="504" t="s">
        <v>2941</v>
      </c>
      <c r="C124" s="835">
        <v>1</v>
      </c>
      <c r="D124" s="257"/>
      <c r="E124" s="716">
        <f t="shared" ref="E124:E134" si="10">D124/C124</f>
        <v>0</v>
      </c>
      <c r="F124" s="490">
        <v>51</v>
      </c>
      <c r="G124" s="257">
        <v>39</v>
      </c>
      <c r="H124" s="718">
        <f t="shared" si="9"/>
        <v>0.76470588235294112</v>
      </c>
      <c r="I124" s="818">
        <f t="shared" si="7"/>
        <v>52</v>
      </c>
      <c r="J124" s="818">
        <f t="shared" si="7"/>
        <v>39</v>
      </c>
      <c r="K124" s="718">
        <f t="shared" si="8"/>
        <v>0.75</v>
      </c>
    </row>
    <row r="125" spans="1:11" ht="12" customHeight="1">
      <c r="A125" s="674" t="s">
        <v>2942</v>
      </c>
      <c r="B125" s="504" t="s">
        <v>2943</v>
      </c>
      <c r="C125" s="835">
        <v>5</v>
      </c>
      <c r="D125" s="257"/>
      <c r="E125" s="716">
        <f t="shared" si="10"/>
        <v>0</v>
      </c>
      <c r="F125" s="490">
        <v>1057</v>
      </c>
      <c r="G125" s="257">
        <v>153</v>
      </c>
      <c r="H125" s="718">
        <f t="shared" si="9"/>
        <v>0.14474929044465468</v>
      </c>
      <c r="I125" s="818">
        <f t="shared" si="7"/>
        <v>1062</v>
      </c>
      <c r="J125" s="818">
        <f t="shared" si="7"/>
        <v>153</v>
      </c>
      <c r="K125" s="718">
        <f t="shared" si="8"/>
        <v>0.1440677966101695</v>
      </c>
    </row>
    <row r="126" spans="1:11" ht="12" customHeight="1">
      <c r="A126" s="674" t="s">
        <v>3084</v>
      </c>
      <c r="B126" s="504" t="s">
        <v>3085</v>
      </c>
      <c r="C126" s="835">
        <v>8</v>
      </c>
      <c r="D126" s="257"/>
      <c r="E126" s="716">
        <f t="shared" si="10"/>
        <v>0</v>
      </c>
      <c r="F126" s="490">
        <v>1606</v>
      </c>
      <c r="G126" s="257">
        <v>377</v>
      </c>
      <c r="H126" s="718">
        <f t="shared" si="9"/>
        <v>0.23474470734744707</v>
      </c>
      <c r="I126" s="818">
        <f t="shared" si="7"/>
        <v>1614</v>
      </c>
      <c r="J126" s="818">
        <f t="shared" si="7"/>
        <v>377</v>
      </c>
      <c r="K126" s="718">
        <f t="shared" si="8"/>
        <v>0.23358116480793062</v>
      </c>
    </row>
    <row r="127" spans="1:11" ht="12" customHeight="1">
      <c r="A127" s="674" t="s">
        <v>2976</v>
      </c>
      <c r="B127" s="504" t="s">
        <v>2977</v>
      </c>
      <c r="C127" s="835">
        <v>15</v>
      </c>
      <c r="D127" s="257"/>
      <c r="E127" s="716">
        <f t="shared" si="10"/>
        <v>0</v>
      </c>
      <c r="F127" s="490">
        <v>5077</v>
      </c>
      <c r="G127" s="257">
        <v>1027</v>
      </c>
      <c r="H127" s="718">
        <f t="shared" si="9"/>
        <v>0.20228481386645658</v>
      </c>
      <c r="I127" s="818">
        <f t="shared" si="7"/>
        <v>5092</v>
      </c>
      <c r="J127" s="818">
        <f t="shared" si="7"/>
        <v>1027</v>
      </c>
      <c r="K127" s="718">
        <f t="shared" si="8"/>
        <v>0.20168892380204242</v>
      </c>
    </row>
    <row r="128" spans="1:11" ht="12" customHeight="1">
      <c r="A128" s="674" t="s">
        <v>2978</v>
      </c>
      <c r="B128" s="504" t="s">
        <v>2979</v>
      </c>
      <c r="C128" s="835"/>
      <c r="D128" s="257"/>
      <c r="E128" s="716"/>
      <c r="F128" s="490">
        <v>316</v>
      </c>
      <c r="G128" s="257"/>
      <c r="H128" s="718">
        <f t="shared" si="9"/>
        <v>0</v>
      </c>
      <c r="I128" s="818">
        <f t="shared" si="7"/>
        <v>316</v>
      </c>
      <c r="J128" s="818">
        <f t="shared" si="7"/>
        <v>0</v>
      </c>
      <c r="K128" s="718">
        <f t="shared" si="8"/>
        <v>0</v>
      </c>
    </row>
    <row r="129" spans="1:11" ht="12" customHeight="1">
      <c r="A129" s="851" t="s">
        <v>2982</v>
      </c>
      <c r="B129" s="494" t="s">
        <v>2983</v>
      </c>
      <c r="C129" s="835"/>
      <c r="D129" s="257"/>
      <c r="E129" s="716"/>
      <c r="F129" s="490">
        <v>38</v>
      </c>
      <c r="G129" s="257"/>
      <c r="H129" s="718">
        <f t="shared" si="9"/>
        <v>0</v>
      </c>
      <c r="I129" s="818">
        <f t="shared" si="7"/>
        <v>38</v>
      </c>
      <c r="J129" s="818">
        <f t="shared" si="7"/>
        <v>0</v>
      </c>
      <c r="K129" s="718">
        <f t="shared" si="8"/>
        <v>0</v>
      </c>
    </row>
    <row r="130" spans="1:11" ht="12" customHeight="1">
      <c r="A130" s="674" t="s">
        <v>2944</v>
      </c>
      <c r="B130" s="504" t="s">
        <v>2945</v>
      </c>
      <c r="C130" s="839">
        <v>15</v>
      </c>
      <c r="D130" s="257"/>
      <c r="E130" s="716">
        <f t="shared" si="10"/>
        <v>0</v>
      </c>
      <c r="F130" s="489">
        <v>1211</v>
      </c>
      <c r="G130" s="257">
        <v>372</v>
      </c>
      <c r="H130" s="718">
        <f t="shared" si="9"/>
        <v>0.30718414533443433</v>
      </c>
      <c r="I130" s="818">
        <f t="shared" si="7"/>
        <v>1226</v>
      </c>
      <c r="J130" s="818">
        <f t="shared" si="7"/>
        <v>372</v>
      </c>
      <c r="K130" s="718">
        <f t="shared" si="8"/>
        <v>0.30342577487765088</v>
      </c>
    </row>
    <row r="131" spans="1:11" ht="12" customHeight="1">
      <c r="A131" s="851" t="s">
        <v>2916</v>
      </c>
      <c r="B131" s="494" t="s">
        <v>2917</v>
      </c>
      <c r="C131" s="839"/>
      <c r="D131" s="257"/>
      <c r="E131" s="716"/>
      <c r="F131" s="489">
        <v>11</v>
      </c>
      <c r="G131" s="257"/>
      <c r="H131" s="718">
        <f t="shared" si="9"/>
        <v>0</v>
      </c>
      <c r="I131" s="818">
        <f t="shared" si="7"/>
        <v>11</v>
      </c>
      <c r="J131" s="818">
        <f t="shared" si="7"/>
        <v>0</v>
      </c>
      <c r="K131" s="718">
        <f t="shared" si="8"/>
        <v>0</v>
      </c>
    </row>
    <row r="132" spans="1:11" ht="12" customHeight="1">
      <c r="A132" s="851" t="s">
        <v>2986</v>
      </c>
      <c r="B132" s="494" t="s">
        <v>2987</v>
      </c>
      <c r="C132" s="839"/>
      <c r="D132" s="257"/>
      <c r="E132" s="716"/>
      <c r="F132" s="489">
        <v>7</v>
      </c>
      <c r="G132" s="257"/>
      <c r="H132" s="718">
        <f t="shared" si="9"/>
        <v>0</v>
      </c>
      <c r="I132" s="818">
        <f t="shared" si="7"/>
        <v>7</v>
      </c>
      <c r="J132" s="818">
        <f t="shared" si="7"/>
        <v>0</v>
      </c>
      <c r="K132" s="718">
        <f t="shared" si="8"/>
        <v>0</v>
      </c>
    </row>
    <row r="133" spans="1:11" ht="12" customHeight="1">
      <c r="A133" s="851" t="s">
        <v>2918</v>
      </c>
      <c r="B133" s="494" t="s">
        <v>2919</v>
      </c>
      <c r="C133" s="839"/>
      <c r="D133" s="257"/>
      <c r="E133" s="716"/>
      <c r="F133" s="489">
        <v>2259</v>
      </c>
      <c r="G133" s="257">
        <v>31</v>
      </c>
      <c r="H133" s="718">
        <f t="shared" si="9"/>
        <v>1.3722886232846392E-2</v>
      </c>
      <c r="I133" s="818">
        <f t="shared" si="7"/>
        <v>2259</v>
      </c>
      <c r="J133" s="818">
        <f t="shared" si="7"/>
        <v>31</v>
      </c>
      <c r="K133" s="718">
        <f t="shared" si="8"/>
        <v>1.3722886232846392E-2</v>
      </c>
    </row>
    <row r="134" spans="1:11" ht="12" customHeight="1">
      <c r="A134" s="834"/>
      <c r="B134" s="833" t="s">
        <v>3546</v>
      </c>
      <c r="C134" s="853">
        <f t="shared" ref="C134:D134" si="11">SUM(C57:C130)</f>
        <v>2601</v>
      </c>
      <c r="D134" s="853">
        <f t="shared" si="11"/>
        <v>386</v>
      </c>
      <c r="E134" s="721">
        <f t="shared" si="10"/>
        <v>0.14840445982314496</v>
      </c>
      <c r="F134" s="853">
        <f t="shared" ref="F134:G134" si="12">SUM(F57:F130)</f>
        <v>11871</v>
      </c>
      <c r="G134" s="853">
        <f t="shared" si="12"/>
        <v>2689</v>
      </c>
      <c r="H134" s="722">
        <f t="shared" si="9"/>
        <v>0.22651840619998315</v>
      </c>
      <c r="I134" s="830">
        <f t="shared" si="7"/>
        <v>14472</v>
      </c>
      <c r="J134" s="830">
        <f t="shared" si="7"/>
        <v>3075</v>
      </c>
      <c r="K134" s="722">
        <f t="shared" si="8"/>
        <v>0.2124792703150912</v>
      </c>
    </row>
  </sheetData>
  <sortState ref="A10:K52">
    <sortCondition ref="A10:A52"/>
  </sortState>
  <mergeCells count="5">
    <mergeCell ref="A5:A6"/>
    <mergeCell ref="B5:B6"/>
    <mergeCell ref="C5:E5"/>
    <mergeCell ref="F5:H5"/>
    <mergeCell ref="I5:K5"/>
  </mergeCells>
  <pageMargins left="0" right="0" top="0" bottom="0" header="0.31496062992125984" footer="0.31496062992125984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83"/>
  <sheetViews>
    <sheetView topLeftCell="A40" workbookViewId="0">
      <selection activeCell="I19" sqref="I19"/>
    </sheetView>
  </sheetViews>
  <sheetFormatPr defaultRowHeight="12.75"/>
  <cols>
    <col min="1" max="1" width="11.28515625" customWidth="1"/>
    <col min="2" max="2" width="48.28515625" customWidth="1"/>
    <col min="3" max="3" width="7" customWidth="1"/>
    <col min="4" max="4" width="9.28515625" customWidth="1"/>
    <col min="5" max="5" width="8.7109375" customWidth="1"/>
    <col min="6" max="6" width="7.42578125" customWidth="1"/>
    <col min="7" max="8" width="8.7109375" customWidth="1"/>
    <col min="9" max="9" width="6.85546875" customWidth="1"/>
    <col min="10" max="11" width="8.710937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 ht="14.25">
      <c r="A3" s="393"/>
      <c r="B3" s="394" t="s">
        <v>1794</v>
      </c>
      <c r="C3" s="388" t="s">
        <v>1752</v>
      </c>
      <c r="D3" s="390"/>
      <c r="E3" s="390"/>
      <c r="F3" s="390"/>
      <c r="G3" s="390"/>
      <c r="H3" s="390"/>
      <c r="I3" s="392"/>
      <c r="J3" s="400"/>
      <c r="K3" s="363"/>
    </row>
    <row r="4" spans="1:11" ht="14.25">
      <c r="A4" s="393"/>
      <c r="B4" s="394" t="s">
        <v>197</v>
      </c>
      <c r="C4" s="388" t="s">
        <v>1919</v>
      </c>
      <c r="D4" s="390"/>
      <c r="E4" s="390"/>
      <c r="F4" s="390"/>
      <c r="G4" s="390"/>
      <c r="H4" s="390"/>
      <c r="I4" s="392"/>
      <c r="J4" s="400"/>
      <c r="K4" s="363"/>
    </row>
    <row r="5" spans="1:11">
      <c r="A5" s="970" t="s">
        <v>115</v>
      </c>
      <c r="B5" s="970" t="s">
        <v>199</v>
      </c>
      <c r="C5" s="963" t="s">
        <v>1751</v>
      </c>
      <c r="D5" s="963"/>
      <c r="E5" s="963"/>
      <c r="F5" s="963" t="s">
        <v>1750</v>
      </c>
      <c r="G5" s="963"/>
      <c r="H5" s="963"/>
      <c r="I5" s="963" t="s">
        <v>86</v>
      </c>
      <c r="J5" s="963"/>
      <c r="K5" s="963"/>
    </row>
    <row r="6" spans="1:11" ht="45.75" thickBot="1">
      <c r="A6" s="971"/>
      <c r="B6" s="971"/>
      <c r="C6" s="496" t="s">
        <v>1808</v>
      </c>
      <c r="D6" s="496" t="s">
        <v>1809</v>
      </c>
      <c r="E6" s="349" t="s">
        <v>1804</v>
      </c>
      <c r="F6" s="496" t="s">
        <v>1808</v>
      </c>
      <c r="G6" s="496" t="s">
        <v>1809</v>
      </c>
      <c r="H6" s="349" t="s">
        <v>1804</v>
      </c>
      <c r="I6" s="496" t="s">
        <v>1808</v>
      </c>
      <c r="J6" s="496" t="s">
        <v>1809</v>
      </c>
      <c r="K6" s="349" t="s">
        <v>1804</v>
      </c>
    </row>
    <row r="7" spans="1:11" ht="15" thickTop="1">
      <c r="A7" s="397"/>
      <c r="B7" s="335" t="s">
        <v>198</v>
      </c>
      <c r="C7" s="335"/>
      <c r="D7" s="335"/>
      <c r="E7" s="335"/>
      <c r="F7" s="335"/>
      <c r="G7" s="335"/>
      <c r="H7" s="335"/>
      <c r="I7" s="335"/>
      <c r="J7" s="335"/>
      <c r="K7" s="334"/>
    </row>
    <row r="8" spans="1:11">
      <c r="A8" s="820" t="s">
        <v>3576</v>
      </c>
      <c r="B8" s="821" t="s">
        <v>3577</v>
      </c>
      <c r="C8" s="819"/>
      <c r="D8" s="715"/>
      <c r="E8" s="715"/>
      <c r="F8" s="717"/>
      <c r="G8" s="717">
        <v>1</v>
      </c>
      <c r="H8" s="717"/>
      <c r="I8" s="717"/>
      <c r="J8" s="717">
        <v>1</v>
      </c>
      <c r="K8" s="717"/>
    </row>
    <row r="9" spans="1:11">
      <c r="A9" s="669" t="s">
        <v>3502</v>
      </c>
      <c r="B9" s="670" t="s">
        <v>3503</v>
      </c>
      <c r="C9" s="715"/>
      <c r="D9" s="715"/>
      <c r="E9" s="715"/>
      <c r="F9" s="824">
        <v>2</v>
      </c>
      <c r="G9" s="717"/>
      <c r="H9" s="717"/>
      <c r="I9" s="824">
        <v>2</v>
      </c>
      <c r="J9" s="717"/>
      <c r="K9" s="717"/>
    </row>
    <row r="10" spans="1:11">
      <c r="A10" s="529" t="s">
        <v>3504</v>
      </c>
      <c r="B10" s="494" t="s">
        <v>3505</v>
      </c>
      <c r="C10" s="715"/>
      <c r="D10" s="715"/>
      <c r="E10" s="715"/>
      <c r="F10" s="824">
        <v>5</v>
      </c>
      <c r="G10" s="717">
        <v>2</v>
      </c>
      <c r="H10" s="718">
        <f>G10/F10</f>
        <v>0.4</v>
      </c>
      <c r="I10" s="824">
        <v>5</v>
      </c>
      <c r="J10" s="717">
        <v>2</v>
      </c>
      <c r="K10" s="718">
        <f>J10/I10</f>
        <v>0.4</v>
      </c>
    </row>
    <row r="11" spans="1:11">
      <c r="A11" s="669" t="s">
        <v>3506</v>
      </c>
      <c r="B11" s="670" t="s">
        <v>3507</v>
      </c>
      <c r="C11" s="715"/>
      <c r="D11" s="715"/>
      <c r="E11" s="715"/>
      <c r="F11" s="824">
        <v>2</v>
      </c>
      <c r="G11" s="717"/>
      <c r="H11" s="718">
        <f t="shared" ref="H11:H31" si="0">G11/F11</f>
        <v>0</v>
      </c>
      <c r="I11" s="824">
        <v>2</v>
      </c>
      <c r="J11" s="717"/>
      <c r="K11" s="718">
        <f t="shared" ref="K11:K31" si="1">J11/I11</f>
        <v>0</v>
      </c>
    </row>
    <row r="12" spans="1:11">
      <c r="A12" s="669" t="s">
        <v>3508</v>
      </c>
      <c r="B12" s="670" t="s">
        <v>3509</v>
      </c>
      <c r="C12" s="715"/>
      <c r="D12" s="715"/>
      <c r="E12" s="715"/>
      <c r="F12" s="824">
        <v>1</v>
      </c>
      <c r="G12" s="717"/>
      <c r="H12" s="718">
        <f t="shared" si="0"/>
        <v>0</v>
      </c>
      <c r="I12" s="824">
        <v>1</v>
      </c>
      <c r="J12" s="717"/>
      <c r="K12" s="718">
        <f t="shared" si="1"/>
        <v>0</v>
      </c>
    </row>
    <row r="13" spans="1:11">
      <c r="A13" s="669" t="s">
        <v>3510</v>
      </c>
      <c r="B13" s="670" t="s">
        <v>3511</v>
      </c>
      <c r="C13" s="715"/>
      <c r="D13" s="715"/>
      <c r="E13" s="715"/>
      <c r="F13" s="824">
        <v>4</v>
      </c>
      <c r="G13" s="717">
        <v>3</v>
      </c>
      <c r="H13" s="718">
        <f t="shared" si="0"/>
        <v>0.75</v>
      </c>
      <c r="I13" s="824">
        <v>4</v>
      </c>
      <c r="J13" s="717">
        <v>3</v>
      </c>
      <c r="K13" s="718">
        <f t="shared" si="1"/>
        <v>0.75</v>
      </c>
    </row>
    <row r="14" spans="1:11">
      <c r="A14" s="669" t="s">
        <v>3512</v>
      </c>
      <c r="B14" s="670" t="s">
        <v>3513</v>
      </c>
      <c r="C14" s="715"/>
      <c r="D14" s="715"/>
      <c r="E14" s="715"/>
      <c r="F14" s="824">
        <v>53</v>
      </c>
      <c r="G14" s="717">
        <v>8</v>
      </c>
      <c r="H14" s="718">
        <f t="shared" si="0"/>
        <v>0.15094339622641509</v>
      </c>
      <c r="I14" s="824">
        <v>53</v>
      </c>
      <c r="J14" s="717">
        <v>8</v>
      </c>
      <c r="K14" s="718">
        <f t="shared" si="1"/>
        <v>0.15094339622641509</v>
      </c>
    </row>
    <row r="15" spans="1:11">
      <c r="A15" s="529" t="s">
        <v>3514</v>
      </c>
      <c r="B15" s="494" t="s">
        <v>3515</v>
      </c>
      <c r="C15" s="715"/>
      <c r="D15" s="715"/>
      <c r="E15" s="715"/>
      <c r="F15" s="824">
        <v>2</v>
      </c>
      <c r="G15" s="717"/>
      <c r="H15" s="718">
        <f t="shared" si="0"/>
        <v>0</v>
      </c>
      <c r="I15" s="824">
        <v>2</v>
      </c>
      <c r="J15" s="717"/>
      <c r="K15" s="718">
        <f t="shared" si="1"/>
        <v>0</v>
      </c>
    </row>
    <row r="16" spans="1:11">
      <c r="A16" s="529" t="s">
        <v>3516</v>
      </c>
      <c r="B16" s="494" t="s">
        <v>3517</v>
      </c>
      <c r="C16" s="715"/>
      <c r="D16" s="715"/>
      <c r="E16" s="715"/>
      <c r="F16" s="824">
        <v>6</v>
      </c>
      <c r="G16" s="717"/>
      <c r="H16" s="718">
        <f t="shared" si="0"/>
        <v>0</v>
      </c>
      <c r="I16" s="824">
        <v>6</v>
      </c>
      <c r="J16" s="717"/>
      <c r="K16" s="718">
        <f t="shared" si="1"/>
        <v>0</v>
      </c>
    </row>
    <row r="17" spans="1:11">
      <c r="A17" s="503" t="s">
        <v>3518</v>
      </c>
      <c r="B17" s="504" t="s">
        <v>3519</v>
      </c>
      <c r="C17" s="715"/>
      <c r="D17" s="715"/>
      <c r="E17" s="715"/>
      <c r="F17" s="824">
        <v>10</v>
      </c>
      <c r="G17" s="717">
        <v>4</v>
      </c>
      <c r="H17" s="718">
        <f t="shared" si="0"/>
        <v>0.4</v>
      </c>
      <c r="I17" s="824">
        <v>10</v>
      </c>
      <c r="J17" s="717">
        <v>4</v>
      </c>
      <c r="K17" s="718">
        <f t="shared" si="1"/>
        <v>0.4</v>
      </c>
    </row>
    <row r="18" spans="1:11">
      <c r="A18" s="669" t="s">
        <v>3520</v>
      </c>
      <c r="B18" s="670" t="s">
        <v>3521</v>
      </c>
      <c r="C18" s="715"/>
      <c r="D18" s="715"/>
      <c r="E18" s="715"/>
      <c r="F18" s="824">
        <v>7</v>
      </c>
      <c r="G18" s="717"/>
      <c r="H18" s="718">
        <f t="shared" si="0"/>
        <v>0</v>
      </c>
      <c r="I18" s="824">
        <v>7</v>
      </c>
      <c r="J18" s="717"/>
      <c r="K18" s="718">
        <f t="shared" si="1"/>
        <v>0</v>
      </c>
    </row>
    <row r="19" spans="1:11">
      <c r="A19" s="529" t="s">
        <v>3522</v>
      </c>
      <c r="B19" s="494" t="s">
        <v>3523</v>
      </c>
      <c r="C19" s="715"/>
      <c r="D19" s="715"/>
      <c r="E19" s="715"/>
      <c r="F19" s="824">
        <v>6</v>
      </c>
      <c r="G19" s="717">
        <v>4</v>
      </c>
      <c r="H19" s="718">
        <f t="shared" si="0"/>
        <v>0.66666666666666663</v>
      </c>
      <c r="I19" s="824">
        <v>4</v>
      </c>
      <c r="J19" s="717">
        <v>4</v>
      </c>
      <c r="K19" s="718">
        <f t="shared" si="1"/>
        <v>1</v>
      </c>
    </row>
    <row r="20" spans="1:11">
      <c r="A20" s="669" t="s">
        <v>3524</v>
      </c>
      <c r="B20" s="670" t="s">
        <v>3525</v>
      </c>
      <c r="C20" s="715"/>
      <c r="D20" s="715"/>
      <c r="E20" s="715"/>
      <c r="F20" s="824">
        <v>15</v>
      </c>
      <c r="G20" s="717">
        <v>2</v>
      </c>
      <c r="H20" s="718">
        <f t="shared" si="0"/>
        <v>0.13333333333333333</v>
      </c>
      <c r="I20" s="824">
        <v>15</v>
      </c>
      <c r="J20" s="717">
        <v>2</v>
      </c>
      <c r="K20" s="718">
        <f t="shared" si="1"/>
        <v>0.13333333333333333</v>
      </c>
    </row>
    <row r="21" spans="1:11">
      <c r="A21" s="529" t="s">
        <v>3526</v>
      </c>
      <c r="B21" s="494" t="s">
        <v>3527</v>
      </c>
      <c r="C21" s="715"/>
      <c r="D21" s="715"/>
      <c r="E21" s="715"/>
      <c r="F21" s="825">
        <v>1</v>
      </c>
      <c r="G21" s="717"/>
      <c r="H21" s="718">
        <f t="shared" si="0"/>
        <v>0</v>
      </c>
      <c r="I21" s="825">
        <v>1</v>
      </c>
      <c r="J21" s="717"/>
      <c r="K21" s="718">
        <f t="shared" si="1"/>
        <v>0</v>
      </c>
    </row>
    <row r="22" spans="1:11">
      <c r="A22" s="529" t="s">
        <v>3528</v>
      </c>
      <c r="B22" s="494" t="s">
        <v>3529</v>
      </c>
      <c r="C22" s="715"/>
      <c r="D22" s="715"/>
      <c r="E22" s="715"/>
      <c r="F22" s="825">
        <v>1</v>
      </c>
      <c r="G22" s="717"/>
      <c r="H22" s="718">
        <f t="shared" si="0"/>
        <v>0</v>
      </c>
      <c r="I22" s="825">
        <v>1</v>
      </c>
      <c r="J22" s="717"/>
      <c r="K22" s="718">
        <f t="shared" si="1"/>
        <v>0</v>
      </c>
    </row>
    <row r="23" spans="1:11">
      <c r="A23" s="529" t="s">
        <v>3530</v>
      </c>
      <c r="B23" s="494" t="s">
        <v>3531</v>
      </c>
      <c r="C23" s="715"/>
      <c r="D23" s="715"/>
      <c r="E23" s="715"/>
      <c r="F23" s="825">
        <v>1</v>
      </c>
      <c r="G23" s="717"/>
      <c r="H23" s="718">
        <f t="shared" si="0"/>
        <v>0</v>
      </c>
      <c r="I23" s="825">
        <v>1</v>
      </c>
      <c r="J23" s="717"/>
      <c r="K23" s="718">
        <f t="shared" si="1"/>
        <v>0</v>
      </c>
    </row>
    <row r="24" spans="1:11">
      <c r="A24" s="669" t="s">
        <v>3532</v>
      </c>
      <c r="B24" s="670" t="s">
        <v>3533</v>
      </c>
      <c r="C24" s="715"/>
      <c r="D24" s="715"/>
      <c r="E24" s="715"/>
      <c r="F24" s="826">
        <v>12</v>
      </c>
      <c r="G24" s="717">
        <v>3</v>
      </c>
      <c r="H24" s="718">
        <f t="shared" si="0"/>
        <v>0.25</v>
      </c>
      <c r="I24" s="826">
        <v>12</v>
      </c>
      <c r="J24" s="717">
        <v>3</v>
      </c>
      <c r="K24" s="718">
        <f t="shared" si="1"/>
        <v>0.25</v>
      </c>
    </row>
    <row r="25" spans="1:11">
      <c r="A25" s="669" t="s">
        <v>3534</v>
      </c>
      <c r="B25" s="670" t="s">
        <v>3535</v>
      </c>
      <c r="C25" s="715"/>
      <c r="D25" s="715"/>
      <c r="E25" s="715"/>
      <c r="F25" s="826">
        <v>40</v>
      </c>
      <c r="G25" s="717">
        <v>1</v>
      </c>
      <c r="H25" s="718">
        <f t="shared" si="0"/>
        <v>2.5000000000000001E-2</v>
      </c>
      <c r="I25" s="826">
        <v>40</v>
      </c>
      <c r="J25" s="717">
        <v>1</v>
      </c>
      <c r="K25" s="718">
        <f t="shared" si="1"/>
        <v>2.5000000000000001E-2</v>
      </c>
    </row>
    <row r="26" spans="1:11">
      <c r="A26" s="529" t="s">
        <v>3536</v>
      </c>
      <c r="B26" s="494" t="s">
        <v>3537</v>
      </c>
      <c r="C26" s="715"/>
      <c r="D26" s="715"/>
      <c r="E26" s="715"/>
      <c r="F26" s="826">
        <v>1</v>
      </c>
      <c r="G26" s="717"/>
      <c r="H26" s="718">
        <f t="shared" si="0"/>
        <v>0</v>
      </c>
      <c r="I26" s="826">
        <v>1</v>
      </c>
      <c r="J26" s="717"/>
      <c r="K26" s="718">
        <f t="shared" si="1"/>
        <v>0</v>
      </c>
    </row>
    <row r="27" spans="1:11">
      <c r="A27" s="529" t="s">
        <v>3538</v>
      </c>
      <c r="B27" s="494" t="s">
        <v>3539</v>
      </c>
      <c r="C27" s="715"/>
      <c r="D27" s="715"/>
      <c r="E27" s="715"/>
      <c r="F27" s="826">
        <v>1</v>
      </c>
      <c r="G27" s="717">
        <v>1</v>
      </c>
      <c r="H27" s="718">
        <f t="shared" si="0"/>
        <v>1</v>
      </c>
      <c r="I27" s="826">
        <v>1</v>
      </c>
      <c r="J27" s="717">
        <v>1</v>
      </c>
      <c r="K27" s="718">
        <f t="shared" si="1"/>
        <v>1</v>
      </c>
    </row>
    <row r="28" spans="1:11">
      <c r="A28" s="669" t="s">
        <v>3540</v>
      </c>
      <c r="B28" s="670" t="s">
        <v>3541</v>
      </c>
      <c r="C28" s="715"/>
      <c r="D28" s="715"/>
      <c r="E28" s="715"/>
      <c r="F28" s="826">
        <v>11</v>
      </c>
      <c r="G28" s="717">
        <v>2</v>
      </c>
      <c r="H28" s="718">
        <f t="shared" si="0"/>
        <v>0.18181818181818182</v>
      </c>
      <c r="I28" s="826">
        <v>11</v>
      </c>
      <c r="J28" s="717">
        <v>2</v>
      </c>
      <c r="K28" s="718">
        <f t="shared" si="1"/>
        <v>0.18181818181818182</v>
      </c>
    </row>
    <row r="29" spans="1:11">
      <c r="A29" s="529" t="s">
        <v>3542</v>
      </c>
      <c r="B29" s="494" t="s">
        <v>3543</v>
      </c>
      <c r="C29" s="715"/>
      <c r="D29" s="715"/>
      <c r="E29" s="715"/>
      <c r="F29" s="826">
        <v>1</v>
      </c>
      <c r="G29" s="717"/>
      <c r="H29" s="718">
        <f t="shared" si="0"/>
        <v>0</v>
      </c>
      <c r="I29" s="826">
        <v>1</v>
      </c>
      <c r="J29" s="717"/>
      <c r="K29" s="718">
        <f t="shared" si="1"/>
        <v>0</v>
      </c>
    </row>
    <row r="30" spans="1:11">
      <c r="A30" s="529" t="s">
        <v>3544</v>
      </c>
      <c r="B30" s="494" t="s">
        <v>3545</v>
      </c>
      <c r="C30" s="715"/>
      <c r="D30" s="715"/>
      <c r="E30" s="715"/>
      <c r="F30" s="826">
        <v>1</v>
      </c>
      <c r="G30" s="717"/>
      <c r="H30" s="718">
        <f t="shared" si="0"/>
        <v>0</v>
      </c>
      <c r="I30" s="826">
        <v>1</v>
      </c>
      <c r="J30" s="717"/>
      <c r="K30" s="718">
        <f t="shared" si="1"/>
        <v>0</v>
      </c>
    </row>
    <row r="31" spans="1:11" ht="14.25">
      <c r="A31" s="398"/>
      <c r="B31" s="817" t="s">
        <v>3546</v>
      </c>
      <c r="C31" s="715"/>
      <c r="D31" s="715"/>
      <c r="E31" s="715"/>
      <c r="F31" s="781">
        <f>SUM(F8:F28)</f>
        <v>181</v>
      </c>
      <c r="G31" s="781">
        <f>SUM(G8:G28)</f>
        <v>31</v>
      </c>
      <c r="H31" s="722">
        <f t="shared" si="0"/>
        <v>0.17127071823204421</v>
      </c>
      <c r="I31" s="781">
        <f>SUM(I8:I28)</f>
        <v>179</v>
      </c>
      <c r="J31" s="781">
        <f>SUM(J8:J28)</f>
        <v>31</v>
      </c>
      <c r="K31" s="722">
        <f t="shared" si="1"/>
        <v>0.17318435754189945</v>
      </c>
    </row>
    <row r="32" spans="1:11" ht="14.25">
      <c r="A32" s="245"/>
      <c r="B32" s="333" t="s">
        <v>1749</v>
      </c>
      <c r="C32" s="715"/>
      <c r="D32" s="715"/>
      <c r="E32" s="715"/>
      <c r="F32" s="717"/>
      <c r="G32" s="717"/>
      <c r="H32" s="717"/>
      <c r="I32" s="818"/>
      <c r="J32" s="717"/>
      <c r="K32" s="717"/>
    </row>
    <row r="33" spans="1:11">
      <c r="A33" s="669" t="s">
        <v>2892</v>
      </c>
      <c r="B33" s="670" t="s">
        <v>2893</v>
      </c>
      <c r="C33" s="715"/>
      <c r="D33" s="715"/>
      <c r="E33" s="715"/>
      <c r="F33" s="717">
        <v>27</v>
      </c>
      <c r="G33" s="717"/>
      <c r="H33" s="717"/>
      <c r="I33" s="818">
        <f>C33+F33</f>
        <v>27</v>
      </c>
      <c r="J33" s="818">
        <f>D33+G33</f>
        <v>0</v>
      </c>
      <c r="K33" s="717"/>
    </row>
    <row r="34" spans="1:11">
      <c r="A34" s="669" t="s">
        <v>2894</v>
      </c>
      <c r="B34" s="670" t="s">
        <v>2895</v>
      </c>
      <c r="C34" s="715">
        <v>5</v>
      </c>
      <c r="D34" s="715">
        <v>2</v>
      </c>
      <c r="E34" s="716">
        <f>D34/C34</f>
        <v>0.4</v>
      </c>
      <c r="F34" s="717">
        <v>88</v>
      </c>
      <c r="G34" s="717">
        <v>14</v>
      </c>
      <c r="H34" s="718">
        <f>G34/F34</f>
        <v>0.15909090909090909</v>
      </c>
      <c r="I34" s="818">
        <f t="shared" ref="I34:I83" si="2">C34+F34</f>
        <v>93</v>
      </c>
      <c r="J34" s="818">
        <f t="shared" ref="J34:J83" si="3">D34+G34</f>
        <v>16</v>
      </c>
      <c r="K34" s="718">
        <f>J34/I34</f>
        <v>0.17204301075268819</v>
      </c>
    </row>
    <row r="35" spans="1:11">
      <c r="A35" s="669" t="s">
        <v>3010</v>
      </c>
      <c r="B35" s="670" t="s">
        <v>3011</v>
      </c>
      <c r="C35" s="715"/>
      <c r="D35" s="715"/>
      <c r="E35" s="716"/>
      <c r="F35" s="717">
        <v>18</v>
      </c>
      <c r="G35" s="717">
        <v>19</v>
      </c>
      <c r="H35" s="718">
        <f t="shared" ref="H35:H83" si="4">G35/F35</f>
        <v>1.0555555555555556</v>
      </c>
      <c r="I35" s="818">
        <f t="shared" si="2"/>
        <v>18</v>
      </c>
      <c r="J35" s="818">
        <f t="shared" si="3"/>
        <v>19</v>
      </c>
      <c r="K35" s="718">
        <f t="shared" ref="K35:K83" si="5">J35/I35</f>
        <v>1.0555555555555556</v>
      </c>
    </row>
    <row r="36" spans="1:11">
      <c r="A36" s="669" t="s">
        <v>3547</v>
      </c>
      <c r="B36" s="670" t="s">
        <v>3548</v>
      </c>
      <c r="C36" s="715"/>
      <c r="D36" s="715"/>
      <c r="E36" s="716"/>
      <c r="F36" s="717">
        <v>2</v>
      </c>
      <c r="G36" s="717"/>
      <c r="H36" s="718">
        <f t="shared" si="4"/>
        <v>0</v>
      </c>
      <c r="I36" s="818">
        <f t="shared" si="2"/>
        <v>2</v>
      </c>
      <c r="J36" s="818">
        <f t="shared" si="3"/>
        <v>0</v>
      </c>
      <c r="K36" s="718">
        <f t="shared" si="5"/>
        <v>0</v>
      </c>
    </row>
    <row r="37" spans="1:11">
      <c r="A37" s="669" t="s">
        <v>2993</v>
      </c>
      <c r="B37" s="670" t="s">
        <v>2994</v>
      </c>
      <c r="C37" s="715">
        <v>13</v>
      </c>
      <c r="D37" s="715"/>
      <c r="E37" s="716">
        <f t="shared" ref="E37:E83" si="6">D37/C37</f>
        <v>0</v>
      </c>
      <c r="F37" s="717">
        <v>79</v>
      </c>
      <c r="G37" s="717">
        <v>7</v>
      </c>
      <c r="H37" s="718">
        <f t="shared" si="4"/>
        <v>8.8607594936708861E-2</v>
      </c>
      <c r="I37" s="818">
        <f t="shared" si="2"/>
        <v>92</v>
      </c>
      <c r="J37" s="818">
        <f t="shared" si="3"/>
        <v>7</v>
      </c>
      <c r="K37" s="718">
        <f t="shared" si="5"/>
        <v>7.6086956521739135E-2</v>
      </c>
    </row>
    <row r="38" spans="1:11">
      <c r="A38" s="669" t="s">
        <v>3431</v>
      </c>
      <c r="B38" s="670" t="s">
        <v>3573</v>
      </c>
      <c r="C38" s="715"/>
      <c r="D38" s="715"/>
      <c r="E38" s="716"/>
      <c r="F38" s="717"/>
      <c r="G38" s="717">
        <v>1</v>
      </c>
      <c r="H38" s="718"/>
      <c r="I38" s="818">
        <f t="shared" si="2"/>
        <v>0</v>
      </c>
      <c r="J38" s="818">
        <f t="shared" si="3"/>
        <v>1</v>
      </c>
      <c r="K38" s="718"/>
    </row>
    <row r="39" spans="1:11">
      <c r="A39" s="669" t="s">
        <v>3574</v>
      </c>
      <c r="B39" s="670" t="s">
        <v>3575</v>
      </c>
      <c r="C39" s="715"/>
      <c r="D39" s="715"/>
      <c r="E39" s="716"/>
      <c r="F39" s="717"/>
      <c r="G39" s="717">
        <v>1</v>
      </c>
      <c r="H39" s="718"/>
      <c r="I39" s="818">
        <f t="shared" si="2"/>
        <v>0</v>
      </c>
      <c r="J39" s="818">
        <f t="shared" si="3"/>
        <v>1</v>
      </c>
      <c r="K39" s="718"/>
    </row>
    <row r="40" spans="1:11">
      <c r="A40" s="669" t="s">
        <v>3549</v>
      </c>
      <c r="B40" s="670" t="s">
        <v>3550</v>
      </c>
      <c r="C40" s="715"/>
      <c r="D40" s="715"/>
      <c r="E40" s="716"/>
      <c r="F40" s="717"/>
      <c r="G40" s="717"/>
      <c r="H40" s="718"/>
      <c r="I40" s="818">
        <f t="shared" si="2"/>
        <v>0</v>
      </c>
      <c r="J40" s="818">
        <f t="shared" si="3"/>
        <v>0</v>
      </c>
      <c r="K40" s="718"/>
    </row>
    <row r="41" spans="1:11">
      <c r="A41" s="669" t="s">
        <v>3014</v>
      </c>
      <c r="B41" s="670" t="s">
        <v>3015</v>
      </c>
      <c r="C41" s="715">
        <v>158</v>
      </c>
      <c r="D41" s="715">
        <v>15</v>
      </c>
      <c r="E41" s="716">
        <f t="shared" si="6"/>
        <v>9.49367088607595E-2</v>
      </c>
      <c r="F41" s="717">
        <v>20</v>
      </c>
      <c r="G41" s="717">
        <v>2</v>
      </c>
      <c r="H41" s="718">
        <f t="shared" si="4"/>
        <v>0.1</v>
      </c>
      <c r="I41" s="818">
        <f t="shared" si="2"/>
        <v>178</v>
      </c>
      <c r="J41" s="818">
        <f t="shared" si="3"/>
        <v>17</v>
      </c>
      <c r="K41" s="718">
        <f t="shared" si="5"/>
        <v>9.5505617977528087E-2</v>
      </c>
    </row>
    <row r="42" spans="1:11">
      <c r="A42" s="669" t="s">
        <v>3551</v>
      </c>
      <c r="B42" s="670" t="s">
        <v>3552</v>
      </c>
      <c r="C42" s="715"/>
      <c r="D42" s="715"/>
      <c r="E42" s="716"/>
      <c r="F42" s="717">
        <v>2</v>
      </c>
      <c r="G42" s="717"/>
      <c r="H42" s="718">
        <f t="shared" si="4"/>
        <v>0</v>
      </c>
      <c r="I42" s="818">
        <f t="shared" si="2"/>
        <v>2</v>
      </c>
      <c r="J42" s="818">
        <f t="shared" si="3"/>
        <v>0</v>
      </c>
      <c r="K42" s="718">
        <f t="shared" si="5"/>
        <v>0</v>
      </c>
    </row>
    <row r="43" spans="1:11">
      <c r="A43" s="669" t="s">
        <v>3553</v>
      </c>
      <c r="B43" s="670" t="s">
        <v>3554</v>
      </c>
      <c r="C43" s="715"/>
      <c r="D43" s="715"/>
      <c r="E43" s="716"/>
      <c r="F43" s="717">
        <v>2</v>
      </c>
      <c r="G43" s="717"/>
      <c r="H43" s="718">
        <f t="shared" si="4"/>
        <v>0</v>
      </c>
      <c r="I43" s="818">
        <f t="shared" si="2"/>
        <v>2</v>
      </c>
      <c r="J43" s="818">
        <f t="shared" si="3"/>
        <v>0</v>
      </c>
      <c r="K43" s="718">
        <f t="shared" si="5"/>
        <v>0</v>
      </c>
    </row>
    <row r="44" spans="1:11">
      <c r="A44" s="669" t="s">
        <v>3555</v>
      </c>
      <c r="B44" s="670" t="s">
        <v>3556</v>
      </c>
      <c r="C44" s="715"/>
      <c r="D44" s="715"/>
      <c r="E44" s="716"/>
      <c r="F44" s="717"/>
      <c r="G44" s="717"/>
      <c r="H44" s="718"/>
      <c r="I44" s="818">
        <f t="shared" si="2"/>
        <v>0</v>
      </c>
      <c r="J44" s="818">
        <f t="shared" si="3"/>
        <v>0</v>
      </c>
      <c r="K44" s="718"/>
    </row>
    <row r="45" spans="1:11">
      <c r="A45" s="669" t="s">
        <v>3557</v>
      </c>
      <c r="B45" s="670" t="s">
        <v>3558</v>
      </c>
      <c r="C45" s="715">
        <v>27</v>
      </c>
      <c r="D45" s="715"/>
      <c r="E45" s="716">
        <f t="shared" si="6"/>
        <v>0</v>
      </c>
      <c r="F45" s="717">
        <v>11</v>
      </c>
      <c r="G45" s="717">
        <v>9</v>
      </c>
      <c r="H45" s="718">
        <f t="shared" si="4"/>
        <v>0.81818181818181823</v>
      </c>
      <c r="I45" s="818">
        <f t="shared" si="2"/>
        <v>38</v>
      </c>
      <c r="J45" s="818">
        <f t="shared" si="3"/>
        <v>9</v>
      </c>
      <c r="K45" s="718">
        <f t="shared" si="5"/>
        <v>0.23684210526315788</v>
      </c>
    </row>
    <row r="46" spans="1:11">
      <c r="A46" s="669" t="s">
        <v>3559</v>
      </c>
      <c r="B46" s="670" t="s">
        <v>3560</v>
      </c>
      <c r="C46" s="715">
        <v>1</v>
      </c>
      <c r="D46" s="715"/>
      <c r="E46" s="716">
        <f t="shared" si="6"/>
        <v>0</v>
      </c>
      <c r="F46" s="717"/>
      <c r="G46" s="717"/>
      <c r="H46" s="718"/>
      <c r="I46" s="818">
        <f t="shared" si="2"/>
        <v>1</v>
      </c>
      <c r="J46" s="818">
        <f t="shared" si="3"/>
        <v>0</v>
      </c>
      <c r="K46" s="718">
        <f t="shared" si="5"/>
        <v>0</v>
      </c>
    </row>
    <row r="47" spans="1:11">
      <c r="A47" s="669" t="s">
        <v>3561</v>
      </c>
      <c r="B47" s="670" t="s">
        <v>3562</v>
      </c>
      <c r="C47" s="715"/>
      <c r="D47" s="715"/>
      <c r="E47" s="716"/>
      <c r="F47" s="717"/>
      <c r="G47" s="717"/>
      <c r="H47" s="718"/>
      <c r="I47" s="818">
        <f t="shared" si="2"/>
        <v>0</v>
      </c>
      <c r="J47" s="818">
        <f t="shared" si="3"/>
        <v>0</v>
      </c>
      <c r="K47" s="718"/>
    </row>
    <row r="48" spans="1:11">
      <c r="A48" s="669" t="s">
        <v>3563</v>
      </c>
      <c r="B48" s="670" t="s">
        <v>3564</v>
      </c>
      <c r="C48" s="715">
        <v>38</v>
      </c>
      <c r="D48" s="715">
        <v>10</v>
      </c>
      <c r="E48" s="716">
        <f t="shared" si="6"/>
        <v>0.26315789473684209</v>
      </c>
      <c r="F48" s="717">
        <v>1</v>
      </c>
      <c r="G48" s="717"/>
      <c r="H48" s="718">
        <f t="shared" si="4"/>
        <v>0</v>
      </c>
      <c r="I48" s="818">
        <f t="shared" si="2"/>
        <v>39</v>
      </c>
      <c r="J48" s="818">
        <f t="shared" si="3"/>
        <v>10</v>
      </c>
      <c r="K48" s="718">
        <f t="shared" si="5"/>
        <v>0.25641025641025639</v>
      </c>
    </row>
    <row r="49" spans="1:11">
      <c r="A49" s="669" t="s">
        <v>2063</v>
      </c>
      <c r="B49" s="670" t="s">
        <v>2064</v>
      </c>
      <c r="C49" s="827">
        <v>214</v>
      </c>
      <c r="D49" s="715">
        <v>13</v>
      </c>
      <c r="E49" s="716">
        <f t="shared" si="6"/>
        <v>6.0747663551401869E-2</v>
      </c>
      <c r="F49" s="828">
        <v>2</v>
      </c>
      <c r="G49" s="717">
        <v>1</v>
      </c>
      <c r="H49" s="718">
        <f t="shared" si="4"/>
        <v>0.5</v>
      </c>
      <c r="I49" s="818">
        <f t="shared" si="2"/>
        <v>216</v>
      </c>
      <c r="J49" s="818">
        <f t="shared" si="3"/>
        <v>14</v>
      </c>
      <c r="K49" s="718">
        <f t="shared" si="5"/>
        <v>6.4814814814814811E-2</v>
      </c>
    </row>
    <row r="50" spans="1:11">
      <c r="A50" s="777" t="s">
        <v>2067</v>
      </c>
      <c r="B50" s="778" t="s">
        <v>2068</v>
      </c>
      <c r="C50" s="827">
        <v>30</v>
      </c>
      <c r="D50" s="715">
        <v>4</v>
      </c>
      <c r="E50" s="716">
        <f t="shared" si="6"/>
        <v>0.13333333333333333</v>
      </c>
      <c r="F50" s="828">
        <v>1</v>
      </c>
      <c r="G50" s="717"/>
      <c r="H50" s="718">
        <f t="shared" si="4"/>
        <v>0</v>
      </c>
      <c r="I50" s="818">
        <f t="shared" si="2"/>
        <v>31</v>
      </c>
      <c r="J50" s="818">
        <f t="shared" si="3"/>
        <v>4</v>
      </c>
      <c r="K50" s="718">
        <f t="shared" si="5"/>
        <v>0.12903225806451613</v>
      </c>
    </row>
    <row r="51" spans="1:11">
      <c r="A51" s="529" t="s">
        <v>2072</v>
      </c>
      <c r="B51" s="494" t="s">
        <v>2073</v>
      </c>
      <c r="C51" s="827">
        <v>177</v>
      </c>
      <c r="D51" s="715">
        <v>24</v>
      </c>
      <c r="E51" s="716">
        <f t="shared" si="6"/>
        <v>0.13559322033898305</v>
      </c>
      <c r="F51" s="828"/>
      <c r="G51" s="717"/>
      <c r="H51" s="718"/>
      <c r="I51" s="818">
        <f t="shared" si="2"/>
        <v>177</v>
      </c>
      <c r="J51" s="818">
        <f t="shared" si="3"/>
        <v>24</v>
      </c>
      <c r="K51" s="718">
        <f t="shared" si="5"/>
        <v>0.13559322033898305</v>
      </c>
    </row>
    <row r="52" spans="1:11">
      <c r="A52" s="669" t="s">
        <v>3565</v>
      </c>
      <c r="B52" s="670" t="s">
        <v>3566</v>
      </c>
      <c r="C52" s="827">
        <v>7</v>
      </c>
      <c r="D52" s="715">
        <v>1</v>
      </c>
      <c r="E52" s="716">
        <f t="shared" si="6"/>
        <v>0.14285714285714285</v>
      </c>
      <c r="F52" s="828"/>
      <c r="G52" s="717"/>
      <c r="H52" s="718"/>
      <c r="I52" s="818">
        <f t="shared" si="2"/>
        <v>7</v>
      </c>
      <c r="J52" s="818">
        <f t="shared" si="3"/>
        <v>1</v>
      </c>
      <c r="K52" s="718">
        <f t="shared" si="5"/>
        <v>0.14285714285714285</v>
      </c>
    </row>
    <row r="53" spans="1:11">
      <c r="A53" s="669" t="s">
        <v>2928</v>
      </c>
      <c r="B53" s="670" t="s">
        <v>3578</v>
      </c>
      <c r="C53" s="827"/>
      <c r="D53" s="715"/>
      <c r="E53" s="716"/>
      <c r="F53" s="828"/>
      <c r="G53" s="717">
        <v>2</v>
      </c>
      <c r="H53" s="718"/>
      <c r="I53" s="818">
        <f t="shared" si="2"/>
        <v>0</v>
      </c>
      <c r="J53" s="818">
        <f t="shared" si="3"/>
        <v>2</v>
      </c>
      <c r="K53" s="718"/>
    </row>
    <row r="54" spans="1:11">
      <c r="A54" s="529" t="s">
        <v>3567</v>
      </c>
      <c r="B54" s="494" t="s">
        <v>3568</v>
      </c>
      <c r="C54" s="827"/>
      <c r="D54" s="715"/>
      <c r="E54" s="716"/>
      <c r="F54" s="828">
        <v>1</v>
      </c>
      <c r="G54" s="717"/>
      <c r="H54" s="718">
        <f t="shared" si="4"/>
        <v>0</v>
      </c>
      <c r="I54" s="818">
        <f t="shared" si="2"/>
        <v>1</v>
      </c>
      <c r="J54" s="818">
        <f t="shared" si="3"/>
        <v>0</v>
      </c>
      <c r="K54" s="718">
        <f t="shared" si="5"/>
        <v>0</v>
      </c>
    </row>
    <row r="55" spans="1:11">
      <c r="A55" s="529" t="s">
        <v>3569</v>
      </c>
      <c r="B55" s="494" t="s">
        <v>3570</v>
      </c>
      <c r="C55" s="827">
        <v>1</v>
      </c>
      <c r="D55" s="715"/>
      <c r="E55" s="716">
        <f t="shared" si="6"/>
        <v>0</v>
      </c>
      <c r="F55" s="828"/>
      <c r="G55" s="717"/>
      <c r="H55" s="718"/>
      <c r="I55" s="818">
        <f t="shared" si="2"/>
        <v>1</v>
      </c>
      <c r="J55" s="818">
        <f t="shared" si="3"/>
        <v>0</v>
      </c>
      <c r="K55" s="718">
        <f t="shared" si="5"/>
        <v>0</v>
      </c>
    </row>
    <row r="56" spans="1:11">
      <c r="A56" s="669" t="s">
        <v>2965</v>
      </c>
      <c r="B56" s="670" t="s">
        <v>2966</v>
      </c>
      <c r="C56" s="827"/>
      <c r="D56" s="715"/>
      <c r="E56" s="716"/>
      <c r="F56" s="828">
        <v>7</v>
      </c>
      <c r="G56" s="717">
        <v>1</v>
      </c>
      <c r="H56" s="718">
        <f t="shared" si="4"/>
        <v>0.14285714285714285</v>
      </c>
      <c r="I56" s="818">
        <f t="shared" si="2"/>
        <v>7</v>
      </c>
      <c r="J56" s="818">
        <f t="shared" si="3"/>
        <v>1</v>
      </c>
      <c r="K56" s="718">
        <f t="shared" si="5"/>
        <v>0.14285714285714285</v>
      </c>
    </row>
    <row r="57" spans="1:11">
      <c r="A57" s="529" t="s">
        <v>3571</v>
      </c>
      <c r="B57" s="494" t="s">
        <v>3572</v>
      </c>
      <c r="C57" s="827"/>
      <c r="D57" s="715"/>
      <c r="E57" s="716"/>
      <c r="F57" s="828">
        <v>12</v>
      </c>
      <c r="G57" s="717"/>
      <c r="H57" s="718">
        <f t="shared" si="4"/>
        <v>0</v>
      </c>
      <c r="I57" s="818">
        <f t="shared" si="2"/>
        <v>12</v>
      </c>
      <c r="J57" s="818">
        <f t="shared" si="3"/>
        <v>0</v>
      </c>
      <c r="K57" s="718">
        <f t="shared" si="5"/>
        <v>0</v>
      </c>
    </row>
    <row r="58" spans="1:11">
      <c r="A58" s="529" t="s">
        <v>3579</v>
      </c>
      <c r="B58" s="494" t="s">
        <v>3580</v>
      </c>
      <c r="C58" s="827"/>
      <c r="D58" s="715"/>
      <c r="E58" s="716"/>
      <c r="F58" s="828"/>
      <c r="G58" s="717">
        <v>4</v>
      </c>
      <c r="H58" s="718"/>
      <c r="I58" s="818">
        <f t="shared" si="2"/>
        <v>0</v>
      </c>
      <c r="J58" s="818">
        <f t="shared" si="3"/>
        <v>4</v>
      </c>
      <c r="K58" s="718"/>
    </row>
    <row r="59" spans="1:11">
      <c r="A59" s="529" t="s">
        <v>3459</v>
      </c>
      <c r="B59" s="494" t="s">
        <v>3460</v>
      </c>
      <c r="C59" s="827">
        <v>15</v>
      </c>
      <c r="D59" s="715">
        <v>4</v>
      </c>
      <c r="E59" s="716">
        <f t="shared" si="6"/>
        <v>0.26666666666666666</v>
      </c>
      <c r="F59" s="828"/>
      <c r="G59" s="717"/>
      <c r="H59" s="718"/>
      <c r="I59" s="818">
        <f t="shared" si="2"/>
        <v>15</v>
      </c>
      <c r="J59" s="818">
        <f t="shared" si="3"/>
        <v>4</v>
      </c>
      <c r="K59" s="718">
        <f t="shared" si="5"/>
        <v>0.26666666666666666</v>
      </c>
    </row>
    <row r="60" spans="1:11">
      <c r="A60" s="822" t="s">
        <v>3581</v>
      </c>
      <c r="B60" s="823" t="s">
        <v>3582</v>
      </c>
      <c r="C60" s="827"/>
      <c r="D60" s="715"/>
      <c r="E60" s="716"/>
      <c r="F60" s="828"/>
      <c r="G60" s="717">
        <v>2</v>
      </c>
      <c r="H60" s="718"/>
      <c r="I60" s="818">
        <f t="shared" si="2"/>
        <v>0</v>
      </c>
      <c r="J60" s="818">
        <f t="shared" si="3"/>
        <v>2</v>
      </c>
      <c r="K60" s="718"/>
    </row>
    <row r="61" spans="1:11">
      <c r="A61" s="529" t="s">
        <v>3097</v>
      </c>
      <c r="B61" s="494" t="s">
        <v>3098</v>
      </c>
      <c r="C61" s="827"/>
      <c r="D61" s="715"/>
      <c r="E61" s="716"/>
      <c r="F61" s="828">
        <v>18</v>
      </c>
      <c r="G61" s="717">
        <v>19</v>
      </c>
      <c r="H61" s="718">
        <f t="shared" si="4"/>
        <v>1.0555555555555556</v>
      </c>
      <c r="I61" s="818">
        <f t="shared" si="2"/>
        <v>18</v>
      </c>
      <c r="J61" s="818">
        <f t="shared" si="3"/>
        <v>19</v>
      </c>
      <c r="K61" s="718">
        <f t="shared" si="5"/>
        <v>1.0555555555555556</v>
      </c>
    </row>
    <row r="62" spans="1:11">
      <c r="A62" s="529" t="s">
        <v>3099</v>
      </c>
      <c r="B62" s="494" t="s">
        <v>3100</v>
      </c>
      <c r="C62" s="827"/>
      <c r="D62" s="715"/>
      <c r="E62" s="716"/>
      <c r="F62" s="828">
        <v>1</v>
      </c>
      <c r="G62" s="717">
        <v>2</v>
      </c>
      <c r="H62" s="718">
        <f t="shared" si="4"/>
        <v>2</v>
      </c>
      <c r="I62" s="818">
        <f t="shared" si="2"/>
        <v>1</v>
      </c>
      <c r="J62" s="818">
        <f t="shared" si="3"/>
        <v>2</v>
      </c>
      <c r="K62" s="718">
        <f t="shared" si="5"/>
        <v>2</v>
      </c>
    </row>
    <row r="63" spans="1:11">
      <c r="A63" s="529" t="s">
        <v>3105</v>
      </c>
      <c r="B63" s="494" t="s">
        <v>3106</v>
      </c>
      <c r="C63" s="827"/>
      <c r="D63" s="715"/>
      <c r="E63" s="716"/>
      <c r="F63" s="828">
        <v>2</v>
      </c>
      <c r="G63" s="717">
        <v>2</v>
      </c>
      <c r="H63" s="718">
        <f t="shared" si="4"/>
        <v>1</v>
      </c>
      <c r="I63" s="818">
        <f t="shared" si="2"/>
        <v>2</v>
      </c>
      <c r="J63" s="818">
        <f t="shared" si="3"/>
        <v>2</v>
      </c>
      <c r="K63" s="718">
        <f t="shared" si="5"/>
        <v>1</v>
      </c>
    </row>
    <row r="64" spans="1:11">
      <c r="A64" s="529" t="s">
        <v>3107</v>
      </c>
      <c r="B64" s="494" t="s">
        <v>3108</v>
      </c>
      <c r="C64" s="827"/>
      <c r="D64" s="715"/>
      <c r="E64" s="716"/>
      <c r="F64" s="828">
        <v>1</v>
      </c>
      <c r="G64" s="717">
        <v>1</v>
      </c>
      <c r="H64" s="718">
        <f t="shared" si="4"/>
        <v>1</v>
      </c>
      <c r="I64" s="818">
        <f t="shared" si="2"/>
        <v>1</v>
      </c>
      <c r="J64" s="818">
        <f t="shared" si="3"/>
        <v>1</v>
      </c>
      <c r="K64" s="718">
        <f t="shared" si="5"/>
        <v>1</v>
      </c>
    </row>
    <row r="65" spans="1:11">
      <c r="A65" s="529" t="s">
        <v>3109</v>
      </c>
      <c r="B65" s="494" t="s">
        <v>3110</v>
      </c>
      <c r="C65" s="827"/>
      <c r="D65" s="715"/>
      <c r="E65" s="716"/>
      <c r="F65" s="828">
        <v>10</v>
      </c>
      <c r="G65" s="717">
        <v>6</v>
      </c>
      <c r="H65" s="718">
        <f t="shared" si="4"/>
        <v>0.6</v>
      </c>
      <c r="I65" s="818">
        <f t="shared" si="2"/>
        <v>10</v>
      </c>
      <c r="J65" s="818">
        <f t="shared" si="3"/>
        <v>6</v>
      </c>
      <c r="K65" s="718">
        <f t="shared" si="5"/>
        <v>0.6</v>
      </c>
    </row>
    <row r="66" spans="1:11">
      <c r="A66" s="529" t="s">
        <v>3111</v>
      </c>
      <c r="B66" s="494" t="s">
        <v>3112</v>
      </c>
      <c r="C66" s="827"/>
      <c r="D66" s="715"/>
      <c r="E66" s="716"/>
      <c r="F66" s="828"/>
      <c r="G66" s="717">
        <v>1</v>
      </c>
      <c r="H66" s="718"/>
      <c r="I66" s="818">
        <f t="shared" si="2"/>
        <v>0</v>
      </c>
      <c r="J66" s="818">
        <f t="shared" si="3"/>
        <v>1</v>
      </c>
      <c r="K66" s="718"/>
    </row>
    <row r="67" spans="1:11">
      <c r="A67" s="529" t="s">
        <v>3113</v>
      </c>
      <c r="B67" s="494" t="s">
        <v>3114</v>
      </c>
      <c r="C67" s="827"/>
      <c r="D67" s="715"/>
      <c r="E67" s="716"/>
      <c r="F67" s="828">
        <v>7</v>
      </c>
      <c r="G67" s="717">
        <v>9</v>
      </c>
      <c r="H67" s="718">
        <f t="shared" si="4"/>
        <v>1.2857142857142858</v>
      </c>
      <c r="I67" s="818">
        <f t="shared" si="2"/>
        <v>7</v>
      </c>
      <c r="J67" s="818">
        <f t="shared" si="3"/>
        <v>9</v>
      </c>
      <c r="K67" s="718">
        <f t="shared" si="5"/>
        <v>1.2857142857142858</v>
      </c>
    </row>
    <row r="68" spans="1:11">
      <c r="A68" s="529" t="s">
        <v>3119</v>
      </c>
      <c r="B68" s="494" t="s">
        <v>3120</v>
      </c>
      <c r="C68" s="827"/>
      <c r="D68" s="715"/>
      <c r="E68" s="716"/>
      <c r="F68" s="828">
        <v>2</v>
      </c>
      <c r="G68" s="717"/>
      <c r="H68" s="718">
        <f t="shared" si="4"/>
        <v>0</v>
      </c>
      <c r="I68" s="818">
        <f t="shared" si="2"/>
        <v>2</v>
      </c>
      <c r="J68" s="818">
        <f t="shared" si="3"/>
        <v>0</v>
      </c>
      <c r="K68" s="718">
        <f t="shared" si="5"/>
        <v>0</v>
      </c>
    </row>
    <row r="69" spans="1:11">
      <c r="A69" s="529" t="s">
        <v>3123</v>
      </c>
      <c r="B69" s="494" t="s">
        <v>3124</v>
      </c>
      <c r="C69" s="827"/>
      <c r="D69" s="715"/>
      <c r="E69" s="716"/>
      <c r="F69" s="828">
        <v>4</v>
      </c>
      <c r="G69" s="717">
        <v>2</v>
      </c>
      <c r="H69" s="718">
        <f t="shared" si="4"/>
        <v>0.5</v>
      </c>
      <c r="I69" s="818">
        <f t="shared" si="2"/>
        <v>4</v>
      </c>
      <c r="J69" s="818">
        <f t="shared" si="3"/>
        <v>2</v>
      </c>
      <c r="K69" s="718">
        <f t="shared" si="5"/>
        <v>0.5</v>
      </c>
    </row>
    <row r="70" spans="1:11">
      <c r="A70" s="529" t="s">
        <v>3127</v>
      </c>
      <c r="B70" s="494" t="s">
        <v>3128</v>
      </c>
      <c r="C70" s="827"/>
      <c r="D70" s="715"/>
      <c r="E70" s="716"/>
      <c r="F70" s="828">
        <v>2</v>
      </c>
      <c r="G70" s="717"/>
      <c r="H70" s="718">
        <f t="shared" si="4"/>
        <v>0</v>
      </c>
      <c r="I70" s="818">
        <f t="shared" si="2"/>
        <v>2</v>
      </c>
      <c r="J70" s="818">
        <f t="shared" si="3"/>
        <v>0</v>
      </c>
      <c r="K70" s="718">
        <f t="shared" si="5"/>
        <v>0</v>
      </c>
    </row>
    <row r="71" spans="1:11">
      <c r="A71" s="529" t="s">
        <v>2936</v>
      </c>
      <c r="B71" s="494" t="s">
        <v>2937</v>
      </c>
      <c r="C71" s="827"/>
      <c r="D71" s="715"/>
      <c r="E71" s="716"/>
      <c r="F71" s="828">
        <v>17</v>
      </c>
      <c r="G71" s="717">
        <v>15</v>
      </c>
      <c r="H71" s="718">
        <f t="shared" si="4"/>
        <v>0.88235294117647056</v>
      </c>
      <c r="I71" s="818">
        <f t="shared" si="2"/>
        <v>17</v>
      </c>
      <c r="J71" s="818">
        <f t="shared" si="3"/>
        <v>15</v>
      </c>
      <c r="K71" s="718">
        <f t="shared" si="5"/>
        <v>0.88235294117647056</v>
      </c>
    </row>
    <row r="72" spans="1:11">
      <c r="A72" s="669" t="s">
        <v>3027</v>
      </c>
      <c r="B72" s="670" t="s">
        <v>3028</v>
      </c>
      <c r="C72" s="827"/>
      <c r="D72" s="715"/>
      <c r="E72" s="716"/>
      <c r="F72" s="828">
        <v>38</v>
      </c>
      <c r="G72" s="717">
        <v>14</v>
      </c>
      <c r="H72" s="718">
        <f t="shared" si="4"/>
        <v>0.36842105263157893</v>
      </c>
      <c r="I72" s="818">
        <f t="shared" si="2"/>
        <v>38</v>
      </c>
      <c r="J72" s="818">
        <f t="shared" si="3"/>
        <v>14</v>
      </c>
      <c r="K72" s="718">
        <f t="shared" si="5"/>
        <v>0.36842105263157893</v>
      </c>
    </row>
    <row r="73" spans="1:11">
      <c r="A73" s="669" t="s">
        <v>2938</v>
      </c>
      <c r="B73" s="670" t="s">
        <v>2973</v>
      </c>
      <c r="C73" s="827"/>
      <c r="D73" s="715"/>
      <c r="E73" s="716"/>
      <c r="F73" s="828">
        <v>4</v>
      </c>
      <c r="G73" s="717"/>
      <c r="H73" s="718">
        <f t="shared" si="4"/>
        <v>0</v>
      </c>
      <c r="I73" s="818">
        <f t="shared" si="2"/>
        <v>4</v>
      </c>
      <c r="J73" s="818">
        <f t="shared" si="3"/>
        <v>0</v>
      </c>
      <c r="K73" s="718">
        <f t="shared" si="5"/>
        <v>0</v>
      </c>
    </row>
    <row r="74" spans="1:11">
      <c r="A74" s="669" t="s">
        <v>2974</v>
      </c>
      <c r="B74" s="670" t="s">
        <v>2975</v>
      </c>
      <c r="C74" s="827"/>
      <c r="D74" s="715"/>
      <c r="E74" s="716"/>
      <c r="F74" s="828">
        <v>105</v>
      </c>
      <c r="G74" s="717">
        <v>2</v>
      </c>
      <c r="H74" s="718">
        <f t="shared" si="4"/>
        <v>1.9047619047619049E-2</v>
      </c>
      <c r="I74" s="818">
        <f t="shared" si="2"/>
        <v>105</v>
      </c>
      <c r="J74" s="818">
        <f t="shared" si="3"/>
        <v>2</v>
      </c>
      <c r="K74" s="718">
        <f t="shared" si="5"/>
        <v>1.9047619047619049E-2</v>
      </c>
    </row>
    <row r="75" spans="1:11">
      <c r="A75" s="669" t="s">
        <v>2940</v>
      </c>
      <c r="B75" s="670" t="s">
        <v>2941</v>
      </c>
      <c r="C75" s="827">
        <v>14</v>
      </c>
      <c r="D75" s="715">
        <v>5</v>
      </c>
      <c r="E75" s="716">
        <f t="shared" si="6"/>
        <v>0.35714285714285715</v>
      </c>
      <c r="F75" s="828">
        <v>18</v>
      </c>
      <c r="G75" s="717">
        <v>17</v>
      </c>
      <c r="H75" s="718">
        <f t="shared" si="4"/>
        <v>0.94444444444444442</v>
      </c>
      <c r="I75" s="818">
        <f t="shared" si="2"/>
        <v>32</v>
      </c>
      <c r="J75" s="818">
        <f t="shared" si="3"/>
        <v>22</v>
      </c>
      <c r="K75" s="718">
        <f t="shared" si="5"/>
        <v>0.6875</v>
      </c>
    </row>
    <row r="76" spans="1:11">
      <c r="A76" s="669" t="s">
        <v>2942</v>
      </c>
      <c r="B76" s="670" t="s">
        <v>2943</v>
      </c>
      <c r="C76" s="827"/>
      <c r="D76" s="715"/>
      <c r="E76" s="716"/>
      <c r="F76" s="828">
        <v>208</v>
      </c>
      <c r="G76" s="717">
        <v>24</v>
      </c>
      <c r="H76" s="718">
        <f t="shared" si="4"/>
        <v>0.11538461538461539</v>
      </c>
      <c r="I76" s="818">
        <f t="shared" si="2"/>
        <v>208</v>
      </c>
      <c r="J76" s="818">
        <f t="shared" si="3"/>
        <v>24</v>
      </c>
      <c r="K76" s="718">
        <f t="shared" si="5"/>
        <v>0.11538461538461539</v>
      </c>
    </row>
    <row r="77" spans="1:11">
      <c r="A77" s="669" t="s">
        <v>3084</v>
      </c>
      <c r="B77" s="670" t="s">
        <v>3085</v>
      </c>
      <c r="C77" s="827"/>
      <c r="D77" s="715"/>
      <c r="E77" s="716"/>
      <c r="F77" s="828">
        <v>499</v>
      </c>
      <c r="G77" s="717">
        <v>158</v>
      </c>
      <c r="H77" s="718">
        <f t="shared" si="4"/>
        <v>0.31663326653306612</v>
      </c>
      <c r="I77" s="818">
        <f t="shared" si="2"/>
        <v>499</v>
      </c>
      <c r="J77" s="818">
        <f t="shared" si="3"/>
        <v>158</v>
      </c>
      <c r="K77" s="718">
        <f t="shared" si="5"/>
        <v>0.31663326653306612</v>
      </c>
    </row>
    <row r="78" spans="1:11">
      <c r="A78" s="669" t="s">
        <v>2976</v>
      </c>
      <c r="B78" s="670" t="s">
        <v>2977</v>
      </c>
      <c r="C78" s="827"/>
      <c r="D78" s="715"/>
      <c r="E78" s="716"/>
      <c r="F78" s="828">
        <v>803</v>
      </c>
      <c r="G78" s="717">
        <v>168</v>
      </c>
      <c r="H78" s="718">
        <f t="shared" si="4"/>
        <v>0.20921544209215442</v>
      </c>
      <c r="I78" s="818">
        <f t="shared" si="2"/>
        <v>803</v>
      </c>
      <c r="J78" s="818">
        <f t="shared" si="3"/>
        <v>168</v>
      </c>
      <c r="K78" s="718">
        <f t="shared" si="5"/>
        <v>0.20921544209215442</v>
      </c>
    </row>
    <row r="79" spans="1:11">
      <c r="A79" s="529" t="s">
        <v>2978</v>
      </c>
      <c r="B79" s="494" t="s">
        <v>2979</v>
      </c>
      <c r="C79" s="827"/>
      <c r="D79" s="715"/>
      <c r="E79" s="716"/>
      <c r="F79" s="828">
        <v>9</v>
      </c>
      <c r="G79" s="717"/>
      <c r="H79" s="718">
        <f t="shared" si="4"/>
        <v>0</v>
      </c>
      <c r="I79" s="818">
        <f t="shared" si="2"/>
        <v>9</v>
      </c>
      <c r="J79" s="818">
        <f t="shared" si="3"/>
        <v>0</v>
      </c>
      <c r="K79" s="718">
        <f t="shared" si="5"/>
        <v>0</v>
      </c>
    </row>
    <row r="80" spans="1:11">
      <c r="A80" s="669" t="s">
        <v>2982</v>
      </c>
      <c r="B80" s="670" t="s">
        <v>2983</v>
      </c>
      <c r="C80" s="819"/>
      <c r="D80" s="715"/>
      <c r="E80" s="716"/>
      <c r="F80" s="818">
        <v>23</v>
      </c>
      <c r="G80" s="717"/>
      <c r="H80" s="718">
        <f t="shared" si="4"/>
        <v>0</v>
      </c>
      <c r="I80" s="818">
        <f t="shared" si="2"/>
        <v>23</v>
      </c>
      <c r="J80" s="818">
        <f t="shared" si="3"/>
        <v>0</v>
      </c>
      <c r="K80" s="718">
        <f t="shared" si="5"/>
        <v>0</v>
      </c>
    </row>
    <row r="81" spans="1:11">
      <c r="A81" s="529" t="s">
        <v>2944</v>
      </c>
      <c r="B81" s="494" t="s">
        <v>2945</v>
      </c>
      <c r="C81" s="819"/>
      <c r="D81" s="715"/>
      <c r="E81" s="716"/>
      <c r="F81" s="818">
        <v>59</v>
      </c>
      <c r="G81" s="717">
        <v>8</v>
      </c>
      <c r="H81" s="718">
        <f t="shared" si="4"/>
        <v>0.13559322033898305</v>
      </c>
      <c r="I81" s="818">
        <f t="shared" si="2"/>
        <v>59</v>
      </c>
      <c r="J81" s="818">
        <f t="shared" si="3"/>
        <v>8</v>
      </c>
      <c r="K81" s="718">
        <f t="shared" si="5"/>
        <v>0.13559322033898305</v>
      </c>
    </row>
    <row r="82" spans="1:11">
      <c r="A82" s="669" t="s">
        <v>2918</v>
      </c>
      <c r="B82" s="670" t="s">
        <v>2919</v>
      </c>
      <c r="C82" s="819"/>
      <c r="D82" s="715"/>
      <c r="E82" s="716"/>
      <c r="F82" s="818">
        <v>253</v>
      </c>
      <c r="G82" s="717">
        <v>12</v>
      </c>
      <c r="H82" s="718">
        <f t="shared" si="4"/>
        <v>4.7430830039525688E-2</v>
      </c>
      <c r="I82" s="818">
        <f t="shared" si="2"/>
        <v>253</v>
      </c>
      <c r="J82" s="818">
        <f t="shared" si="3"/>
        <v>12</v>
      </c>
      <c r="K82" s="718">
        <f t="shared" si="5"/>
        <v>4.7430830039525688E-2</v>
      </c>
    </row>
    <row r="83" spans="1:11">
      <c r="A83" s="669"/>
      <c r="B83" s="817" t="s">
        <v>3546</v>
      </c>
      <c r="C83" s="829">
        <f t="shared" ref="C83:D83" si="7">SUM(C33:C82)</f>
        <v>700</v>
      </c>
      <c r="D83" s="829">
        <f t="shared" si="7"/>
        <v>78</v>
      </c>
      <c r="E83" s="721">
        <f t="shared" si="6"/>
        <v>0.11142857142857143</v>
      </c>
      <c r="F83" s="829">
        <f t="shared" ref="F83:G83" si="8">SUM(F33:F82)</f>
        <v>2356</v>
      </c>
      <c r="G83" s="829">
        <f t="shared" si="8"/>
        <v>523</v>
      </c>
      <c r="H83" s="722">
        <f t="shared" si="4"/>
        <v>0.22198641765704585</v>
      </c>
      <c r="I83" s="830">
        <f t="shared" si="2"/>
        <v>3056</v>
      </c>
      <c r="J83" s="830">
        <f t="shared" si="3"/>
        <v>601</v>
      </c>
      <c r="K83" s="722">
        <f t="shared" si="5"/>
        <v>0.19666230366492146</v>
      </c>
    </row>
  </sheetData>
  <mergeCells count="5">
    <mergeCell ref="A5:A6"/>
    <mergeCell ref="B5:B6"/>
    <mergeCell ref="C5:E5"/>
    <mergeCell ref="F5:H5"/>
    <mergeCell ref="I5:K5"/>
  </mergeCells>
  <pageMargins left="0" right="0" top="0" bottom="0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64"/>
  <sheetViews>
    <sheetView topLeftCell="A152" zoomScale="92" zoomScaleNormal="92" workbookViewId="0">
      <selection activeCell="E20" sqref="E20"/>
    </sheetView>
  </sheetViews>
  <sheetFormatPr defaultRowHeight="12.75"/>
  <cols>
    <col min="1" max="1" width="10.42578125" customWidth="1"/>
    <col min="2" max="2" width="48.28515625" customWidth="1"/>
    <col min="3" max="3" width="8.7109375" customWidth="1"/>
    <col min="4" max="4" width="8.140625" customWidth="1"/>
    <col min="5" max="11" width="8.710937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 ht="14.25">
      <c r="A3" s="393"/>
      <c r="B3" s="394" t="s">
        <v>1794</v>
      </c>
      <c r="C3" s="388" t="s">
        <v>1752</v>
      </c>
      <c r="D3" s="390"/>
      <c r="E3" s="390"/>
      <c r="F3" s="390"/>
      <c r="G3" s="390"/>
      <c r="H3" s="390"/>
      <c r="I3" s="392"/>
      <c r="J3" s="400"/>
      <c r="K3" s="363"/>
    </row>
    <row r="4" spans="1:11" ht="14.25">
      <c r="A4" s="393"/>
      <c r="B4" s="394" t="s">
        <v>197</v>
      </c>
      <c r="C4" s="388" t="s">
        <v>1900</v>
      </c>
      <c r="D4" s="390"/>
      <c r="E4" s="390"/>
      <c r="F4" s="390"/>
      <c r="G4" s="390"/>
      <c r="H4" s="390"/>
      <c r="I4" s="392"/>
      <c r="J4" s="400"/>
      <c r="K4" s="363"/>
    </row>
    <row r="5" spans="1:11">
      <c r="A5" s="970" t="s">
        <v>115</v>
      </c>
      <c r="B5" s="970" t="s">
        <v>199</v>
      </c>
      <c r="C5" s="963" t="s">
        <v>1751</v>
      </c>
      <c r="D5" s="963"/>
      <c r="E5" s="963"/>
      <c r="F5" s="963" t="s">
        <v>1750</v>
      </c>
      <c r="G5" s="963"/>
      <c r="H5" s="963"/>
      <c r="I5" s="963" t="s">
        <v>86</v>
      </c>
      <c r="J5" s="963"/>
      <c r="K5" s="963"/>
    </row>
    <row r="6" spans="1:11" ht="45.75" thickBot="1">
      <c r="A6" s="971"/>
      <c r="B6" s="971"/>
      <c r="C6" s="496" t="s">
        <v>1808</v>
      </c>
      <c r="D6" s="496" t="s">
        <v>1809</v>
      </c>
      <c r="E6" s="349" t="s">
        <v>1804</v>
      </c>
      <c r="F6" s="496" t="s">
        <v>1808</v>
      </c>
      <c r="G6" s="496" t="s">
        <v>1809</v>
      </c>
      <c r="H6" s="349" t="s">
        <v>1804</v>
      </c>
      <c r="I6" s="496" t="s">
        <v>1808</v>
      </c>
      <c r="J6" s="496" t="s">
        <v>1809</v>
      </c>
      <c r="K6" s="349" t="s">
        <v>1804</v>
      </c>
    </row>
    <row r="7" spans="1:11" ht="15" thickTop="1">
      <c r="A7" s="397"/>
      <c r="B7" s="335" t="s">
        <v>198</v>
      </c>
      <c r="C7" s="335"/>
      <c r="D7" s="335"/>
      <c r="E7" s="335"/>
      <c r="F7" s="335"/>
      <c r="G7" s="335"/>
      <c r="H7" s="335"/>
      <c r="I7" s="335"/>
      <c r="J7" s="335"/>
      <c r="K7" s="334"/>
    </row>
    <row r="8" spans="1:11">
      <c r="A8" s="503" t="s">
        <v>3756</v>
      </c>
      <c r="B8" s="504" t="s">
        <v>3757</v>
      </c>
      <c r="C8" s="505">
        <v>0</v>
      </c>
      <c r="D8" s="133"/>
      <c r="E8" s="133"/>
      <c r="F8" s="505">
        <v>1</v>
      </c>
      <c r="G8" s="134"/>
      <c r="H8" s="134"/>
      <c r="I8" s="505">
        <v>1</v>
      </c>
      <c r="J8" s="134"/>
      <c r="K8" s="134"/>
    </row>
    <row r="9" spans="1:11">
      <c r="A9" s="503" t="s">
        <v>3758</v>
      </c>
      <c r="B9" s="504" t="s">
        <v>3759</v>
      </c>
      <c r="C9" s="505">
        <v>0</v>
      </c>
      <c r="D9" s="133"/>
      <c r="E9" s="133"/>
      <c r="F9" s="505">
        <v>29</v>
      </c>
      <c r="G9" s="134">
        <v>6</v>
      </c>
      <c r="H9" s="719">
        <f>G9/F9</f>
        <v>0.20689655172413793</v>
      </c>
      <c r="I9" s="505">
        <v>29</v>
      </c>
      <c r="J9" s="134">
        <v>6</v>
      </c>
      <c r="K9" s="719">
        <f>J9/I9</f>
        <v>0.20689655172413793</v>
      </c>
    </row>
    <row r="10" spans="1:11">
      <c r="A10" s="503" t="s">
        <v>3760</v>
      </c>
      <c r="B10" s="504" t="s">
        <v>3761</v>
      </c>
      <c r="C10" s="505">
        <v>0</v>
      </c>
      <c r="D10" s="133"/>
      <c r="E10" s="133"/>
      <c r="F10" s="505">
        <v>27</v>
      </c>
      <c r="G10" s="134">
        <v>9</v>
      </c>
      <c r="H10" s="719">
        <f t="shared" ref="H10:H18" si="0">G10/F10</f>
        <v>0.33333333333333331</v>
      </c>
      <c r="I10" s="505">
        <v>27</v>
      </c>
      <c r="J10" s="134">
        <v>9</v>
      </c>
      <c r="K10" s="719">
        <f t="shared" ref="K10:K12" si="1">J10/I10</f>
        <v>0.33333333333333331</v>
      </c>
    </row>
    <row r="11" spans="1:11">
      <c r="A11" s="503" t="s">
        <v>3762</v>
      </c>
      <c r="B11" s="504" t="s">
        <v>3763</v>
      </c>
      <c r="C11" s="505">
        <v>0</v>
      </c>
      <c r="D11" s="133"/>
      <c r="E11" s="133"/>
      <c r="F11" s="505">
        <v>1</v>
      </c>
      <c r="G11" s="134"/>
      <c r="H11" s="719">
        <f t="shared" si="0"/>
        <v>0</v>
      </c>
      <c r="I11" s="505">
        <v>1</v>
      </c>
      <c r="J11" s="134"/>
      <c r="K11" s="719">
        <f t="shared" si="1"/>
        <v>0</v>
      </c>
    </row>
    <row r="12" spans="1:11">
      <c r="A12" s="503" t="s">
        <v>3764</v>
      </c>
      <c r="B12" s="504" t="s">
        <v>3765</v>
      </c>
      <c r="C12" s="505">
        <v>0</v>
      </c>
      <c r="D12" s="133"/>
      <c r="E12" s="133"/>
      <c r="F12" s="505">
        <v>12</v>
      </c>
      <c r="G12" s="134">
        <v>3</v>
      </c>
      <c r="H12" s="719">
        <f t="shared" si="0"/>
        <v>0.25</v>
      </c>
      <c r="I12" s="505">
        <v>12</v>
      </c>
      <c r="J12" s="134">
        <v>3</v>
      </c>
      <c r="K12" s="719">
        <f t="shared" si="1"/>
        <v>0.25</v>
      </c>
    </row>
    <row r="13" spans="1:11">
      <c r="A13" s="822" t="s">
        <v>3859</v>
      </c>
      <c r="B13" s="823" t="s">
        <v>3860</v>
      </c>
      <c r="C13" s="505"/>
      <c r="D13" s="133"/>
      <c r="E13" s="133"/>
      <c r="F13" s="505"/>
      <c r="G13" s="134">
        <v>3</v>
      </c>
      <c r="H13" s="719"/>
      <c r="I13" s="505"/>
      <c r="J13" s="134">
        <v>3</v>
      </c>
      <c r="K13" s="719"/>
    </row>
    <row r="14" spans="1:11">
      <c r="A14" s="503" t="s">
        <v>3766</v>
      </c>
      <c r="B14" s="504" t="s">
        <v>3767</v>
      </c>
      <c r="C14" s="505">
        <v>0</v>
      </c>
      <c r="D14" s="133"/>
      <c r="E14" s="133"/>
      <c r="F14" s="505">
        <v>4</v>
      </c>
      <c r="G14" s="134"/>
      <c r="H14" s="719">
        <f t="shared" si="0"/>
        <v>0</v>
      </c>
      <c r="I14" s="505">
        <v>4</v>
      </c>
      <c r="J14" s="134"/>
      <c r="K14" s="719">
        <f t="shared" ref="K14:K18" si="2">J14/I14</f>
        <v>0</v>
      </c>
    </row>
    <row r="15" spans="1:11">
      <c r="A15" s="508" t="s">
        <v>3768</v>
      </c>
      <c r="B15" s="509" t="s">
        <v>3769</v>
      </c>
      <c r="C15" s="505"/>
      <c r="D15" s="133"/>
      <c r="E15" s="133"/>
      <c r="F15" s="505">
        <v>2</v>
      </c>
      <c r="G15" s="134"/>
      <c r="H15" s="719">
        <f t="shared" si="0"/>
        <v>0</v>
      </c>
      <c r="I15" s="505">
        <v>2</v>
      </c>
      <c r="J15" s="134"/>
      <c r="K15" s="719">
        <f t="shared" si="2"/>
        <v>0</v>
      </c>
    </row>
    <row r="16" spans="1:11">
      <c r="A16" s="508" t="s">
        <v>3770</v>
      </c>
      <c r="B16" s="509" t="s">
        <v>3771</v>
      </c>
      <c r="C16" s="505"/>
      <c r="D16" s="133"/>
      <c r="E16" s="133"/>
      <c r="F16" s="505">
        <v>5</v>
      </c>
      <c r="G16" s="134"/>
      <c r="H16" s="719">
        <f t="shared" si="0"/>
        <v>0</v>
      </c>
      <c r="I16" s="505">
        <v>5</v>
      </c>
      <c r="J16" s="134"/>
      <c r="K16" s="719">
        <f t="shared" si="2"/>
        <v>0</v>
      </c>
    </row>
    <row r="17" spans="1:11">
      <c r="A17" s="503" t="s">
        <v>3772</v>
      </c>
      <c r="B17" s="504" t="s">
        <v>3773</v>
      </c>
      <c r="C17" s="505">
        <v>0</v>
      </c>
      <c r="D17" s="133"/>
      <c r="E17" s="133"/>
      <c r="F17" s="505">
        <v>2</v>
      </c>
      <c r="G17" s="134"/>
      <c r="H17" s="719">
        <f t="shared" si="0"/>
        <v>0</v>
      </c>
      <c r="I17" s="505">
        <v>2</v>
      </c>
      <c r="J17" s="134"/>
      <c r="K17" s="719">
        <f t="shared" si="2"/>
        <v>0</v>
      </c>
    </row>
    <row r="18" spans="1:11" ht="14.25">
      <c r="A18" s="613"/>
      <c r="B18" s="858" t="s">
        <v>3774</v>
      </c>
      <c r="C18" s="811"/>
      <c r="D18" s="133"/>
      <c r="E18" s="133"/>
      <c r="F18" s="859">
        <f>SUM(F8:F17)</f>
        <v>83</v>
      </c>
      <c r="G18" s="859">
        <f>SUM(G8:G17)</f>
        <v>21</v>
      </c>
      <c r="H18" s="723">
        <f t="shared" si="0"/>
        <v>0.25301204819277107</v>
      </c>
      <c r="I18" s="859">
        <f>SUM(I8:I17)</f>
        <v>83</v>
      </c>
      <c r="J18" s="859">
        <f>SUM(J8:J17)</f>
        <v>21</v>
      </c>
      <c r="K18" s="723">
        <f t="shared" si="2"/>
        <v>0.25301204819277107</v>
      </c>
    </row>
    <row r="19" spans="1:11" ht="14.25">
      <c r="A19" s="245"/>
      <c r="B19" s="333" t="s">
        <v>1749</v>
      </c>
      <c r="C19" s="133"/>
      <c r="D19" s="133"/>
      <c r="E19" s="133"/>
      <c r="F19" s="134"/>
      <c r="G19" s="134"/>
      <c r="H19" s="134"/>
      <c r="I19" s="135"/>
      <c r="J19" s="134"/>
      <c r="K19" s="134"/>
    </row>
    <row r="20" spans="1:11">
      <c r="A20" s="503" t="s">
        <v>2545</v>
      </c>
      <c r="B20" s="504" t="s">
        <v>2546</v>
      </c>
      <c r="C20" s="505">
        <v>759</v>
      </c>
      <c r="D20" s="133">
        <v>154</v>
      </c>
      <c r="E20" s="779">
        <f>D20/C20</f>
        <v>0.20289855072463769</v>
      </c>
      <c r="F20" s="505">
        <v>9</v>
      </c>
      <c r="G20" s="863">
        <v>2</v>
      </c>
      <c r="H20" s="719">
        <f>G20/F20</f>
        <v>0.22222222222222221</v>
      </c>
      <c r="I20" s="714">
        <f>C20+F20</f>
        <v>768</v>
      </c>
      <c r="J20" s="714">
        <f>D20+G20</f>
        <v>156</v>
      </c>
      <c r="K20" s="719">
        <f>J20/I20</f>
        <v>0.203125</v>
      </c>
    </row>
    <row r="21" spans="1:11">
      <c r="A21" s="503" t="s">
        <v>2948</v>
      </c>
      <c r="B21" s="504" t="s">
        <v>2949</v>
      </c>
      <c r="C21" s="505">
        <v>287</v>
      </c>
      <c r="D21" s="133"/>
      <c r="E21" s="779">
        <f t="shared" ref="E21:E80" si="3">D21/C21</f>
        <v>0</v>
      </c>
      <c r="F21" s="505">
        <v>24</v>
      </c>
      <c r="G21" s="863"/>
      <c r="H21" s="719">
        <f t="shared" ref="H21:H84" si="4">G21/F21</f>
        <v>0</v>
      </c>
      <c r="I21" s="714">
        <f t="shared" ref="I21:I84" si="5">C21+F21</f>
        <v>311</v>
      </c>
      <c r="J21" s="714">
        <f t="shared" ref="J21:J84" si="6">D21+G21</f>
        <v>0</v>
      </c>
      <c r="K21" s="719">
        <f t="shared" ref="K21:K84" si="7">J21/I21</f>
        <v>0</v>
      </c>
    </row>
    <row r="22" spans="1:11">
      <c r="A22" s="503" t="s">
        <v>2886</v>
      </c>
      <c r="B22" s="504" t="s">
        <v>2887</v>
      </c>
      <c r="C22" s="505">
        <v>108</v>
      </c>
      <c r="D22" s="133"/>
      <c r="E22" s="779">
        <f t="shared" si="3"/>
        <v>0</v>
      </c>
      <c r="F22" s="505"/>
      <c r="G22" s="863"/>
      <c r="H22" s="719"/>
      <c r="I22" s="714">
        <f t="shared" si="5"/>
        <v>108</v>
      </c>
      <c r="J22" s="714">
        <f t="shared" si="6"/>
        <v>0</v>
      </c>
      <c r="K22" s="719">
        <f t="shared" si="7"/>
        <v>0</v>
      </c>
    </row>
    <row r="23" spans="1:11">
      <c r="A23" s="503" t="s">
        <v>3775</v>
      </c>
      <c r="B23" s="504" t="s">
        <v>3776</v>
      </c>
      <c r="C23" s="505"/>
      <c r="D23" s="133">
        <v>13</v>
      </c>
      <c r="E23" s="779"/>
      <c r="F23" s="505"/>
      <c r="G23" s="863"/>
      <c r="H23" s="719"/>
      <c r="I23" s="714">
        <f t="shared" si="5"/>
        <v>0</v>
      </c>
      <c r="J23" s="714">
        <f t="shared" si="6"/>
        <v>13</v>
      </c>
      <c r="K23" s="719"/>
    </row>
    <row r="24" spans="1:11">
      <c r="A24" s="503" t="s">
        <v>2952</v>
      </c>
      <c r="B24" s="504" t="s">
        <v>2953</v>
      </c>
      <c r="C24" s="505">
        <v>5</v>
      </c>
      <c r="D24" s="133"/>
      <c r="E24" s="779">
        <f t="shared" si="3"/>
        <v>0</v>
      </c>
      <c r="F24" s="505">
        <v>97</v>
      </c>
      <c r="G24" s="863"/>
      <c r="H24" s="719">
        <f t="shared" si="4"/>
        <v>0</v>
      </c>
      <c r="I24" s="714">
        <f t="shared" si="5"/>
        <v>102</v>
      </c>
      <c r="J24" s="714">
        <f t="shared" si="6"/>
        <v>0</v>
      </c>
      <c r="K24" s="719">
        <f t="shared" si="7"/>
        <v>0</v>
      </c>
    </row>
    <row r="25" spans="1:11">
      <c r="A25" s="503" t="s">
        <v>3777</v>
      </c>
      <c r="B25" s="504" t="s">
        <v>3778</v>
      </c>
      <c r="C25" s="505">
        <v>475</v>
      </c>
      <c r="D25" s="133">
        <v>102</v>
      </c>
      <c r="E25" s="779">
        <f t="shared" si="3"/>
        <v>0.21473684210526317</v>
      </c>
      <c r="F25" s="505">
        <v>2</v>
      </c>
      <c r="G25" s="863">
        <v>1</v>
      </c>
      <c r="H25" s="719">
        <f t="shared" si="4"/>
        <v>0.5</v>
      </c>
      <c r="I25" s="714">
        <f t="shared" si="5"/>
        <v>477</v>
      </c>
      <c r="J25" s="714">
        <f t="shared" si="6"/>
        <v>103</v>
      </c>
      <c r="K25" s="719">
        <f t="shared" si="7"/>
        <v>0.21593291404612158</v>
      </c>
    </row>
    <row r="26" spans="1:11">
      <c r="A26" s="503" t="s">
        <v>3779</v>
      </c>
      <c r="B26" s="504" t="s">
        <v>3780</v>
      </c>
      <c r="C26" s="505">
        <v>209</v>
      </c>
      <c r="D26" s="133">
        <v>26</v>
      </c>
      <c r="E26" s="779">
        <f t="shared" si="3"/>
        <v>0.12440191387559808</v>
      </c>
      <c r="F26" s="505"/>
      <c r="G26" s="863">
        <v>1</v>
      </c>
      <c r="H26" s="719"/>
      <c r="I26" s="714">
        <f t="shared" si="5"/>
        <v>209</v>
      </c>
      <c r="J26" s="714">
        <f t="shared" si="6"/>
        <v>27</v>
      </c>
      <c r="K26" s="719">
        <f t="shared" si="7"/>
        <v>0.12918660287081341</v>
      </c>
    </row>
    <row r="27" spans="1:11">
      <c r="A27" s="503" t="s">
        <v>3781</v>
      </c>
      <c r="B27" s="504" t="s">
        <v>3782</v>
      </c>
      <c r="C27" s="505">
        <v>244</v>
      </c>
      <c r="D27" s="133">
        <v>81</v>
      </c>
      <c r="E27" s="779">
        <f t="shared" si="3"/>
        <v>0.33196721311475408</v>
      </c>
      <c r="F27" s="505"/>
      <c r="G27" s="863">
        <v>3</v>
      </c>
      <c r="H27" s="719"/>
      <c r="I27" s="714">
        <f t="shared" si="5"/>
        <v>244</v>
      </c>
      <c r="J27" s="714">
        <f t="shared" si="6"/>
        <v>84</v>
      </c>
      <c r="K27" s="719">
        <f t="shared" si="7"/>
        <v>0.34426229508196721</v>
      </c>
    </row>
    <row r="28" spans="1:11">
      <c r="A28" s="503" t="s">
        <v>2890</v>
      </c>
      <c r="B28" s="504" t="s">
        <v>2891</v>
      </c>
      <c r="C28" s="505">
        <v>0</v>
      </c>
      <c r="D28" s="133"/>
      <c r="E28" s="779"/>
      <c r="F28" s="505"/>
      <c r="G28" s="863"/>
      <c r="H28" s="719"/>
      <c r="I28" s="714">
        <f t="shared" si="5"/>
        <v>0</v>
      </c>
      <c r="J28" s="714">
        <f t="shared" si="6"/>
        <v>0</v>
      </c>
      <c r="K28" s="719"/>
    </row>
    <row r="29" spans="1:11">
      <c r="A29" s="503" t="s">
        <v>2892</v>
      </c>
      <c r="B29" s="504" t="s">
        <v>2893</v>
      </c>
      <c r="C29" s="505"/>
      <c r="D29" s="133"/>
      <c r="E29" s="779"/>
      <c r="F29" s="505">
        <v>9</v>
      </c>
      <c r="G29" s="863"/>
      <c r="H29" s="719">
        <f t="shared" si="4"/>
        <v>0</v>
      </c>
      <c r="I29" s="714">
        <f t="shared" si="5"/>
        <v>9</v>
      </c>
      <c r="J29" s="714">
        <f t="shared" si="6"/>
        <v>0</v>
      </c>
      <c r="K29" s="719">
        <f t="shared" si="7"/>
        <v>0</v>
      </c>
    </row>
    <row r="30" spans="1:11">
      <c r="A30" s="503" t="s">
        <v>2894</v>
      </c>
      <c r="B30" s="504" t="s">
        <v>2895</v>
      </c>
      <c r="C30" s="505">
        <v>13</v>
      </c>
      <c r="D30" s="133">
        <v>8</v>
      </c>
      <c r="E30" s="779">
        <f t="shared" si="3"/>
        <v>0.61538461538461542</v>
      </c>
      <c r="F30" s="505">
        <v>104</v>
      </c>
      <c r="G30" s="863">
        <v>17</v>
      </c>
      <c r="H30" s="719">
        <f t="shared" si="4"/>
        <v>0.16346153846153846</v>
      </c>
      <c r="I30" s="714">
        <f t="shared" si="5"/>
        <v>117</v>
      </c>
      <c r="J30" s="714">
        <f t="shared" si="6"/>
        <v>25</v>
      </c>
      <c r="K30" s="719">
        <f t="shared" si="7"/>
        <v>0.21367521367521367</v>
      </c>
    </row>
    <row r="31" spans="1:11">
      <c r="A31" s="503" t="s">
        <v>3010</v>
      </c>
      <c r="B31" s="504" t="s">
        <v>3011</v>
      </c>
      <c r="C31" s="505"/>
      <c r="D31" s="133"/>
      <c r="E31" s="779"/>
      <c r="F31" s="505">
        <v>0</v>
      </c>
      <c r="G31" s="863">
        <v>22</v>
      </c>
      <c r="H31" s="719"/>
      <c r="I31" s="714">
        <f t="shared" si="5"/>
        <v>0</v>
      </c>
      <c r="J31" s="714">
        <f t="shared" si="6"/>
        <v>22</v>
      </c>
      <c r="K31" s="719"/>
    </row>
    <row r="32" spans="1:11">
      <c r="A32" s="503" t="s">
        <v>3783</v>
      </c>
      <c r="B32" s="504" t="s">
        <v>3784</v>
      </c>
      <c r="C32" s="505"/>
      <c r="D32" s="133"/>
      <c r="E32" s="779"/>
      <c r="F32" s="505"/>
      <c r="G32" s="863"/>
      <c r="H32" s="719"/>
      <c r="I32" s="714">
        <f t="shared" si="5"/>
        <v>0</v>
      </c>
      <c r="J32" s="714">
        <f t="shared" si="6"/>
        <v>0</v>
      </c>
      <c r="K32" s="719"/>
    </row>
    <row r="33" spans="1:11">
      <c r="A33" s="812" t="s">
        <v>3953</v>
      </c>
      <c r="B33" s="813" t="s">
        <v>3954</v>
      </c>
      <c r="C33" s="505"/>
      <c r="D33" s="133">
        <v>1</v>
      </c>
      <c r="E33" s="779"/>
      <c r="F33" s="505"/>
      <c r="G33" s="863"/>
      <c r="H33" s="719"/>
      <c r="I33" s="714">
        <f t="shared" si="5"/>
        <v>0</v>
      </c>
      <c r="J33" s="714">
        <f t="shared" si="6"/>
        <v>1</v>
      </c>
      <c r="K33" s="719"/>
    </row>
    <row r="34" spans="1:11">
      <c r="A34" s="503" t="s">
        <v>2993</v>
      </c>
      <c r="B34" s="504" t="s">
        <v>2994</v>
      </c>
      <c r="C34" s="505">
        <v>665</v>
      </c>
      <c r="D34" s="133">
        <v>82</v>
      </c>
      <c r="E34" s="779">
        <f t="shared" si="3"/>
        <v>0.12330827067669173</v>
      </c>
      <c r="F34" s="505">
        <v>159</v>
      </c>
      <c r="G34" s="863">
        <v>22</v>
      </c>
      <c r="H34" s="719">
        <f t="shared" si="4"/>
        <v>0.13836477987421383</v>
      </c>
      <c r="I34" s="714">
        <f t="shared" si="5"/>
        <v>824</v>
      </c>
      <c r="J34" s="714">
        <f t="shared" si="6"/>
        <v>104</v>
      </c>
      <c r="K34" s="719">
        <f t="shared" si="7"/>
        <v>0.12621359223300971</v>
      </c>
    </row>
    <row r="35" spans="1:11">
      <c r="A35" s="529" t="s">
        <v>3785</v>
      </c>
      <c r="B35" s="494" t="s">
        <v>3786</v>
      </c>
      <c r="C35" s="505">
        <v>1</v>
      </c>
      <c r="D35" s="133">
        <v>1</v>
      </c>
      <c r="E35" s="779">
        <f t="shared" si="3"/>
        <v>1</v>
      </c>
      <c r="F35" s="505"/>
      <c r="G35" s="863"/>
      <c r="H35" s="719"/>
      <c r="I35" s="714">
        <f t="shared" si="5"/>
        <v>1</v>
      </c>
      <c r="J35" s="714">
        <f t="shared" si="6"/>
        <v>1</v>
      </c>
      <c r="K35" s="719">
        <f t="shared" si="7"/>
        <v>1</v>
      </c>
    </row>
    <row r="36" spans="1:11">
      <c r="A36" s="529" t="s">
        <v>3588</v>
      </c>
      <c r="B36" s="494" t="s">
        <v>3589</v>
      </c>
      <c r="C36" s="505"/>
      <c r="D36" s="133"/>
      <c r="E36" s="779"/>
      <c r="F36" s="505">
        <v>1</v>
      </c>
      <c r="G36" s="863"/>
      <c r="H36" s="719">
        <f t="shared" si="4"/>
        <v>0</v>
      </c>
      <c r="I36" s="714">
        <f t="shared" si="5"/>
        <v>1</v>
      </c>
      <c r="J36" s="714">
        <f t="shared" si="6"/>
        <v>0</v>
      </c>
      <c r="K36" s="719">
        <f t="shared" si="7"/>
        <v>0</v>
      </c>
    </row>
    <row r="37" spans="1:11">
      <c r="A37" s="503" t="s">
        <v>3787</v>
      </c>
      <c r="B37" s="504" t="s">
        <v>3788</v>
      </c>
      <c r="C37" s="505">
        <v>1</v>
      </c>
      <c r="D37" s="133"/>
      <c r="E37" s="779">
        <f t="shared" si="3"/>
        <v>0</v>
      </c>
      <c r="F37" s="505"/>
      <c r="G37" s="863"/>
      <c r="H37" s="719"/>
      <c r="I37" s="714">
        <f t="shared" si="5"/>
        <v>1</v>
      </c>
      <c r="J37" s="714">
        <f t="shared" si="6"/>
        <v>0</v>
      </c>
      <c r="K37" s="719">
        <f t="shared" si="7"/>
        <v>0</v>
      </c>
    </row>
    <row r="38" spans="1:11">
      <c r="A38" s="529" t="s">
        <v>3789</v>
      </c>
      <c r="B38" s="494" t="s">
        <v>3790</v>
      </c>
      <c r="C38" s="505"/>
      <c r="D38" s="133"/>
      <c r="E38" s="779"/>
      <c r="F38" s="505">
        <v>1</v>
      </c>
      <c r="G38" s="863"/>
      <c r="H38" s="719">
        <f t="shared" si="4"/>
        <v>0</v>
      </c>
      <c r="I38" s="714">
        <f t="shared" si="5"/>
        <v>1</v>
      </c>
      <c r="J38" s="714">
        <f t="shared" si="6"/>
        <v>0</v>
      </c>
      <c r="K38" s="719">
        <f t="shared" si="7"/>
        <v>0</v>
      </c>
    </row>
    <row r="39" spans="1:11">
      <c r="A39" s="529" t="s">
        <v>3429</v>
      </c>
      <c r="B39" s="494" t="s">
        <v>3430</v>
      </c>
      <c r="C39" s="505"/>
      <c r="D39" s="133"/>
      <c r="E39" s="779"/>
      <c r="F39" s="505"/>
      <c r="G39" s="863"/>
      <c r="H39" s="719"/>
      <c r="I39" s="714">
        <f t="shared" si="5"/>
        <v>0</v>
      </c>
      <c r="J39" s="714">
        <f t="shared" si="6"/>
        <v>0</v>
      </c>
      <c r="K39" s="719"/>
    </row>
    <row r="40" spans="1:11">
      <c r="A40" s="529" t="s">
        <v>3791</v>
      </c>
      <c r="B40" s="494" t="s">
        <v>3792</v>
      </c>
      <c r="C40" s="505">
        <v>2</v>
      </c>
      <c r="D40" s="133">
        <v>1</v>
      </c>
      <c r="E40" s="779">
        <f t="shared" si="3"/>
        <v>0.5</v>
      </c>
      <c r="F40" s="505"/>
      <c r="G40" s="863"/>
      <c r="H40" s="719"/>
      <c r="I40" s="714">
        <f t="shared" si="5"/>
        <v>2</v>
      </c>
      <c r="J40" s="714">
        <f t="shared" si="6"/>
        <v>1</v>
      </c>
      <c r="K40" s="719">
        <f t="shared" si="7"/>
        <v>0.5</v>
      </c>
    </row>
    <row r="41" spans="1:11">
      <c r="A41" s="503" t="s">
        <v>3793</v>
      </c>
      <c r="B41" s="504" t="s">
        <v>3794</v>
      </c>
      <c r="C41" s="505">
        <v>5</v>
      </c>
      <c r="D41" s="133">
        <v>1</v>
      </c>
      <c r="E41" s="779">
        <f t="shared" si="3"/>
        <v>0.2</v>
      </c>
      <c r="F41" s="505"/>
      <c r="G41" s="863"/>
      <c r="H41" s="719"/>
      <c r="I41" s="714">
        <f t="shared" si="5"/>
        <v>5</v>
      </c>
      <c r="J41" s="714">
        <f t="shared" si="6"/>
        <v>1</v>
      </c>
      <c r="K41" s="719">
        <f t="shared" si="7"/>
        <v>0.2</v>
      </c>
    </row>
    <row r="42" spans="1:11">
      <c r="A42" s="529" t="s">
        <v>3795</v>
      </c>
      <c r="B42" s="494" t="s">
        <v>3796</v>
      </c>
      <c r="C42" s="505">
        <v>2</v>
      </c>
      <c r="D42" s="133"/>
      <c r="E42" s="779">
        <f t="shared" si="3"/>
        <v>0</v>
      </c>
      <c r="F42" s="505"/>
      <c r="G42" s="863"/>
      <c r="H42" s="719"/>
      <c r="I42" s="714">
        <f t="shared" si="5"/>
        <v>2</v>
      </c>
      <c r="J42" s="714">
        <f t="shared" si="6"/>
        <v>0</v>
      </c>
      <c r="K42" s="719">
        <f t="shared" si="7"/>
        <v>0</v>
      </c>
    </row>
    <row r="43" spans="1:11">
      <c r="A43" s="503" t="s">
        <v>3797</v>
      </c>
      <c r="B43" s="504" t="s">
        <v>3798</v>
      </c>
      <c r="C43" s="505">
        <v>1</v>
      </c>
      <c r="D43" s="133"/>
      <c r="E43" s="779">
        <f t="shared" si="3"/>
        <v>0</v>
      </c>
      <c r="F43" s="505"/>
      <c r="G43" s="863"/>
      <c r="H43" s="719"/>
      <c r="I43" s="714">
        <f t="shared" si="5"/>
        <v>1</v>
      </c>
      <c r="J43" s="714">
        <f t="shared" si="6"/>
        <v>0</v>
      </c>
      <c r="K43" s="719">
        <f t="shared" si="7"/>
        <v>0</v>
      </c>
    </row>
    <row r="44" spans="1:11">
      <c r="A44" s="503" t="s">
        <v>3799</v>
      </c>
      <c r="B44" s="504" t="s">
        <v>3800</v>
      </c>
      <c r="C44" s="505">
        <v>3</v>
      </c>
      <c r="D44" s="133"/>
      <c r="E44" s="779">
        <f t="shared" si="3"/>
        <v>0</v>
      </c>
      <c r="F44" s="505">
        <v>1</v>
      </c>
      <c r="G44" s="863"/>
      <c r="H44" s="719">
        <f t="shared" si="4"/>
        <v>0</v>
      </c>
      <c r="I44" s="714">
        <f t="shared" si="5"/>
        <v>4</v>
      </c>
      <c r="J44" s="714">
        <f t="shared" si="6"/>
        <v>0</v>
      </c>
      <c r="K44" s="719">
        <f t="shared" si="7"/>
        <v>0</v>
      </c>
    </row>
    <row r="45" spans="1:11">
      <c r="A45" s="503" t="s">
        <v>3801</v>
      </c>
      <c r="B45" s="504" t="s">
        <v>3802</v>
      </c>
      <c r="C45" s="505">
        <v>1</v>
      </c>
      <c r="D45" s="133"/>
      <c r="E45" s="779">
        <f t="shared" si="3"/>
        <v>0</v>
      </c>
      <c r="F45" s="505"/>
      <c r="G45" s="863"/>
      <c r="H45" s="719"/>
      <c r="I45" s="714">
        <f t="shared" si="5"/>
        <v>1</v>
      </c>
      <c r="J45" s="714">
        <f t="shared" si="6"/>
        <v>0</v>
      </c>
      <c r="K45" s="719">
        <f t="shared" si="7"/>
        <v>0</v>
      </c>
    </row>
    <row r="46" spans="1:11">
      <c r="A46" s="503" t="s">
        <v>3803</v>
      </c>
      <c r="B46" s="504" t="s">
        <v>3804</v>
      </c>
      <c r="C46" s="505">
        <v>4</v>
      </c>
      <c r="D46" s="133"/>
      <c r="E46" s="779">
        <f t="shared" si="3"/>
        <v>0</v>
      </c>
      <c r="F46" s="505"/>
      <c r="G46" s="863"/>
      <c r="H46" s="719"/>
      <c r="I46" s="714">
        <f t="shared" si="5"/>
        <v>4</v>
      </c>
      <c r="J46" s="714">
        <f t="shared" si="6"/>
        <v>0</v>
      </c>
      <c r="K46" s="719">
        <f t="shared" si="7"/>
        <v>0</v>
      </c>
    </row>
    <row r="47" spans="1:11">
      <c r="A47" s="529" t="s">
        <v>3805</v>
      </c>
      <c r="B47" s="494" t="s">
        <v>3806</v>
      </c>
      <c r="C47" s="505">
        <v>3</v>
      </c>
      <c r="D47" s="133"/>
      <c r="E47" s="779">
        <f t="shared" si="3"/>
        <v>0</v>
      </c>
      <c r="F47" s="505"/>
      <c r="G47" s="863"/>
      <c r="H47" s="719"/>
      <c r="I47" s="714">
        <f t="shared" si="5"/>
        <v>3</v>
      </c>
      <c r="J47" s="714">
        <f t="shared" si="6"/>
        <v>0</v>
      </c>
      <c r="K47" s="719">
        <f t="shared" si="7"/>
        <v>0</v>
      </c>
    </row>
    <row r="48" spans="1:11">
      <c r="A48" s="503" t="s">
        <v>3807</v>
      </c>
      <c r="B48" s="504" t="s">
        <v>3808</v>
      </c>
      <c r="C48" s="505">
        <v>1</v>
      </c>
      <c r="D48" s="133"/>
      <c r="E48" s="779">
        <f t="shared" si="3"/>
        <v>0</v>
      </c>
      <c r="F48" s="505"/>
      <c r="G48" s="863">
        <v>3</v>
      </c>
      <c r="H48" s="719"/>
      <c r="I48" s="714">
        <f t="shared" si="5"/>
        <v>1</v>
      </c>
      <c r="J48" s="714">
        <f t="shared" si="6"/>
        <v>3</v>
      </c>
      <c r="K48" s="719">
        <f t="shared" si="7"/>
        <v>3</v>
      </c>
    </row>
    <row r="49" spans="1:11">
      <c r="A49" s="529" t="s">
        <v>3809</v>
      </c>
      <c r="B49" s="494" t="s">
        <v>3810</v>
      </c>
      <c r="C49" s="505">
        <v>1</v>
      </c>
      <c r="D49" s="133"/>
      <c r="E49" s="779">
        <f t="shared" si="3"/>
        <v>0</v>
      </c>
      <c r="F49" s="505"/>
      <c r="G49" s="863"/>
      <c r="H49" s="719"/>
      <c r="I49" s="714">
        <f t="shared" si="5"/>
        <v>1</v>
      </c>
      <c r="J49" s="714">
        <f t="shared" si="6"/>
        <v>0</v>
      </c>
      <c r="K49" s="719">
        <f t="shared" si="7"/>
        <v>0</v>
      </c>
    </row>
    <row r="50" spans="1:11">
      <c r="A50" s="529" t="s">
        <v>3811</v>
      </c>
      <c r="B50" s="494" t="s">
        <v>3812</v>
      </c>
      <c r="C50" s="505">
        <v>1</v>
      </c>
      <c r="D50" s="133"/>
      <c r="E50" s="779">
        <f t="shared" si="3"/>
        <v>0</v>
      </c>
      <c r="F50" s="505"/>
      <c r="G50" s="863"/>
      <c r="H50" s="719"/>
      <c r="I50" s="714">
        <f t="shared" si="5"/>
        <v>1</v>
      </c>
      <c r="J50" s="714">
        <f t="shared" si="6"/>
        <v>0</v>
      </c>
      <c r="K50" s="719">
        <f t="shared" si="7"/>
        <v>0</v>
      </c>
    </row>
    <row r="51" spans="1:11">
      <c r="A51" s="503" t="s">
        <v>3658</v>
      </c>
      <c r="B51" s="504" t="s">
        <v>3659</v>
      </c>
      <c r="C51" s="505">
        <v>150</v>
      </c>
      <c r="D51" s="133">
        <v>8</v>
      </c>
      <c r="E51" s="779">
        <f t="shared" si="3"/>
        <v>5.3333333333333337E-2</v>
      </c>
      <c r="F51" s="505">
        <v>41</v>
      </c>
      <c r="G51" s="863">
        <v>1</v>
      </c>
      <c r="H51" s="719">
        <f t="shared" si="4"/>
        <v>2.4390243902439025E-2</v>
      </c>
      <c r="I51" s="714">
        <f t="shared" si="5"/>
        <v>191</v>
      </c>
      <c r="J51" s="714">
        <f t="shared" si="6"/>
        <v>9</v>
      </c>
      <c r="K51" s="719">
        <f t="shared" si="7"/>
        <v>4.712041884816754E-2</v>
      </c>
    </row>
    <row r="52" spans="1:11">
      <c r="A52" s="529" t="s">
        <v>3813</v>
      </c>
      <c r="B52" s="494" t="s">
        <v>3814</v>
      </c>
      <c r="C52" s="505"/>
      <c r="D52" s="133"/>
      <c r="E52" s="779"/>
      <c r="F52" s="505">
        <v>2</v>
      </c>
      <c r="G52" s="863"/>
      <c r="H52" s="719">
        <f t="shared" si="4"/>
        <v>0</v>
      </c>
      <c r="I52" s="714">
        <f t="shared" si="5"/>
        <v>2</v>
      </c>
      <c r="J52" s="714">
        <f t="shared" si="6"/>
        <v>0</v>
      </c>
      <c r="K52" s="719">
        <f t="shared" si="7"/>
        <v>0</v>
      </c>
    </row>
    <row r="53" spans="1:11">
      <c r="A53" s="503" t="s">
        <v>3594</v>
      </c>
      <c r="B53" s="504" t="s">
        <v>3595</v>
      </c>
      <c r="C53" s="505">
        <v>14</v>
      </c>
      <c r="D53" s="133">
        <v>1</v>
      </c>
      <c r="E53" s="779">
        <f t="shared" si="3"/>
        <v>7.1428571428571425E-2</v>
      </c>
      <c r="F53" s="505">
        <v>1</v>
      </c>
      <c r="G53" s="863"/>
      <c r="H53" s="719">
        <f t="shared" si="4"/>
        <v>0</v>
      </c>
      <c r="I53" s="714">
        <f t="shared" si="5"/>
        <v>15</v>
      </c>
      <c r="J53" s="714">
        <f t="shared" si="6"/>
        <v>1</v>
      </c>
      <c r="K53" s="719">
        <f t="shared" si="7"/>
        <v>6.6666666666666666E-2</v>
      </c>
    </row>
    <row r="54" spans="1:11">
      <c r="A54" s="529" t="s">
        <v>3732</v>
      </c>
      <c r="B54" s="494" t="s">
        <v>3733</v>
      </c>
      <c r="C54" s="505"/>
      <c r="D54" s="133"/>
      <c r="E54" s="779"/>
      <c r="F54" s="505">
        <v>3</v>
      </c>
      <c r="G54" s="863"/>
      <c r="H54" s="719">
        <f t="shared" si="4"/>
        <v>0</v>
      </c>
      <c r="I54" s="714">
        <f t="shared" si="5"/>
        <v>3</v>
      </c>
      <c r="J54" s="714">
        <f t="shared" si="6"/>
        <v>0</v>
      </c>
      <c r="K54" s="719">
        <f t="shared" si="7"/>
        <v>0</v>
      </c>
    </row>
    <row r="55" spans="1:11">
      <c r="A55" s="529" t="s">
        <v>3815</v>
      </c>
      <c r="B55" s="494" t="s">
        <v>3816</v>
      </c>
      <c r="C55" s="505">
        <v>2</v>
      </c>
      <c r="D55" s="133"/>
      <c r="E55" s="779">
        <f t="shared" si="3"/>
        <v>0</v>
      </c>
      <c r="F55" s="505"/>
      <c r="G55" s="863"/>
      <c r="H55" s="719"/>
      <c r="I55" s="714">
        <f t="shared" si="5"/>
        <v>2</v>
      </c>
      <c r="J55" s="714">
        <f t="shared" si="6"/>
        <v>0</v>
      </c>
      <c r="K55" s="719">
        <f t="shared" si="7"/>
        <v>0</v>
      </c>
    </row>
    <row r="56" spans="1:11">
      <c r="A56" s="503" t="s">
        <v>3817</v>
      </c>
      <c r="B56" s="504" t="s">
        <v>3818</v>
      </c>
      <c r="C56" s="505">
        <v>10</v>
      </c>
      <c r="D56" s="133"/>
      <c r="E56" s="779">
        <f t="shared" si="3"/>
        <v>0</v>
      </c>
      <c r="F56" s="505"/>
      <c r="G56" s="863"/>
      <c r="H56" s="719"/>
      <c r="I56" s="714">
        <f t="shared" si="5"/>
        <v>10</v>
      </c>
      <c r="J56" s="714">
        <f t="shared" si="6"/>
        <v>0</v>
      </c>
      <c r="K56" s="719">
        <f t="shared" si="7"/>
        <v>0</v>
      </c>
    </row>
    <row r="57" spans="1:11">
      <c r="A57" s="503" t="s">
        <v>3819</v>
      </c>
      <c r="B57" s="504" t="s">
        <v>3820</v>
      </c>
      <c r="C57" s="505">
        <v>1</v>
      </c>
      <c r="D57" s="133"/>
      <c r="E57" s="779">
        <f t="shared" si="3"/>
        <v>0</v>
      </c>
      <c r="F57" s="505"/>
      <c r="G57" s="863"/>
      <c r="H57" s="719"/>
      <c r="I57" s="714">
        <f t="shared" si="5"/>
        <v>1</v>
      </c>
      <c r="J57" s="714">
        <f t="shared" si="6"/>
        <v>0</v>
      </c>
      <c r="K57" s="719">
        <f t="shared" si="7"/>
        <v>0</v>
      </c>
    </row>
    <row r="58" spans="1:11">
      <c r="A58" s="529" t="s">
        <v>3437</v>
      </c>
      <c r="B58" s="494" t="s">
        <v>3438</v>
      </c>
      <c r="C58" s="505"/>
      <c r="D58" s="133"/>
      <c r="E58" s="779"/>
      <c r="F58" s="505"/>
      <c r="G58" s="863"/>
      <c r="H58" s="719"/>
      <c r="I58" s="714">
        <f t="shared" si="5"/>
        <v>0</v>
      </c>
      <c r="J58" s="714">
        <f t="shared" si="6"/>
        <v>0</v>
      </c>
      <c r="K58" s="719"/>
    </row>
    <row r="59" spans="1:11">
      <c r="A59" s="503" t="s">
        <v>3821</v>
      </c>
      <c r="B59" s="504" t="s">
        <v>3822</v>
      </c>
      <c r="C59" s="505">
        <v>5</v>
      </c>
      <c r="D59" s="133">
        <v>1</v>
      </c>
      <c r="E59" s="779">
        <f t="shared" si="3"/>
        <v>0.2</v>
      </c>
      <c r="F59" s="505">
        <v>1</v>
      </c>
      <c r="G59" s="863">
        <v>1</v>
      </c>
      <c r="H59" s="719">
        <f t="shared" si="4"/>
        <v>1</v>
      </c>
      <c r="I59" s="714">
        <f t="shared" si="5"/>
        <v>6</v>
      </c>
      <c r="J59" s="714">
        <f t="shared" si="6"/>
        <v>2</v>
      </c>
      <c r="K59" s="719">
        <f t="shared" si="7"/>
        <v>0.33333333333333331</v>
      </c>
    </row>
    <row r="60" spans="1:11">
      <c r="A60" s="529" t="s">
        <v>3254</v>
      </c>
      <c r="B60" s="494" t="s">
        <v>3255</v>
      </c>
      <c r="C60" s="505">
        <v>4</v>
      </c>
      <c r="D60" s="133">
        <v>1</v>
      </c>
      <c r="E60" s="779">
        <f t="shared" si="3"/>
        <v>0.25</v>
      </c>
      <c r="F60" s="505">
        <v>3</v>
      </c>
      <c r="G60" s="863"/>
      <c r="H60" s="719">
        <f t="shared" si="4"/>
        <v>0</v>
      </c>
      <c r="I60" s="714">
        <f t="shared" si="5"/>
        <v>7</v>
      </c>
      <c r="J60" s="714">
        <f t="shared" si="6"/>
        <v>1</v>
      </c>
      <c r="K60" s="719">
        <f t="shared" si="7"/>
        <v>0.14285714285714285</v>
      </c>
    </row>
    <row r="61" spans="1:11">
      <c r="A61" s="503" t="s">
        <v>3823</v>
      </c>
      <c r="B61" s="504" t="s">
        <v>3824</v>
      </c>
      <c r="C61" s="505">
        <v>27</v>
      </c>
      <c r="D61" s="133">
        <v>2</v>
      </c>
      <c r="E61" s="779">
        <f t="shared" si="3"/>
        <v>7.407407407407407E-2</v>
      </c>
      <c r="F61" s="505">
        <v>7</v>
      </c>
      <c r="G61" s="863">
        <v>5</v>
      </c>
      <c r="H61" s="719">
        <f t="shared" si="4"/>
        <v>0.7142857142857143</v>
      </c>
      <c r="I61" s="714">
        <f t="shared" si="5"/>
        <v>34</v>
      </c>
      <c r="J61" s="714">
        <f t="shared" si="6"/>
        <v>7</v>
      </c>
      <c r="K61" s="719">
        <f t="shared" si="7"/>
        <v>0.20588235294117646</v>
      </c>
    </row>
    <row r="62" spans="1:11">
      <c r="A62" s="503" t="s">
        <v>3825</v>
      </c>
      <c r="B62" s="504" t="s">
        <v>3826</v>
      </c>
      <c r="C62" s="505">
        <v>17</v>
      </c>
      <c r="D62" s="133"/>
      <c r="E62" s="779">
        <f t="shared" si="3"/>
        <v>0</v>
      </c>
      <c r="F62" s="505">
        <v>11</v>
      </c>
      <c r="G62" s="863">
        <v>1</v>
      </c>
      <c r="H62" s="719">
        <f t="shared" si="4"/>
        <v>9.0909090909090912E-2</v>
      </c>
      <c r="I62" s="714">
        <f t="shared" si="5"/>
        <v>28</v>
      </c>
      <c r="J62" s="714">
        <f t="shared" si="6"/>
        <v>1</v>
      </c>
      <c r="K62" s="719">
        <f t="shared" si="7"/>
        <v>3.5714285714285712E-2</v>
      </c>
    </row>
    <row r="63" spans="1:11">
      <c r="A63" s="503" t="s">
        <v>3827</v>
      </c>
      <c r="B63" s="504" t="s">
        <v>3828</v>
      </c>
      <c r="C63" s="505">
        <v>8</v>
      </c>
      <c r="D63" s="133"/>
      <c r="E63" s="779">
        <f t="shared" si="3"/>
        <v>0</v>
      </c>
      <c r="F63" s="505">
        <v>3</v>
      </c>
      <c r="G63" s="863">
        <v>1</v>
      </c>
      <c r="H63" s="719">
        <f t="shared" si="4"/>
        <v>0.33333333333333331</v>
      </c>
      <c r="I63" s="714">
        <f t="shared" si="5"/>
        <v>11</v>
      </c>
      <c r="J63" s="714">
        <f t="shared" si="6"/>
        <v>1</v>
      </c>
      <c r="K63" s="719">
        <f t="shared" si="7"/>
        <v>9.0909090909090912E-2</v>
      </c>
    </row>
    <row r="64" spans="1:11">
      <c r="A64" s="503" t="s">
        <v>3829</v>
      </c>
      <c r="B64" s="504" t="s">
        <v>3830</v>
      </c>
      <c r="C64" s="505">
        <v>50</v>
      </c>
      <c r="D64" s="133">
        <v>4</v>
      </c>
      <c r="E64" s="779">
        <f t="shared" si="3"/>
        <v>0.08</v>
      </c>
      <c r="F64" s="505">
        <v>28</v>
      </c>
      <c r="G64" s="863">
        <v>15</v>
      </c>
      <c r="H64" s="719">
        <f t="shared" si="4"/>
        <v>0.5357142857142857</v>
      </c>
      <c r="I64" s="714">
        <f t="shared" si="5"/>
        <v>78</v>
      </c>
      <c r="J64" s="714">
        <f t="shared" si="6"/>
        <v>19</v>
      </c>
      <c r="K64" s="719">
        <f t="shared" si="7"/>
        <v>0.24358974358974358</v>
      </c>
    </row>
    <row r="65" spans="1:11">
      <c r="A65" s="503" t="s">
        <v>3831</v>
      </c>
      <c r="B65" s="504" t="s">
        <v>3832</v>
      </c>
      <c r="C65" s="505">
        <v>10</v>
      </c>
      <c r="D65" s="133">
        <v>1</v>
      </c>
      <c r="E65" s="779">
        <f t="shared" si="3"/>
        <v>0.1</v>
      </c>
      <c r="F65" s="505">
        <v>4</v>
      </c>
      <c r="G65" s="863">
        <v>3</v>
      </c>
      <c r="H65" s="719">
        <f t="shared" si="4"/>
        <v>0.75</v>
      </c>
      <c r="I65" s="714">
        <f t="shared" si="5"/>
        <v>14</v>
      </c>
      <c r="J65" s="714">
        <f t="shared" si="6"/>
        <v>4</v>
      </c>
      <c r="K65" s="719">
        <f t="shared" si="7"/>
        <v>0.2857142857142857</v>
      </c>
    </row>
    <row r="66" spans="1:11">
      <c r="A66" s="503" t="s">
        <v>3833</v>
      </c>
      <c r="B66" s="504" t="s">
        <v>3834</v>
      </c>
      <c r="C66" s="505">
        <v>1</v>
      </c>
      <c r="D66" s="133"/>
      <c r="E66" s="779">
        <f t="shared" si="3"/>
        <v>0</v>
      </c>
      <c r="F66" s="505">
        <v>9</v>
      </c>
      <c r="G66" s="863"/>
      <c r="H66" s="719">
        <f t="shared" si="4"/>
        <v>0</v>
      </c>
      <c r="I66" s="714">
        <f t="shared" si="5"/>
        <v>10</v>
      </c>
      <c r="J66" s="714">
        <f t="shared" si="6"/>
        <v>0</v>
      </c>
      <c r="K66" s="719">
        <f t="shared" si="7"/>
        <v>0</v>
      </c>
    </row>
    <row r="67" spans="1:11">
      <c r="A67" s="503" t="s">
        <v>3835</v>
      </c>
      <c r="B67" s="504" t="s">
        <v>3836</v>
      </c>
      <c r="C67" s="505">
        <v>7</v>
      </c>
      <c r="D67" s="133">
        <v>3</v>
      </c>
      <c r="E67" s="779">
        <f t="shared" si="3"/>
        <v>0.42857142857142855</v>
      </c>
      <c r="F67" s="505"/>
      <c r="G67" s="863"/>
      <c r="H67" s="719"/>
      <c r="I67" s="714">
        <f t="shared" si="5"/>
        <v>7</v>
      </c>
      <c r="J67" s="714">
        <f t="shared" si="6"/>
        <v>3</v>
      </c>
      <c r="K67" s="719">
        <f t="shared" si="7"/>
        <v>0.42857142857142855</v>
      </c>
    </row>
    <row r="68" spans="1:11">
      <c r="A68" s="503" t="s">
        <v>3837</v>
      </c>
      <c r="B68" s="504" t="s">
        <v>3838</v>
      </c>
      <c r="C68" s="505">
        <v>1</v>
      </c>
      <c r="D68" s="133"/>
      <c r="E68" s="779">
        <f t="shared" si="3"/>
        <v>0</v>
      </c>
      <c r="F68" s="505"/>
      <c r="G68" s="863"/>
      <c r="H68" s="719"/>
      <c r="I68" s="714">
        <f t="shared" si="5"/>
        <v>1</v>
      </c>
      <c r="J68" s="714">
        <f t="shared" si="6"/>
        <v>0</v>
      </c>
      <c r="K68" s="719">
        <f t="shared" si="7"/>
        <v>0</v>
      </c>
    </row>
    <row r="69" spans="1:11">
      <c r="A69" s="503" t="s">
        <v>3839</v>
      </c>
      <c r="B69" s="504" t="s">
        <v>3840</v>
      </c>
      <c r="C69" s="505">
        <v>324</v>
      </c>
      <c r="D69" s="133">
        <v>80</v>
      </c>
      <c r="E69" s="779">
        <f t="shared" si="3"/>
        <v>0.24691358024691357</v>
      </c>
      <c r="F69" s="505">
        <v>1</v>
      </c>
      <c r="G69" s="863">
        <v>1</v>
      </c>
      <c r="H69" s="719">
        <f t="shared" si="4"/>
        <v>1</v>
      </c>
      <c r="I69" s="714">
        <f t="shared" si="5"/>
        <v>325</v>
      </c>
      <c r="J69" s="714">
        <f t="shared" si="6"/>
        <v>81</v>
      </c>
      <c r="K69" s="719">
        <f t="shared" si="7"/>
        <v>0.24923076923076923</v>
      </c>
    </row>
    <row r="70" spans="1:11">
      <c r="A70" s="503" t="s">
        <v>3841</v>
      </c>
      <c r="B70" s="504" t="s">
        <v>3842</v>
      </c>
      <c r="C70" s="505">
        <v>797</v>
      </c>
      <c r="D70" s="133">
        <v>127</v>
      </c>
      <c r="E70" s="779">
        <f t="shared" si="3"/>
        <v>0.15934755332496864</v>
      </c>
      <c r="F70" s="505">
        <v>9</v>
      </c>
      <c r="G70" s="863">
        <v>1</v>
      </c>
      <c r="H70" s="719">
        <f t="shared" si="4"/>
        <v>0.1111111111111111</v>
      </c>
      <c r="I70" s="714">
        <f t="shared" si="5"/>
        <v>806</v>
      </c>
      <c r="J70" s="714">
        <f t="shared" si="6"/>
        <v>128</v>
      </c>
      <c r="K70" s="719">
        <f t="shared" si="7"/>
        <v>0.15880893300248139</v>
      </c>
    </row>
    <row r="71" spans="1:11">
      <c r="A71" s="503" t="s">
        <v>3843</v>
      </c>
      <c r="B71" s="504" t="s">
        <v>3844</v>
      </c>
      <c r="C71" s="505">
        <v>2</v>
      </c>
      <c r="D71" s="133"/>
      <c r="E71" s="779">
        <f t="shared" si="3"/>
        <v>0</v>
      </c>
      <c r="F71" s="505">
        <v>4</v>
      </c>
      <c r="G71" s="863"/>
      <c r="H71" s="719">
        <f t="shared" si="4"/>
        <v>0</v>
      </c>
      <c r="I71" s="714">
        <f t="shared" si="5"/>
        <v>6</v>
      </c>
      <c r="J71" s="714">
        <f t="shared" si="6"/>
        <v>0</v>
      </c>
      <c r="K71" s="719">
        <f t="shared" si="7"/>
        <v>0</v>
      </c>
    </row>
    <row r="72" spans="1:11">
      <c r="A72" s="503" t="s">
        <v>3845</v>
      </c>
      <c r="B72" s="504" t="s">
        <v>3846</v>
      </c>
      <c r="C72" s="505">
        <v>6</v>
      </c>
      <c r="D72" s="133">
        <v>1</v>
      </c>
      <c r="E72" s="779">
        <f t="shared" si="3"/>
        <v>0.16666666666666666</v>
      </c>
      <c r="F72" s="505"/>
      <c r="G72" s="863"/>
      <c r="H72" s="719"/>
      <c r="I72" s="714">
        <f t="shared" si="5"/>
        <v>6</v>
      </c>
      <c r="J72" s="714">
        <f t="shared" si="6"/>
        <v>1</v>
      </c>
      <c r="K72" s="719">
        <f t="shared" si="7"/>
        <v>0.16666666666666666</v>
      </c>
    </row>
    <row r="73" spans="1:11">
      <c r="A73" s="503" t="s">
        <v>3847</v>
      </c>
      <c r="B73" s="504" t="s">
        <v>3848</v>
      </c>
      <c r="C73" s="505">
        <v>5</v>
      </c>
      <c r="D73" s="133">
        <v>2</v>
      </c>
      <c r="E73" s="779">
        <f t="shared" si="3"/>
        <v>0.4</v>
      </c>
      <c r="F73" s="505">
        <v>8</v>
      </c>
      <c r="G73" s="863">
        <v>2</v>
      </c>
      <c r="H73" s="719">
        <f t="shared" si="4"/>
        <v>0.25</v>
      </c>
      <c r="I73" s="714">
        <f t="shared" si="5"/>
        <v>13</v>
      </c>
      <c r="J73" s="714">
        <f t="shared" si="6"/>
        <v>4</v>
      </c>
      <c r="K73" s="719">
        <f t="shared" si="7"/>
        <v>0.30769230769230771</v>
      </c>
    </row>
    <row r="74" spans="1:11">
      <c r="A74" s="503" t="s">
        <v>3849</v>
      </c>
      <c r="B74" s="504" t="s">
        <v>3850</v>
      </c>
      <c r="C74" s="505"/>
      <c r="D74" s="133"/>
      <c r="E74" s="779"/>
      <c r="F74" s="505">
        <v>1</v>
      </c>
      <c r="G74" s="863"/>
      <c r="H74" s="719">
        <f t="shared" si="4"/>
        <v>0</v>
      </c>
      <c r="I74" s="714">
        <f t="shared" si="5"/>
        <v>1</v>
      </c>
      <c r="J74" s="714">
        <f t="shared" si="6"/>
        <v>0</v>
      </c>
      <c r="K74" s="719">
        <f t="shared" si="7"/>
        <v>0</v>
      </c>
    </row>
    <row r="75" spans="1:11">
      <c r="A75" s="503" t="s">
        <v>3851</v>
      </c>
      <c r="B75" s="504" t="s">
        <v>3852</v>
      </c>
      <c r="C75" s="505">
        <v>6</v>
      </c>
      <c r="D75" s="133">
        <v>2</v>
      </c>
      <c r="E75" s="779">
        <f t="shared" si="3"/>
        <v>0.33333333333333331</v>
      </c>
      <c r="F75" s="505">
        <v>30</v>
      </c>
      <c r="G75" s="863">
        <v>11</v>
      </c>
      <c r="H75" s="719">
        <f t="shared" si="4"/>
        <v>0.36666666666666664</v>
      </c>
      <c r="I75" s="714">
        <f t="shared" si="5"/>
        <v>36</v>
      </c>
      <c r="J75" s="714">
        <f t="shared" si="6"/>
        <v>13</v>
      </c>
      <c r="K75" s="719">
        <f t="shared" si="7"/>
        <v>0.3611111111111111</v>
      </c>
    </row>
    <row r="76" spans="1:11">
      <c r="A76" s="503" t="s">
        <v>3853</v>
      </c>
      <c r="B76" s="504" t="s">
        <v>3854</v>
      </c>
      <c r="C76" s="505"/>
      <c r="D76" s="133"/>
      <c r="E76" s="779"/>
      <c r="F76" s="505">
        <v>1</v>
      </c>
      <c r="G76" s="863"/>
      <c r="H76" s="719">
        <f t="shared" si="4"/>
        <v>0</v>
      </c>
      <c r="I76" s="714">
        <f t="shared" si="5"/>
        <v>1</v>
      </c>
      <c r="J76" s="714">
        <f t="shared" si="6"/>
        <v>0</v>
      </c>
      <c r="K76" s="719">
        <f t="shared" si="7"/>
        <v>0</v>
      </c>
    </row>
    <row r="77" spans="1:11">
      <c r="A77" s="503" t="s">
        <v>3855</v>
      </c>
      <c r="B77" s="504" t="s">
        <v>3856</v>
      </c>
      <c r="C77" s="505">
        <v>2</v>
      </c>
      <c r="D77" s="133"/>
      <c r="E77" s="779">
        <f t="shared" si="3"/>
        <v>0</v>
      </c>
      <c r="F77" s="505"/>
      <c r="G77" s="863"/>
      <c r="H77" s="719"/>
      <c r="I77" s="714">
        <f t="shared" si="5"/>
        <v>2</v>
      </c>
      <c r="J77" s="714">
        <f t="shared" si="6"/>
        <v>0</v>
      </c>
      <c r="K77" s="719">
        <f t="shared" si="7"/>
        <v>0</v>
      </c>
    </row>
    <row r="78" spans="1:11">
      <c r="A78" s="529" t="s">
        <v>3857</v>
      </c>
      <c r="B78" s="494" t="s">
        <v>3858</v>
      </c>
      <c r="C78" s="505"/>
      <c r="D78" s="133"/>
      <c r="E78" s="779"/>
      <c r="F78" s="505">
        <v>1</v>
      </c>
      <c r="G78" s="863"/>
      <c r="H78" s="719">
        <f t="shared" si="4"/>
        <v>0</v>
      </c>
      <c r="I78" s="714">
        <f t="shared" si="5"/>
        <v>1</v>
      </c>
      <c r="J78" s="714">
        <f t="shared" si="6"/>
        <v>0</v>
      </c>
      <c r="K78" s="719">
        <f t="shared" si="7"/>
        <v>0</v>
      </c>
    </row>
    <row r="79" spans="1:11">
      <c r="A79" s="503" t="s">
        <v>3859</v>
      </c>
      <c r="B79" s="504" t="s">
        <v>3860</v>
      </c>
      <c r="C79" s="505">
        <v>7</v>
      </c>
      <c r="D79" s="133"/>
      <c r="E79" s="779">
        <f t="shared" si="3"/>
        <v>0</v>
      </c>
      <c r="F79" s="505">
        <v>2</v>
      </c>
      <c r="G79" s="863"/>
      <c r="H79" s="719">
        <f t="shared" si="4"/>
        <v>0</v>
      </c>
      <c r="I79" s="714">
        <f t="shared" si="5"/>
        <v>9</v>
      </c>
      <c r="J79" s="714">
        <f t="shared" si="6"/>
        <v>0</v>
      </c>
      <c r="K79" s="719">
        <f t="shared" si="7"/>
        <v>0</v>
      </c>
    </row>
    <row r="80" spans="1:11">
      <c r="A80" s="503" t="s">
        <v>3861</v>
      </c>
      <c r="B80" s="504" t="s">
        <v>3862</v>
      </c>
      <c r="C80" s="505">
        <v>1</v>
      </c>
      <c r="D80" s="133">
        <v>4</v>
      </c>
      <c r="E80" s="779">
        <f t="shared" si="3"/>
        <v>4</v>
      </c>
      <c r="F80" s="505">
        <v>2</v>
      </c>
      <c r="G80" s="863"/>
      <c r="H80" s="719">
        <f t="shared" si="4"/>
        <v>0</v>
      </c>
      <c r="I80" s="714">
        <f t="shared" si="5"/>
        <v>3</v>
      </c>
      <c r="J80" s="714">
        <f t="shared" si="6"/>
        <v>4</v>
      </c>
      <c r="K80" s="719">
        <f t="shared" si="7"/>
        <v>1.3333333333333333</v>
      </c>
    </row>
    <row r="81" spans="1:11">
      <c r="A81" s="503" t="s">
        <v>3863</v>
      </c>
      <c r="B81" s="504" t="s">
        <v>3864</v>
      </c>
      <c r="C81" s="505"/>
      <c r="D81" s="133"/>
      <c r="E81" s="779"/>
      <c r="F81" s="505">
        <v>11</v>
      </c>
      <c r="G81" s="863">
        <v>3</v>
      </c>
      <c r="H81" s="719">
        <f t="shared" si="4"/>
        <v>0.27272727272727271</v>
      </c>
      <c r="I81" s="714">
        <f t="shared" si="5"/>
        <v>11</v>
      </c>
      <c r="J81" s="714">
        <f t="shared" si="6"/>
        <v>3</v>
      </c>
      <c r="K81" s="719">
        <f t="shared" si="7"/>
        <v>0.27272727272727271</v>
      </c>
    </row>
    <row r="82" spans="1:11">
      <c r="A82" s="503" t="s">
        <v>3865</v>
      </c>
      <c r="B82" s="504" t="s">
        <v>3866</v>
      </c>
      <c r="C82" s="505"/>
      <c r="D82" s="133"/>
      <c r="E82" s="779"/>
      <c r="F82" s="505">
        <v>2</v>
      </c>
      <c r="G82" s="863"/>
      <c r="H82" s="719">
        <f t="shared" si="4"/>
        <v>0</v>
      </c>
      <c r="I82" s="714">
        <f t="shared" si="5"/>
        <v>2</v>
      </c>
      <c r="J82" s="714">
        <f t="shared" si="6"/>
        <v>0</v>
      </c>
      <c r="K82" s="719">
        <f t="shared" si="7"/>
        <v>0</v>
      </c>
    </row>
    <row r="83" spans="1:11">
      <c r="A83" s="503" t="s">
        <v>3867</v>
      </c>
      <c r="B83" s="504" t="s">
        <v>3868</v>
      </c>
      <c r="C83" s="505"/>
      <c r="D83" s="139"/>
      <c r="E83" s="779"/>
      <c r="F83" s="505">
        <v>6</v>
      </c>
      <c r="G83" s="864">
        <v>1</v>
      </c>
      <c r="H83" s="719">
        <f t="shared" si="4"/>
        <v>0.16666666666666666</v>
      </c>
      <c r="I83" s="714">
        <f t="shared" si="5"/>
        <v>6</v>
      </c>
      <c r="J83" s="714">
        <f t="shared" si="6"/>
        <v>1</v>
      </c>
      <c r="K83" s="719">
        <f t="shared" si="7"/>
        <v>0.16666666666666666</v>
      </c>
    </row>
    <row r="84" spans="1:11">
      <c r="A84" s="503" t="s">
        <v>3869</v>
      </c>
      <c r="B84" s="504" t="s">
        <v>3870</v>
      </c>
      <c r="C84" s="505"/>
      <c r="D84" s="139"/>
      <c r="E84" s="779"/>
      <c r="F84" s="505">
        <v>1</v>
      </c>
      <c r="G84" s="864"/>
      <c r="H84" s="719">
        <f t="shared" si="4"/>
        <v>0</v>
      </c>
      <c r="I84" s="714">
        <f t="shared" si="5"/>
        <v>1</v>
      </c>
      <c r="J84" s="714">
        <f t="shared" si="6"/>
        <v>0</v>
      </c>
      <c r="K84" s="719">
        <f t="shared" si="7"/>
        <v>0</v>
      </c>
    </row>
    <row r="85" spans="1:11">
      <c r="A85" s="529" t="s">
        <v>3871</v>
      </c>
      <c r="B85" s="494" t="s">
        <v>3872</v>
      </c>
      <c r="C85" s="505"/>
      <c r="D85" s="140"/>
      <c r="E85" s="779"/>
      <c r="F85" s="505">
        <v>1</v>
      </c>
      <c r="G85" s="865"/>
      <c r="H85" s="719">
        <f t="shared" ref="H85:H134" si="8">G85/F85</f>
        <v>0</v>
      </c>
      <c r="I85" s="714">
        <f t="shared" ref="I85:I134" si="9">C85+F85</f>
        <v>1</v>
      </c>
      <c r="J85" s="714">
        <f t="shared" ref="J85:J134" si="10">D85+G85</f>
        <v>0</v>
      </c>
      <c r="K85" s="719">
        <f t="shared" ref="K85:K134" si="11">J85/I85</f>
        <v>0</v>
      </c>
    </row>
    <row r="86" spans="1:11">
      <c r="A86" s="822" t="s">
        <v>3955</v>
      </c>
      <c r="B86" s="823" t="s">
        <v>3956</v>
      </c>
      <c r="C86" s="505"/>
      <c r="D86" s="140"/>
      <c r="E86" s="779"/>
      <c r="F86" s="505"/>
      <c r="G86" s="865">
        <v>2</v>
      </c>
      <c r="H86" s="719"/>
      <c r="I86" s="714">
        <f t="shared" si="9"/>
        <v>0</v>
      </c>
      <c r="J86" s="714">
        <f t="shared" si="10"/>
        <v>2</v>
      </c>
      <c r="K86" s="719"/>
    </row>
    <row r="87" spans="1:11">
      <c r="A87" s="529" t="s">
        <v>3873</v>
      </c>
      <c r="B87" s="494" t="s">
        <v>3874</v>
      </c>
      <c r="C87" s="505">
        <v>1</v>
      </c>
      <c r="D87" s="139"/>
      <c r="E87" s="779">
        <f t="shared" ref="E87:E134" si="12">D87/C87</f>
        <v>0</v>
      </c>
      <c r="F87" s="505"/>
      <c r="G87" s="864"/>
      <c r="H87" s="719"/>
      <c r="I87" s="714">
        <f t="shared" si="9"/>
        <v>1</v>
      </c>
      <c r="J87" s="714">
        <f t="shared" si="10"/>
        <v>0</v>
      </c>
      <c r="K87" s="719">
        <f t="shared" si="11"/>
        <v>0</v>
      </c>
    </row>
    <row r="88" spans="1:11">
      <c r="A88" s="503" t="s">
        <v>3875</v>
      </c>
      <c r="B88" s="504" t="s">
        <v>3876</v>
      </c>
      <c r="C88" s="505">
        <v>2</v>
      </c>
      <c r="D88" s="139">
        <v>1</v>
      </c>
      <c r="E88" s="779">
        <f t="shared" si="12"/>
        <v>0.5</v>
      </c>
      <c r="F88" s="505">
        <v>1</v>
      </c>
      <c r="G88" s="864"/>
      <c r="H88" s="719">
        <f t="shared" si="8"/>
        <v>0</v>
      </c>
      <c r="I88" s="714">
        <f t="shared" si="9"/>
        <v>3</v>
      </c>
      <c r="J88" s="714">
        <f t="shared" si="10"/>
        <v>1</v>
      </c>
      <c r="K88" s="719">
        <f t="shared" si="11"/>
        <v>0.33333333333333331</v>
      </c>
    </row>
    <row r="89" spans="1:11">
      <c r="A89" s="503" t="s">
        <v>3877</v>
      </c>
      <c r="B89" s="504" t="s">
        <v>3878</v>
      </c>
      <c r="C89" s="505">
        <v>3</v>
      </c>
      <c r="D89" s="139"/>
      <c r="E89" s="779">
        <f t="shared" si="12"/>
        <v>0</v>
      </c>
      <c r="F89" s="505"/>
      <c r="G89" s="864"/>
      <c r="H89" s="719"/>
      <c r="I89" s="714">
        <f t="shared" si="9"/>
        <v>3</v>
      </c>
      <c r="J89" s="714">
        <f t="shared" si="10"/>
        <v>0</v>
      </c>
      <c r="K89" s="719">
        <f t="shared" si="11"/>
        <v>0</v>
      </c>
    </row>
    <row r="90" spans="1:11">
      <c r="A90" s="822" t="s">
        <v>3959</v>
      </c>
      <c r="B90" s="823" t="s">
        <v>3960</v>
      </c>
      <c r="C90" s="505"/>
      <c r="D90" s="133"/>
      <c r="E90" s="779"/>
      <c r="F90" s="505"/>
      <c r="G90" s="863">
        <v>2</v>
      </c>
      <c r="H90" s="719"/>
      <c r="I90" s="714">
        <f t="shared" si="9"/>
        <v>0</v>
      </c>
      <c r="J90" s="714">
        <f t="shared" si="10"/>
        <v>2</v>
      </c>
      <c r="K90" s="719"/>
    </row>
    <row r="91" spans="1:11">
      <c r="A91" s="510" t="s">
        <v>3308</v>
      </c>
      <c r="B91" s="511" t="s">
        <v>3307</v>
      </c>
      <c r="C91" s="512"/>
      <c r="D91" s="133"/>
      <c r="E91" s="779"/>
      <c r="F91" s="512"/>
      <c r="G91" s="863">
        <v>2</v>
      </c>
      <c r="H91" s="719"/>
      <c r="I91" s="714">
        <f t="shared" si="9"/>
        <v>0</v>
      </c>
      <c r="J91" s="714">
        <f t="shared" si="10"/>
        <v>2</v>
      </c>
      <c r="K91" s="719"/>
    </row>
    <row r="92" spans="1:11">
      <c r="A92" s="510" t="s">
        <v>3880</v>
      </c>
      <c r="B92" s="511" t="s">
        <v>3879</v>
      </c>
      <c r="C92" s="512">
        <v>7</v>
      </c>
      <c r="D92" s="326"/>
      <c r="E92" s="779">
        <f t="shared" si="12"/>
        <v>0</v>
      </c>
      <c r="F92" s="512"/>
      <c r="G92" s="867"/>
      <c r="H92" s="719"/>
      <c r="I92" s="714">
        <f t="shared" si="9"/>
        <v>7</v>
      </c>
      <c r="J92" s="714">
        <f t="shared" si="10"/>
        <v>0</v>
      </c>
      <c r="K92" s="719">
        <f t="shared" si="11"/>
        <v>0</v>
      </c>
    </row>
    <row r="93" spans="1:11">
      <c r="A93" s="510" t="s">
        <v>3371</v>
      </c>
      <c r="B93" s="511" t="s">
        <v>3372</v>
      </c>
      <c r="C93" s="512">
        <v>210</v>
      </c>
      <c r="D93" s="326">
        <v>49</v>
      </c>
      <c r="E93" s="779">
        <f t="shared" si="12"/>
        <v>0.23333333333333334</v>
      </c>
      <c r="F93" s="512"/>
      <c r="G93" s="867"/>
      <c r="H93" s="719"/>
      <c r="I93" s="714">
        <f t="shared" si="9"/>
        <v>210</v>
      </c>
      <c r="J93" s="714">
        <f t="shared" si="10"/>
        <v>49</v>
      </c>
      <c r="K93" s="719">
        <f t="shared" si="11"/>
        <v>0.23333333333333334</v>
      </c>
    </row>
    <row r="94" spans="1:11">
      <c r="A94" s="510" t="s">
        <v>3373</v>
      </c>
      <c r="B94" s="511" t="s">
        <v>3374</v>
      </c>
      <c r="C94" s="512">
        <v>224</v>
      </c>
      <c r="D94" s="326">
        <v>50</v>
      </c>
      <c r="E94" s="779">
        <f t="shared" si="12"/>
        <v>0.22321428571428573</v>
      </c>
      <c r="F94" s="512"/>
      <c r="G94" s="867"/>
      <c r="H94" s="719"/>
      <c r="I94" s="714">
        <f t="shared" si="9"/>
        <v>224</v>
      </c>
      <c r="J94" s="714">
        <f t="shared" si="10"/>
        <v>50</v>
      </c>
      <c r="K94" s="719">
        <f t="shared" si="11"/>
        <v>0.22321428571428573</v>
      </c>
    </row>
    <row r="95" spans="1:11">
      <c r="A95" s="508" t="s">
        <v>3882</v>
      </c>
      <c r="B95" s="509" t="s">
        <v>3881</v>
      </c>
      <c r="C95" s="512">
        <v>5</v>
      </c>
      <c r="D95" s="326"/>
      <c r="E95" s="779">
        <f t="shared" si="12"/>
        <v>0</v>
      </c>
      <c r="F95" s="512"/>
      <c r="G95" s="867"/>
      <c r="H95" s="719"/>
      <c r="I95" s="714">
        <f t="shared" si="9"/>
        <v>5</v>
      </c>
      <c r="J95" s="714">
        <f t="shared" si="10"/>
        <v>0</v>
      </c>
      <c r="K95" s="719">
        <f t="shared" si="11"/>
        <v>0</v>
      </c>
    </row>
    <row r="96" spans="1:11">
      <c r="A96" s="510" t="s">
        <v>3884</v>
      </c>
      <c r="B96" s="511" t="s">
        <v>3883</v>
      </c>
      <c r="C96" s="512">
        <v>30</v>
      </c>
      <c r="D96" s="326">
        <v>8</v>
      </c>
      <c r="E96" s="779">
        <f t="shared" si="12"/>
        <v>0.26666666666666666</v>
      </c>
      <c r="F96" s="512">
        <v>34</v>
      </c>
      <c r="G96" s="867">
        <v>6</v>
      </c>
      <c r="H96" s="719">
        <f t="shared" si="8"/>
        <v>0.17647058823529413</v>
      </c>
      <c r="I96" s="714">
        <f t="shared" si="9"/>
        <v>64</v>
      </c>
      <c r="J96" s="714">
        <f t="shared" si="10"/>
        <v>14</v>
      </c>
      <c r="K96" s="719">
        <f t="shared" si="11"/>
        <v>0.21875</v>
      </c>
    </row>
    <row r="97" spans="1:11">
      <c r="A97" s="510" t="s">
        <v>3886</v>
      </c>
      <c r="B97" s="511" t="s">
        <v>3885</v>
      </c>
      <c r="C97" s="512">
        <v>71</v>
      </c>
      <c r="D97" s="326">
        <v>9</v>
      </c>
      <c r="E97" s="779">
        <f t="shared" si="12"/>
        <v>0.12676056338028169</v>
      </c>
      <c r="F97" s="512">
        <v>1</v>
      </c>
      <c r="G97" s="867"/>
      <c r="H97" s="719">
        <f t="shared" si="8"/>
        <v>0</v>
      </c>
      <c r="I97" s="714">
        <f t="shared" si="9"/>
        <v>72</v>
      </c>
      <c r="J97" s="714">
        <f t="shared" si="10"/>
        <v>9</v>
      </c>
      <c r="K97" s="719">
        <f t="shared" si="11"/>
        <v>0.125</v>
      </c>
    </row>
    <row r="98" spans="1:11">
      <c r="A98" s="510" t="s">
        <v>3888</v>
      </c>
      <c r="B98" s="511" t="s">
        <v>3887</v>
      </c>
      <c r="C98" s="512">
        <v>35</v>
      </c>
      <c r="D98" s="326">
        <v>17</v>
      </c>
      <c r="E98" s="779">
        <f t="shared" si="12"/>
        <v>0.48571428571428571</v>
      </c>
      <c r="F98" s="512"/>
      <c r="G98" s="867"/>
      <c r="H98" s="719"/>
      <c r="I98" s="714">
        <f t="shared" si="9"/>
        <v>35</v>
      </c>
      <c r="J98" s="714">
        <f t="shared" si="10"/>
        <v>17</v>
      </c>
      <c r="K98" s="719">
        <f t="shared" si="11"/>
        <v>0.48571428571428571</v>
      </c>
    </row>
    <row r="99" spans="1:11">
      <c r="A99" s="510" t="s">
        <v>3890</v>
      </c>
      <c r="B99" s="511" t="s">
        <v>3889</v>
      </c>
      <c r="C99" s="512">
        <v>152</v>
      </c>
      <c r="D99" s="326">
        <v>39</v>
      </c>
      <c r="E99" s="779">
        <f t="shared" si="12"/>
        <v>0.25657894736842107</v>
      </c>
      <c r="F99" s="512">
        <v>22</v>
      </c>
      <c r="G99" s="867">
        <v>4</v>
      </c>
      <c r="H99" s="719">
        <f t="shared" si="8"/>
        <v>0.18181818181818182</v>
      </c>
      <c r="I99" s="714">
        <f t="shared" si="9"/>
        <v>174</v>
      </c>
      <c r="J99" s="714">
        <f t="shared" si="10"/>
        <v>43</v>
      </c>
      <c r="K99" s="719">
        <f t="shared" si="11"/>
        <v>0.2471264367816092</v>
      </c>
    </row>
    <row r="100" spans="1:11">
      <c r="A100" s="510" t="s">
        <v>3892</v>
      </c>
      <c r="B100" s="511" t="s">
        <v>3891</v>
      </c>
      <c r="C100" s="512">
        <v>3</v>
      </c>
      <c r="D100" s="326"/>
      <c r="E100" s="779">
        <f t="shared" si="12"/>
        <v>0</v>
      </c>
      <c r="F100" s="512"/>
      <c r="G100" s="867"/>
      <c r="H100" s="719"/>
      <c r="I100" s="714">
        <f t="shared" si="9"/>
        <v>3</v>
      </c>
      <c r="J100" s="714">
        <f t="shared" si="10"/>
        <v>0</v>
      </c>
      <c r="K100" s="719">
        <f t="shared" si="11"/>
        <v>0</v>
      </c>
    </row>
    <row r="101" spans="1:11">
      <c r="A101" s="822" t="s">
        <v>3957</v>
      </c>
      <c r="B101" s="823" t="s">
        <v>3958</v>
      </c>
      <c r="C101" s="512"/>
      <c r="D101" s="326">
        <v>1</v>
      </c>
      <c r="E101" s="779"/>
      <c r="F101" s="512"/>
      <c r="G101" s="867"/>
      <c r="H101" s="719"/>
      <c r="I101" s="714">
        <f t="shared" si="9"/>
        <v>0</v>
      </c>
      <c r="J101" s="714">
        <f t="shared" si="10"/>
        <v>1</v>
      </c>
      <c r="K101" s="719"/>
    </row>
    <row r="102" spans="1:11">
      <c r="A102" s="503" t="s">
        <v>3893</v>
      </c>
      <c r="B102" s="504" t="s">
        <v>3894</v>
      </c>
      <c r="C102" s="505">
        <v>5977</v>
      </c>
      <c r="D102" s="257">
        <v>1319</v>
      </c>
      <c r="E102" s="779">
        <f t="shared" si="12"/>
        <v>0.22067927053705871</v>
      </c>
      <c r="F102" s="505">
        <v>18</v>
      </c>
      <c r="G102" s="867"/>
      <c r="H102" s="719">
        <f t="shared" si="8"/>
        <v>0</v>
      </c>
      <c r="I102" s="714">
        <f t="shared" si="9"/>
        <v>5995</v>
      </c>
      <c r="J102" s="714">
        <f t="shared" si="10"/>
        <v>1319</v>
      </c>
      <c r="K102" s="719">
        <f t="shared" si="11"/>
        <v>0.22001668056713927</v>
      </c>
    </row>
    <row r="103" spans="1:11">
      <c r="A103" s="503" t="s">
        <v>3895</v>
      </c>
      <c r="B103" s="504" t="s">
        <v>3896</v>
      </c>
      <c r="C103" s="505">
        <v>18</v>
      </c>
      <c r="D103" s="257">
        <v>4</v>
      </c>
      <c r="E103" s="779">
        <f t="shared" si="12"/>
        <v>0.22222222222222221</v>
      </c>
      <c r="F103" s="505"/>
      <c r="G103" s="867"/>
      <c r="H103" s="719"/>
      <c r="I103" s="714">
        <f t="shared" si="9"/>
        <v>18</v>
      </c>
      <c r="J103" s="714">
        <f t="shared" si="10"/>
        <v>4</v>
      </c>
      <c r="K103" s="719">
        <f t="shared" si="11"/>
        <v>0.22222222222222221</v>
      </c>
    </row>
    <row r="104" spans="1:11">
      <c r="A104" s="503" t="s">
        <v>3897</v>
      </c>
      <c r="B104" s="504" t="s">
        <v>3898</v>
      </c>
      <c r="C104" s="505">
        <v>1</v>
      </c>
      <c r="D104" s="257"/>
      <c r="E104" s="779">
        <f t="shared" si="12"/>
        <v>0</v>
      </c>
      <c r="F104" s="505"/>
      <c r="G104" s="867"/>
      <c r="H104" s="719"/>
      <c r="I104" s="714">
        <f t="shared" si="9"/>
        <v>1</v>
      </c>
      <c r="J104" s="714">
        <f t="shared" si="10"/>
        <v>0</v>
      </c>
      <c r="K104" s="719">
        <f t="shared" si="11"/>
        <v>0</v>
      </c>
    </row>
    <row r="105" spans="1:11">
      <c r="A105" s="529" t="s">
        <v>3899</v>
      </c>
      <c r="B105" s="494" t="s">
        <v>3900</v>
      </c>
      <c r="C105" s="505">
        <v>1</v>
      </c>
      <c r="D105" s="257"/>
      <c r="E105" s="779">
        <f t="shared" si="12"/>
        <v>0</v>
      </c>
      <c r="F105" s="505"/>
      <c r="G105" s="867"/>
      <c r="H105" s="719"/>
      <c r="I105" s="714">
        <f t="shared" si="9"/>
        <v>1</v>
      </c>
      <c r="J105" s="714">
        <f t="shared" si="10"/>
        <v>0</v>
      </c>
      <c r="K105" s="719">
        <f t="shared" si="11"/>
        <v>0</v>
      </c>
    </row>
    <row r="106" spans="1:11">
      <c r="A106" s="503" t="s">
        <v>3901</v>
      </c>
      <c r="B106" s="504" t="s">
        <v>3902</v>
      </c>
      <c r="C106" s="505">
        <v>9</v>
      </c>
      <c r="D106" s="257"/>
      <c r="E106" s="779">
        <f t="shared" si="12"/>
        <v>0</v>
      </c>
      <c r="F106" s="505">
        <v>1</v>
      </c>
      <c r="G106" s="867"/>
      <c r="H106" s="719">
        <f t="shared" si="8"/>
        <v>0</v>
      </c>
      <c r="I106" s="714">
        <f t="shared" si="9"/>
        <v>10</v>
      </c>
      <c r="J106" s="714">
        <f t="shared" si="10"/>
        <v>0</v>
      </c>
      <c r="K106" s="719">
        <f t="shared" si="11"/>
        <v>0</v>
      </c>
    </row>
    <row r="107" spans="1:11">
      <c r="A107" s="529" t="s">
        <v>3903</v>
      </c>
      <c r="B107" s="494" t="s">
        <v>3904</v>
      </c>
      <c r="C107" s="505">
        <v>1</v>
      </c>
      <c r="D107" s="257"/>
      <c r="E107" s="779">
        <f t="shared" si="12"/>
        <v>0</v>
      </c>
      <c r="F107" s="505"/>
      <c r="G107" s="867"/>
      <c r="H107" s="719"/>
      <c r="I107" s="714">
        <f t="shared" si="9"/>
        <v>1</v>
      </c>
      <c r="J107" s="714">
        <f t="shared" si="10"/>
        <v>0</v>
      </c>
      <c r="K107" s="719">
        <f t="shared" si="11"/>
        <v>0</v>
      </c>
    </row>
    <row r="108" spans="1:11">
      <c r="A108" s="503" t="s">
        <v>3905</v>
      </c>
      <c r="B108" s="504" t="s">
        <v>3906</v>
      </c>
      <c r="C108" s="505"/>
      <c r="D108" s="257"/>
      <c r="E108" s="779"/>
      <c r="F108" s="505">
        <v>5</v>
      </c>
      <c r="G108" s="867"/>
      <c r="H108" s="719">
        <f t="shared" si="8"/>
        <v>0</v>
      </c>
      <c r="I108" s="714">
        <f t="shared" si="9"/>
        <v>5</v>
      </c>
      <c r="J108" s="714">
        <f t="shared" si="10"/>
        <v>0</v>
      </c>
      <c r="K108" s="719">
        <f t="shared" si="11"/>
        <v>0</v>
      </c>
    </row>
    <row r="109" spans="1:11">
      <c r="A109" s="503" t="s">
        <v>3907</v>
      </c>
      <c r="B109" s="504" t="s">
        <v>3908</v>
      </c>
      <c r="C109" s="505">
        <v>1</v>
      </c>
      <c r="D109" s="257"/>
      <c r="E109" s="779">
        <f t="shared" si="12"/>
        <v>0</v>
      </c>
      <c r="F109" s="505">
        <v>16</v>
      </c>
      <c r="G109" s="867"/>
      <c r="H109" s="719">
        <f t="shared" si="8"/>
        <v>0</v>
      </c>
      <c r="I109" s="714">
        <f t="shared" si="9"/>
        <v>17</v>
      </c>
      <c r="J109" s="714">
        <f t="shared" si="10"/>
        <v>0</v>
      </c>
      <c r="K109" s="719">
        <f t="shared" si="11"/>
        <v>0</v>
      </c>
    </row>
    <row r="110" spans="1:11">
      <c r="A110" s="529" t="s">
        <v>3909</v>
      </c>
      <c r="B110" s="494" t="s">
        <v>3910</v>
      </c>
      <c r="C110" s="505">
        <v>2</v>
      </c>
      <c r="D110" s="257"/>
      <c r="E110" s="779">
        <f t="shared" si="12"/>
        <v>0</v>
      </c>
      <c r="F110" s="505"/>
      <c r="G110" s="867"/>
      <c r="H110" s="719"/>
      <c r="I110" s="714">
        <f t="shared" si="9"/>
        <v>2</v>
      </c>
      <c r="J110" s="714">
        <f t="shared" si="10"/>
        <v>0</v>
      </c>
      <c r="K110" s="719">
        <f t="shared" si="11"/>
        <v>0</v>
      </c>
    </row>
    <row r="111" spans="1:11">
      <c r="A111" s="503" t="s">
        <v>3911</v>
      </c>
      <c r="B111" s="504" t="s">
        <v>3912</v>
      </c>
      <c r="C111" s="505">
        <v>3</v>
      </c>
      <c r="D111" s="257"/>
      <c r="E111" s="779">
        <f t="shared" si="12"/>
        <v>0</v>
      </c>
      <c r="F111" s="505">
        <v>1</v>
      </c>
      <c r="G111" s="867"/>
      <c r="H111" s="719">
        <f t="shared" si="8"/>
        <v>0</v>
      </c>
      <c r="I111" s="714">
        <f t="shared" si="9"/>
        <v>4</v>
      </c>
      <c r="J111" s="714">
        <f t="shared" si="10"/>
        <v>0</v>
      </c>
      <c r="K111" s="719">
        <f t="shared" si="11"/>
        <v>0</v>
      </c>
    </row>
    <row r="112" spans="1:11">
      <c r="A112" s="529" t="s">
        <v>3913</v>
      </c>
      <c r="B112" s="494" t="s">
        <v>3914</v>
      </c>
      <c r="C112" s="505">
        <v>3</v>
      </c>
      <c r="D112" s="257"/>
      <c r="E112" s="779">
        <f t="shared" si="12"/>
        <v>0</v>
      </c>
      <c r="F112" s="505"/>
      <c r="G112" s="867"/>
      <c r="H112" s="719"/>
      <c r="I112" s="714">
        <f t="shared" si="9"/>
        <v>3</v>
      </c>
      <c r="J112" s="714">
        <f t="shared" si="10"/>
        <v>0</v>
      </c>
      <c r="K112" s="719">
        <f t="shared" si="11"/>
        <v>0</v>
      </c>
    </row>
    <row r="113" spans="1:11">
      <c r="A113" s="503" t="s">
        <v>3915</v>
      </c>
      <c r="B113" s="504" t="s">
        <v>3916</v>
      </c>
      <c r="C113" s="505">
        <v>70</v>
      </c>
      <c r="D113" s="257">
        <v>1</v>
      </c>
      <c r="E113" s="779">
        <f t="shared" si="12"/>
        <v>1.4285714285714285E-2</v>
      </c>
      <c r="F113" s="505"/>
      <c r="G113" s="867"/>
      <c r="H113" s="719"/>
      <c r="I113" s="714">
        <f t="shared" si="9"/>
        <v>70</v>
      </c>
      <c r="J113" s="714">
        <f t="shared" si="10"/>
        <v>1</v>
      </c>
      <c r="K113" s="719">
        <f t="shared" si="11"/>
        <v>1.4285714285714285E-2</v>
      </c>
    </row>
    <row r="114" spans="1:11">
      <c r="A114" s="503" t="s">
        <v>3917</v>
      </c>
      <c r="B114" s="504" t="s">
        <v>3918</v>
      </c>
      <c r="C114" s="505">
        <v>4</v>
      </c>
      <c r="D114" s="257"/>
      <c r="E114" s="779">
        <f t="shared" si="12"/>
        <v>0</v>
      </c>
      <c r="F114" s="505"/>
      <c r="G114" s="867"/>
      <c r="H114" s="719"/>
      <c r="I114" s="714">
        <f t="shared" si="9"/>
        <v>4</v>
      </c>
      <c r="J114" s="714">
        <f t="shared" si="10"/>
        <v>0</v>
      </c>
      <c r="K114" s="719">
        <f t="shared" si="11"/>
        <v>0</v>
      </c>
    </row>
    <row r="115" spans="1:11">
      <c r="A115" s="503" t="s">
        <v>3919</v>
      </c>
      <c r="B115" s="504" t="s">
        <v>3920</v>
      </c>
      <c r="C115" s="505"/>
      <c r="D115" s="257"/>
      <c r="E115" s="779"/>
      <c r="F115" s="505">
        <v>2</v>
      </c>
      <c r="G115" s="867"/>
      <c r="H115" s="719">
        <f t="shared" si="8"/>
        <v>0</v>
      </c>
      <c r="I115" s="714">
        <f t="shared" si="9"/>
        <v>2</v>
      </c>
      <c r="J115" s="714">
        <f t="shared" si="10"/>
        <v>0</v>
      </c>
      <c r="K115" s="719">
        <f t="shared" si="11"/>
        <v>0</v>
      </c>
    </row>
    <row r="116" spans="1:11">
      <c r="A116" s="503" t="s">
        <v>3921</v>
      </c>
      <c r="B116" s="504" t="s">
        <v>3922</v>
      </c>
      <c r="C116" s="505">
        <v>7</v>
      </c>
      <c r="D116" s="257">
        <v>7</v>
      </c>
      <c r="E116" s="779">
        <f t="shared" si="12"/>
        <v>1</v>
      </c>
      <c r="F116" s="505">
        <v>32</v>
      </c>
      <c r="G116" s="867">
        <v>5</v>
      </c>
      <c r="H116" s="719">
        <f t="shared" si="8"/>
        <v>0.15625</v>
      </c>
      <c r="I116" s="714">
        <f t="shared" si="9"/>
        <v>39</v>
      </c>
      <c r="J116" s="714">
        <f t="shared" si="10"/>
        <v>12</v>
      </c>
      <c r="K116" s="719">
        <f t="shared" si="11"/>
        <v>0.30769230769230771</v>
      </c>
    </row>
    <row r="117" spans="1:11">
      <c r="A117" s="503" t="s">
        <v>3923</v>
      </c>
      <c r="B117" s="504" t="s">
        <v>3924</v>
      </c>
      <c r="C117" s="505">
        <v>1</v>
      </c>
      <c r="D117" s="257"/>
      <c r="E117" s="779">
        <f t="shared" si="12"/>
        <v>0</v>
      </c>
      <c r="F117" s="505"/>
      <c r="G117" s="867"/>
      <c r="H117" s="719"/>
      <c r="I117" s="714">
        <f t="shared" si="9"/>
        <v>1</v>
      </c>
      <c r="J117" s="714">
        <f t="shared" si="10"/>
        <v>0</v>
      </c>
      <c r="K117" s="719">
        <f t="shared" si="11"/>
        <v>0</v>
      </c>
    </row>
    <row r="118" spans="1:11">
      <c r="A118" s="503" t="s">
        <v>3080</v>
      </c>
      <c r="B118" s="504" t="s">
        <v>3081</v>
      </c>
      <c r="C118" s="505">
        <v>108</v>
      </c>
      <c r="D118" s="257">
        <v>63</v>
      </c>
      <c r="E118" s="779">
        <f t="shared" si="12"/>
        <v>0.58333333333333337</v>
      </c>
      <c r="F118" s="505"/>
      <c r="G118" s="867"/>
      <c r="H118" s="719"/>
      <c r="I118" s="714">
        <f t="shared" si="9"/>
        <v>108</v>
      </c>
      <c r="J118" s="714">
        <f t="shared" si="10"/>
        <v>63</v>
      </c>
      <c r="K118" s="719">
        <f t="shared" si="11"/>
        <v>0.58333333333333337</v>
      </c>
    </row>
    <row r="119" spans="1:11">
      <c r="A119" s="529" t="s">
        <v>3925</v>
      </c>
      <c r="B119" s="494" t="s">
        <v>3926</v>
      </c>
      <c r="C119" s="505">
        <v>1</v>
      </c>
      <c r="D119" s="257"/>
      <c r="E119" s="779">
        <f t="shared" si="12"/>
        <v>0</v>
      </c>
      <c r="F119" s="505"/>
      <c r="G119" s="867"/>
      <c r="H119" s="719"/>
      <c r="I119" s="714">
        <f t="shared" si="9"/>
        <v>1</v>
      </c>
      <c r="J119" s="714">
        <f t="shared" si="10"/>
        <v>0</v>
      </c>
      <c r="K119" s="719">
        <f t="shared" si="11"/>
        <v>0</v>
      </c>
    </row>
    <row r="120" spans="1:11">
      <c r="A120" s="529" t="s">
        <v>2965</v>
      </c>
      <c r="B120" s="494" t="s">
        <v>2966</v>
      </c>
      <c r="C120" s="505"/>
      <c r="D120" s="257"/>
      <c r="E120" s="779"/>
      <c r="F120" s="505">
        <v>2</v>
      </c>
      <c r="G120" s="867"/>
      <c r="H120" s="719">
        <f t="shared" si="8"/>
        <v>0</v>
      </c>
      <c r="I120" s="714">
        <f t="shared" si="9"/>
        <v>2</v>
      </c>
      <c r="J120" s="714">
        <f t="shared" si="10"/>
        <v>0</v>
      </c>
      <c r="K120" s="719">
        <f t="shared" si="11"/>
        <v>0</v>
      </c>
    </row>
    <row r="121" spans="1:11">
      <c r="A121" s="529" t="s">
        <v>3457</v>
      </c>
      <c r="B121" s="494" t="s">
        <v>3458</v>
      </c>
      <c r="C121" s="505"/>
      <c r="D121" s="257"/>
      <c r="E121" s="779"/>
      <c r="F121" s="505">
        <v>4</v>
      </c>
      <c r="G121" s="867"/>
      <c r="H121" s="719">
        <f t="shared" si="8"/>
        <v>0</v>
      </c>
      <c r="I121" s="714">
        <f t="shared" si="9"/>
        <v>4</v>
      </c>
      <c r="J121" s="714">
        <f t="shared" si="10"/>
        <v>0</v>
      </c>
      <c r="K121" s="719">
        <f t="shared" si="11"/>
        <v>0</v>
      </c>
    </row>
    <row r="122" spans="1:11">
      <c r="A122" s="503" t="s">
        <v>3927</v>
      </c>
      <c r="B122" s="504" t="s">
        <v>3928</v>
      </c>
      <c r="C122" s="505"/>
      <c r="D122" s="257"/>
      <c r="E122" s="779"/>
      <c r="F122" s="505">
        <v>2</v>
      </c>
      <c r="G122" s="867"/>
      <c r="H122" s="719">
        <f t="shared" si="8"/>
        <v>0</v>
      </c>
      <c r="I122" s="714">
        <f t="shared" si="9"/>
        <v>2</v>
      </c>
      <c r="J122" s="714">
        <f t="shared" si="10"/>
        <v>0</v>
      </c>
      <c r="K122" s="719">
        <f t="shared" si="11"/>
        <v>0</v>
      </c>
    </row>
    <row r="123" spans="1:11">
      <c r="A123" s="503" t="s">
        <v>3730</v>
      </c>
      <c r="B123" s="504" t="s">
        <v>3731</v>
      </c>
      <c r="C123" s="505">
        <v>135</v>
      </c>
      <c r="D123" s="257">
        <v>20</v>
      </c>
      <c r="E123" s="779">
        <f t="shared" si="12"/>
        <v>0.14814814814814814</v>
      </c>
      <c r="F123" s="505">
        <v>8</v>
      </c>
      <c r="G123" s="867"/>
      <c r="H123" s="719">
        <f t="shared" si="8"/>
        <v>0</v>
      </c>
      <c r="I123" s="714">
        <f t="shared" si="9"/>
        <v>143</v>
      </c>
      <c r="J123" s="714">
        <f t="shared" si="10"/>
        <v>20</v>
      </c>
      <c r="K123" s="719">
        <f t="shared" si="11"/>
        <v>0.13986013986013987</v>
      </c>
    </row>
    <row r="124" spans="1:11">
      <c r="A124" s="503" t="s">
        <v>3097</v>
      </c>
      <c r="B124" s="504" t="s">
        <v>3098</v>
      </c>
      <c r="C124" s="505"/>
      <c r="D124" s="257"/>
      <c r="E124" s="779"/>
      <c r="F124" s="505"/>
      <c r="G124" s="867">
        <v>22</v>
      </c>
      <c r="H124" s="719"/>
      <c r="I124" s="714">
        <f t="shared" si="9"/>
        <v>0</v>
      </c>
      <c r="J124" s="714">
        <f t="shared" si="10"/>
        <v>22</v>
      </c>
      <c r="K124" s="719"/>
    </row>
    <row r="125" spans="1:11">
      <c r="A125" s="503" t="s">
        <v>3929</v>
      </c>
      <c r="B125" s="504" t="s">
        <v>3930</v>
      </c>
      <c r="C125" s="505">
        <v>128</v>
      </c>
      <c r="D125" s="257">
        <v>11</v>
      </c>
      <c r="E125" s="779">
        <f t="shared" si="12"/>
        <v>8.59375E-2</v>
      </c>
      <c r="F125" s="505">
        <v>58</v>
      </c>
      <c r="G125" s="867">
        <v>29</v>
      </c>
      <c r="H125" s="719">
        <f t="shared" si="8"/>
        <v>0.5</v>
      </c>
      <c r="I125" s="714">
        <f t="shared" si="9"/>
        <v>186</v>
      </c>
      <c r="J125" s="714">
        <f t="shared" si="10"/>
        <v>40</v>
      </c>
      <c r="K125" s="719">
        <f t="shared" si="11"/>
        <v>0.21505376344086022</v>
      </c>
    </row>
    <row r="126" spans="1:11">
      <c r="A126" s="503" t="s">
        <v>3931</v>
      </c>
      <c r="B126" s="504" t="s">
        <v>3932</v>
      </c>
      <c r="C126" s="505">
        <v>19</v>
      </c>
      <c r="D126" s="257"/>
      <c r="E126" s="779">
        <f t="shared" si="12"/>
        <v>0</v>
      </c>
      <c r="F126" s="505">
        <v>14</v>
      </c>
      <c r="G126" s="867">
        <v>2</v>
      </c>
      <c r="H126" s="719">
        <f t="shared" si="8"/>
        <v>0.14285714285714285</v>
      </c>
      <c r="I126" s="714">
        <f t="shared" si="9"/>
        <v>33</v>
      </c>
      <c r="J126" s="714">
        <f t="shared" si="10"/>
        <v>2</v>
      </c>
      <c r="K126" s="719">
        <f t="shared" si="11"/>
        <v>6.0606060606060608E-2</v>
      </c>
    </row>
    <row r="127" spans="1:11">
      <c r="A127" s="503" t="s">
        <v>3105</v>
      </c>
      <c r="B127" s="504" t="s">
        <v>3106</v>
      </c>
      <c r="C127" s="505"/>
      <c r="D127" s="257"/>
      <c r="E127" s="779"/>
      <c r="F127" s="505"/>
      <c r="G127" s="867">
        <v>15</v>
      </c>
      <c r="H127" s="719"/>
      <c r="I127" s="714">
        <f t="shared" si="9"/>
        <v>0</v>
      </c>
      <c r="J127" s="714">
        <f t="shared" si="10"/>
        <v>15</v>
      </c>
      <c r="K127" s="719"/>
    </row>
    <row r="128" spans="1:11">
      <c r="A128" s="503" t="s">
        <v>3109</v>
      </c>
      <c r="B128" s="504" t="s">
        <v>3110</v>
      </c>
      <c r="C128" s="505"/>
      <c r="D128" s="257"/>
      <c r="E128" s="779"/>
      <c r="F128" s="505"/>
      <c r="G128" s="867">
        <v>6</v>
      </c>
      <c r="H128" s="719"/>
      <c r="I128" s="714">
        <f t="shared" si="9"/>
        <v>0</v>
      </c>
      <c r="J128" s="714">
        <f t="shared" si="10"/>
        <v>6</v>
      </c>
      <c r="K128" s="719"/>
    </row>
    <row r="129" spans="1:11">
      <c r="A129" s="503" t="s">
        <v>3113</v>
      </c>
      <c r="B129" s="504" t="s">
        <v>3114</v>
      </c>
      <c r="C129" s="505"/>
      <c r="D129" s="257"/>
      <c r="E129" s="779"/>
      <c r="F129" s="505"/>
      <c r="G129" s="867">
        <v>1</v>
      </c>
      <c r="H129" s="719"/>
      <c r="I129" s="714">
        <f t="shared" si="9"/>
        <v>0</v>
      </c>
      <c r="J129" s="714">
        <f t="shared" si="10"/>
        <v>1</v>
      </c>
      <c r="K129" s="719"/>
    </row>
    <row r="130" spans="1:11">
      <c r="A130" s="503" t="s">
        <v>2936</v>
      </c>
      <c r="B130" s="504" t="s">
        <v>2937</v>
      </c>
      <c r="C130" s="505"/>
      <c r="D130" s="257"/>
      <c r="E130" s="779"/>
      <c r="F130" s="505"/>
      <c r="G130" s="867">
        <v>19</v>
      </c>
      <c r="H130" s="719"/>
      <c r="I130" s="714">
        <f t="shared" si="9"/>
        <v>0</v>
      </c>
      <c r="J130" s="714">
        <f t="shared" si="10"/>
        <v>19</v>
      </c>
      <c r="K130" s="719"/>
    </row>
    <row r="131" spans="1:11">
      <c r="A131" s="503" t="s">
        <v>3031</v>
      </c>
      <c r="B131" s="504" t="s">
        <v>3032</v>
      </c>
      <c r="C131" s="505">
        <v>4279</v>
      </c>
      <c r="D131" s="257">
        <v>140</v>
      </c>
      <c r="E131" s="779">
        <f t="shared" si="12"/>
        <v>3.2717924748773081E-2</v>
      </c>
      <c r="F131" s="505">
        <v>6</v>
      </c>
      <c r="G131" s="867">
        <v>1</v>
      </c>
      <c r="H131" s="719">
        <f t="shared" si="8"/>
        <v>0.16666666666666666</v>
      </c>
      <c r="I131" s="714">
        <f t="shared" si="9"/>
        <v>4285</v>
      </c>
      <c r="J131" s="714">
        <f t="shared" si="10"/>
        <v>141</v>
      </c>
      <c r="K131" s="719">
        <f t="shared" si="11"/>
        <v>3.2905484247374564E-2</v>
      </c>
    </row>
    <row r="132" spans="1:11">
      <c r="A132" s="503" t="s">
        <v>2967</v>
      </c>
      <c r="B132" s="504" t="s">
        <v>2968</v>
      </c>
      <c r="C132" s="505">
        <v>1567</v>
      </c>
      <c r="D132" s="257">
        <v>48</v>
      </c>
      <c r="E132" s="779">
        <f t="shared" si="12"/>
        <v>3.0631780472239949E-2</v>
      </c>
      <c r="F132" s="505">
        <v>97</v>
      </c>
      <c r="G132" s="867">
        <v>1</v>
      </c>
      <c r="H132" s="719">
        <f t="shared" si="8"/>
        <v>1.0309278350515464E-2</v>
      </c>
      <c r="I132" s="714">
        <f t="shared" si="9"/>
        <v>1664</v>
      </c>
      <c r="J132" s="714">
        <f t="shared" si="10"/>
        <v>49</v>
      </c>
      <c r="K132" s="719">
        <f t="shared" si="11"/>
        <v>2.9447115384615384E-2</v>
      </c>
    </row>
    <row r="133" spans="1:11">
      <c r="A133" s="503" t="s">
        <v>3933</v>
      </c>
      <c r="B133" s="504" t="s">
        <v>3934</v>
      </c>
      <c r="C133" s="505">
        <v>1511</v>
      </c>
      <c r="D133" s="257">
        <v>51</v>
      </c>
      <c r="E133" s="779">
        <f t="shared" si="12"/>
        <v>3.3752481800132364E-2</v>
      </c>
      <c r="F133" s="505">
        <v>5</v>
      </c>
      <c r="G133" s="867">
        <v>1</v>
      </c>
      <c r="H133" s="719">
        <f t="shared" si="8"/>
        <v>0.2</v>
      </c>
      <c r="I133" s="714">
        <f t="shared" si="9"/>
        <v>1516</v>
      </c>
      <c r="J133" s="714">
        <f t="shared" si="10"/>
        <v>52</v>
      </c>
      <c r="K133" s="719">
        <f t="shared" si="11"/>
        <v>3.430079155672823E-2</v>
      </c>
    </row>
    <row r="134" spans="1:11">
      <c r="A134" s="503" t="s">
        <v>3033</v>
      </c>
      <c r="B134" s="504" t="s">
        <v>3034</v>
      </c>
      <c r="C134" s="505">
        <v>1519</v>
      </c>
      <c r="D134" s="257">
        <v>42</v>
      </c>
      <c r="E134" s="779">
        <f t="shared" si="12"/>
        <v>2.7649769585253458E-2</v>
      </c>
      <c r="F134" s="505">
        <v>4</v>
      </c>
      <c r="G134" s="867">
        <v>1</v>
      </c>
      <c r="H134" s="719">
        <f t="shared" si="8"/>
        <v>0.25</v>
      </c>
      <c r="I134" s="714">
        <f t="shared" si="9"/>
        <v>1523</v>
      </c>
      <c r="J134" s="714">
        <f t="shared" si="10"/>
        <v>43</v>
      </c>
      <c r="K134" s="719">
        <f t="shared" si="11"/>
        <v>2.8233749179251477E-2</v>
      </c>
    </row>
    <row r="135" spans="1:11">
      <c r="A135" s="529" t="s">
        <v>2969</v>
      </c>
      <c r="B135" s="494" t="s">
        <v>2970</v>
      </c>
      <c r="C135" s="505"/>
      <c r="D135" s="257"/>
      <c r="E135" s="779"/>
      <c r="F135" s="505">
        <v>6</v>
      </c>
      <c r="G135" s="867">
        <v>2</v>
      </c>
      <c r="H135" s="719">
        <f t="shared" ref="H135:H164" si="13">G135/F135</f>
        <v>0.33333333333333331</v>
      </c>
      <c r="I135" s="714">
        <f t="shared" ref="I135:I164" si="14">C135+F135</f>
        <v>6</v>
      </c>
      <c r="J135" s="714">
        <f t="shared" ref="J135:J164" si="15">D135+G135</f>
        <v>2</v>
      </c>
      <c r="K135" s="719">
        <f t="shared" ref="K135:K164" si="16">J135/I135</f>
        <v>0.33333333333333331</v>
      </c>
    </row>
    <row r="136" spans="1:11">
      <c r="A136" s="503" t="s">
        <v>3387</v>
      </c>
      <c r="B136" s="504" t="s">
        <v>3388</v>
      </c>
      <c r="C136" s="505">
        <v>19</v>
      </c>
      <c r="D136" s="257"/>
      <c r="E136" s="779">
        <f t="shared" ref="E136:E164" si="17">D136/C136</f>
        <v>0</v>
      </c>
      <c r="F136" s="505"/>
      <c r="G136" s="867"/>
      <c r="H136" s="719"/>
      <c r="I136" s="714">
        <f t="shared" si="14"/>
        <v>19</v>
      </c>
      <c r="J136" s="714">
        <f t="shared" si="15"/>
        <v>0</v>
      </c>
      <c r="K136" s="719">
        <f t="shared" si="16"/>
        <v>0</v>
      </c>
    </row>
    <row r="137" spans="1:11">
      <c r="A137" s="503" t="s">
        <v>3045</v>
      </c>
      <c r="B137" s="504" t="s">
        <v>3046</v>
      </c>
      <c r="C137" s="505"/>
      <c r="D137" s="257"/>
      <c r="E137" s="779"/>
      <c r="F137" s="505">
        <v>44</v>
      </c>
      <c r="G137" s="867">
        <v>6</v>
      </c>
      <c r="H137" s="719">
        <f t="shared" si="13"/>
        <v>0.13636363636363635</v>
      </c>
      <c r="I137" s="714">
        <f t="shared" si="14"/>
        <v>44</v>
      </c>
      <c r="J137" s="714">
        <f t="shared" si="15"/>
        <v>6</v>
      </c>
      <c r="K137" s="719">
        <f t="shared" si="16"/>
        <v>0.13636363636363635</v>
      </c>
    </row>
    <row r="138" spans="1:11">
      <c r="A138" s="503" t="s">
        <v>3935</v>
      </c>
      <c r="B138" s="504" t="s">
        <v>3936</v>
      </c>
      <c r="C138" s="505">
        <v>143</v>
      </c>
      <c r="D138" s="257">
        <v>9</v>
      </c>
      <c r="E138" s="779">
        <f t="shared" si="17"/>
        <v>6.2937062937062943E-2</v>
      </c>
      <c r="F138" s="505"/>
      <c r="G138" s="867"/>
      <c r="H138" s="719"/>
      <c r="I138" s="714">
        <f t="shared" si="14"/>
        <v>143</v>
      </c>
      <c r="J138" s="714">
        <f t="shared" si="15"/>
        <v>9</v>
      </c>
      <c r="K138" s="719">
        <f t="shared" si="16"/>
        <v>6.2937062937062943E-2</v>
      </c>
    </row>
    <row r="139" spans="1:11">
      <c r="A139" s="503" t="s">
        <v>3937</v>
      </c>
      <c r="B139" s="504" t="s">
        <v>3938</v>
      </c>
      <c r="C139" s="505">
        <v>28</v>
      </c>
      <c r="D139" s="257">
        <v>1</v>
      </c>
      <c r="E139" s="779">
        <f t="shared" si="17"/>
        <v>3.5714285714285712E-2</v>
      </c>
      <c r="F139" s="505"/>
      <c r="G139" s="867"/>
      <c r="H139" s="719"/>
      <c r="I139" s="714">
        <f t="shared" si="14"/>
        <v>28</v>
      </c>
      <c r="J139" s="714">
        <f t="shared" si="15"/>
        <v>1</v>
      </c>
      <c r="K139" s="719">
        <f t="shared" si="16"/>
        <v>3.5714285714285712E-2</v>
      </c>
    </row>
    <row r="140" spans="1:11">
      <c r="A140" s="503" t="s">
        <v>2971</v>
      </c>
      <c r="B140" s="504" t="s">
        <v>2972</v>
      </c>
      <c r="C140" s="505"/>
      <c r="D140" s="257"/>
      <c r="E140" s="779"/>
      <c r="F140" s="505">
        <v>160</v>
      </c>
      <c r="G140" s="867">
        <v>41</v>
      </c>
      <c r="H140" s="719">
        <f t="shared" si="13"/>
        <v>0.25624999999999998</v>
      </c>
      <c r="I140" s="714">
        <f t="shared" si="14"/>
        <v>160</v>
      </c>
      <c r="J140" s="714">
        <f t="shared" si="15"/>
        <v>41</v>
      </c>
      <c r="K140" s="719">
        <f t="shared" si="16"/>
        <v>0.25624999999999998</v>
      </c>
    </row>
    <row r="141" spans="1:11">
      <c r="A141" s="503" t="s">
        <v>3939</v>
      </c>
      <c r="B141" s="504" t="s">
        <v>3940</v>
      </c>
      <c r="C141" s="505">
        <v>404</v>
      </c>
      <c r="D141" s="257">
        <v>52</v>
      </c>
      <c r="E141" s="779">
        <f t="shared" si="17"/>
        <v>0.12871287128712872</v>
      </c>
      <c r="F141" s="505">
        <v>1</v>
      </c>
      <c r="G141" s="867"/>
      <c r="H141" s="719">
        <f t="shared" si="13"/>
        <v>0</v>
      </c>
      <c r="I141" s="714">
        <f t="shared" si="14"/>
        <v>405</v>
      </c>
      <c r="J141" s="714">
        <f t="shared" si="15"/>
        <v>52</v>
      </c>
      <c r="K141" s="719">
        <f t="shared" si="16"/>
        <v>0.12839506172839507</v>
      </c>
    </row>
    <row r="142" spans="1:11">
      <c r="A142" s="503" t="s">
        <v>3941</v>
      </c>
      <c r="B142" s="504" t="s">
        <v>3942</v>
      </c>
      <c r="C142" s="505">
        <v>15</v>
      </c>
      <c r="D142" s="257"/>
      <c r="E142" s="779">
        <f t="shared" si="17"/>
        <v>0</v>
      </c>
      <c r="F142" s="505"/>
      <c r="G142" s="867"/>
      <c r="H142" s="719"/>
      <c r="I142" s="714">
        <f t="shared" si="14"/>
        <v>15</v>
      </c>
      <c r="J142" s="714">
        <f t="shared" si="15"/>
        <v>0</v>
      </c>
      <c r="K142" s="719">
        <f t="shared" si="16"/>
        <v>0</v>
      </c>
    </row>
    <row r="143" spans="1:11">
      <c r="A143" s="503" t="s">
        <v>2900</v>
      </c>
      <c r="B143" s="504" t="s">
        <v>2901</v>
      </c>
      <c r="C143" s="505">
        <v>227</v>
      </c>
      <c r="D143" s="257">
        <v>11</v>
      </c>
      <c r="E143" s="779">
        <f t="shared" si="17"/>
        <v>4.8458149779735685E-2</v>
      </c>
      <c r="F143" s="505">
        <v>221</v>
      </c>
      <c r="G143" s="867">
        <v>59</v>
      </c>
      <c r="H143" s="719">
        <f t="shared" si="13"/>
        <v>0.2669683257918552</v>
      </c>
      <c r="I143" s="714">
        <f t="shared" si="14"/>
        <v>448</v>
      </c>
      <c r="J143" s="714">
        <f t="shared" si="15"/>
        <v>70</v>
      </c>
      <c r="K143" s="719">
        <f t="shared" si="16"/>
        <v>0.15625</v>
      </c>
    </row>
    <row r="144" spans="1:11">
      <c r="A144" s="503" t="s">
        <v>2902</v>
      </c>
      <c r="B144" s="504" t="s">
        <v>2903</v>
      </c>
      <c r="C144" s="505">
        <v>254</v>
      </c>
      <c r="D144" s="257">
        <v>11</v>
      </c>
      <c r="E144" s="779">
        <f t="shared" si="17"/>
        <v>4.3307086614173228E-2</v>
      </c>
      <c r="F144" s="505">
        <v>221</v>
      </c>
      <c r="G144" s="867">
        <v>61</v>
      </c>
      <c r="H144" s="719">
        <f t="shared" si="13"/>
        <v>0.27601809954751133</v>
      </c>
      <c r="I144" s="714">
        <f t="shared" si="14"/>
        <v>475</v>
      </c>
      <c r="J144" s="714">
        <f t="shared" si="15"/>
        <v>72</v>
      </c>
      <c r="K144" s="719">
        <f t="shared" si="16"/>
        <v>0.15157894736842106</v>
      </c>
    </row>
    <row r="145" spans="1:11">
      <c r="A145" s="529" t="s">
        <v>3943</v>
      </c>
      <c r="B145" s="494" t="s">
        <v>3944</v>
      </c>
      <c r="C145" s="505"/>
      <c r="D145" s="257"/>
      <c r="E145" s="779"/>
      <c r="F145" s="505">
        <v>2</v>
      </c>
      <c r="G145" s="867"/>
      <c r="H145" s="719">
        <f t="shared" si="13"/>
        <v>0</v>
      </c>
      <c r="I145" s="714">
        <f t="shared" si="14"/>
        <v>2</v>
      </c>
      <c r="J145" s="714">
        <f t="shared" si="15"/>
        <v>0</v>
      </c>
      <c r="K145" s="719">
        <f t="shared" si="16"/>
        <v>0</v>
      </c>
    </row>
    <row r="146" spans="1:11">
      <c r="A146" s="503" t="s">
        <v>3082</v>
      </c>
      <c r="B146" s="504" t="s">
        <v>3083</v>
      </c>
      <c r="C146" s="505">
        <v>400</v>
      </c>
      <c r="D146" s="257"/>
      <c r="E146" s="779">
        <f t="shared" si="17"/>
        <v>0</v>
      </c>
      <c r="F146" s="505"/>
      <c r="G146" s="867"/>
      <c r="H146" s="719"/>
      <c r="I146" s="714">
        <f t="shared" si="14"/>
        <v>400</v>
      </c>
      <c r="J146" s="714">
        <f t="shared" si="15"/>
        <v>0</v>
      </c>
      <c r="K146" s="719">
        <f t="shared" si="16"/>
        <v>0</v>
      </c>
    </row>
    <row r="147" spans="1:11">
      <c r="A147" s="503" t="s">
        <v>3945</v>
      </c>
      <c r="B147" s="504" t="s">
        <v>3946</v>
      </c>
      <c r="C147" s="505"/>
      <c r="D147" s="257"/>
      <c r="E147" s="779"/>
      <c r="F147" s="505">
        <v>38</v>
      </c>
      <c r="G147" s="867"/>
      <c r="H147" s="719">
        <f t="shared" si="13"/>
        <v>0</v>
      </c>
      <c r="I147" s="714">
        <f t="shared" si="14"/>
        <v>38</v>
      </c>
      <c r="J147" s="714">
        <f t="shared" si="15"/>
        <v>0</v>
      </c>
      <c r="K147" s="719">
        <f t="shared" si="16"/>
        <v>0</v>
      </c>
    </row>
    <row r="148" spans="1:11">
      <c r="A148" s="503" t="s">
        <v>3947</v>
      </c>
      <c r="B148" s="504" t="s">
        <v>3948</v>
      </c>
      <c r="C148" s="505">
        <v>1</v>
      </c>
      <c r="D148" s="257"/>
      <c r="E148" s="779">
        <f t="shared" si="17"/>
        <v>0</v>
      </c>
      <c r="F148" s="505"/>
      <c r="G148" s="867"/>
      <c r="H148" s="719"/>
      <c r="I148" s="714">
        <f t="shared" si="14"/>
        <v>1</v>
      </c>
      <c r="J148" s="714">
        <f t="shared" si="15"/>
        <v>0</v>
      </c>
      <c r="K148" s="719">
        <f t="shared" si="16"/>
        <v>0</v>
      </c>
    </row>
    <row r="149" spans="1:11">
      <c r="A149" s="503" t="s">
        <v>2938</v>
      </c>
      <c r="B149" s="504" t="s">
        <v>2973</v>
      </c>
      <c r="C149" s="505"/>
      <c r="D149" s="257"/>
      <c r="E149" s="779"/>
      <c r="F149" s="505">
        <v>8</v>
      </c>
      <c r="G149" s="867"/>
      <c r="H149" s="719">
        <f t="shared" si="13"/>
        <v>0</v>
      </c>
      <c r="I149" s="714">
        <f t="shared" si="14"/>
        <v>8</v>
      </c>
      <c r="J149" s="714">
        <f t="shared" si="15"/>
        <v>0</v>
      </c>
      <c r="K149" s="719">
        <f t="shared" si="16"/>
        <v>0</v>
      </c>
    </row>
    <row r="150" spans="1:11">
      <c r="A150" s="503" t="s">
        <v>2974</v>
      </c>
      <c r="B150" s="504" t="s">
        <v>2975</v>
      </c>
      <c r="C150" s="505"/>
      <c r="D150" s="257"/>
      <c r="E150" s="779"/>
      <c r="F150" s="505">
        <v>63</v>
      </c>
      <c r="G150" s="867">
        <v>53</v>
      </c>
      <c r="H150" s="719">
        <f t="shared" si="13"/>
        <v>0.84126984126984128</v>
      </c>
      <c r="I150" s="714">
        <f t="shared" si="14"/>
        <v>63</v>
      </c>
      <c r="J150" s="714">
        <f t="shared" si="15"/>
        <v>53</v>
      </c>
      <c r="K150" s="719">
        <f t="shared" si="16"/>
        <v>0.84126984126984128</v>
      </c>
    </row>
    <row r="151" spans="1:11">
      <c r="A151" s="503" t="s">
        <v>3949</v>
      </c>
      <c r="B151" s="504" t="s">
        <v>3950</v>
      </c>
      <c r="C151" s="505"/>
      <c r="D151" s="257"/>
      <c r="E151" s="779"/>
      <c r="F151" s="505">
        <v>5</v>
      </c>
      <c r="G151" s="867"/>
      <c r="H151" s="719">
        <f t="shared" si="13"/>
        <v>0</v>
      </c>
      <c r="I151" s="714">
        <f t="shared" si="14"/>
        <v>5</v>
      </c>
      <c r="J151" s="714">
        <f t="shared" si="15"/>
        <v>0</v>
      </c>
      <c r="K151" s="719">
        <f t="shared" si="16"/>
        <v>0</v>
      </c>
    </row>
    <row r="152" spans="1:11">
      <c r="A152" s="503" t="s">
        <v>2940</v>
      </c>
      <c r="B152" s="504" t="s">
        <v>2941</v>
      </c>
      <c r="C152" s="505">
        <v>10</v>
      </c>
      <c r="D152" s="257">
        <v>2</v>
      </c>
      <c r="E152" s="779">
        <f t="shared" si="17"/>
        <v>0.2</v>
      </c>
      <c r="F152" s="505">
        <v>178</v>
      </c>
      <c r="G152" s="867">
        <v>68</v>
      </c>
      <c r="H152" s="719">
        <f t="shared" si="13"/>
        <v>0.38202247191011235</v>
      </c>
      <c r="I152" s="714">
        <f t="shared" si="14"/>
        <v>188</v>
      </c>
      <c r="J152" s="714">
        <f t="shared" si="15"/>
        <v>70</v>
      </c>
      <c r="K152" s="719">
        <f t="shared" si="16"/>
        <v>0.37234042553191488</v>
      </c>
    </row>
    <row r="153" spans="1:11">
      <c r="A153" s="503" t="s">
        <v>2942</v>
      </c>
      <c r="B153" s="504" t="s">
        <v>2943</v>
      </c>
      <c r="C153" s="505"/>
      <c r="D153" s="257"/>
      <c r="E153" s="779"/>
      <c r="F153" s="505">
        <v>65</v>
      </c>
      <c r="G153" s="867">
        <v>22</v>
      </c>
      <c r="H153" s="719">
        <f t="shared" si="13"/>
        <v>0.33846153846153848</v>
      </c>
      <c r="I153" s="714">
        <f t="shared" si="14"/>
        <v>65</v>
      </c>
      <c r="J153" s="714">
        <f t="shared" si="15"/>
        <v>22</v>
      </c>
      <c r="K153" s="719">
        <f t="shared" si="16"/>
        <v>0.33846153846153848</v>
      </c>
    </row>
    <row r="154" spans="1:11">
      <c r="A154" s="503" t="s">
        <v>2912</v>
      </c>
      <c r="B154" s="504" t="s">
        <v>2913</v>
      </c>
      <c r="C154" s="505">
        <v>2</v>
      </c>
      <c r="D154" s="257"/>
      <c r="E154" s="779">
        <f t="shared" si="17"/>
        <v>0</v>
      </c>
      <c r="F154" s="505">
        <v>206</v>
      </c>
      <c r="G154" s="867">
        <v>51</v>
      </c>
      <c r="H154" s="719">
        <f t="shared" si="13"/>
        <v>0.24757281553398058</v>
      </c>
      <c r="I154" s="714">
        <f t="shared" si="14"/>
        <v>208</v>
      </c>
      <c r="J154" s="714">
        <f t="shared" si="15"/>
        <v>51</v>
      </c>
      <c r="K154" s="719">
        <f t="shared" si="16"/>
        <v>0.24519230769230768</v>
      </c>
    </row>
    <row r="155" spans="1:11">
      <c r="A155" s="503" t="s">
        <v>3084</v>
      </c>
      <c r="B155" s="504" t="s">
        <v>3085</v>
      </c>
      <c r="C155" s="505"/>
      <c r="D155" s="257"/>
      <c r="E155" s="779"/>
      <c r="F155" s="505">
        <v>29</v>
      </c>
      <c r="G155" s="867">
        <v>22</v>
      </c>
      <c r="H155" s="719">
        <f t="shared" si="13"/>
        <v>0.75862068965517238</v>
      </c>
      <c r="I155" s="714">
        <f t="shared" si="14"/>
        <v>29</v>
      </c>
      <c r="J155" s="714">
        <f t="shared" si="15"/>
        <v>22</v>
      </c>
      <c r="K155" s="719">
        <f t="shared" si="16"/>
        <v>0.75862068965517238</v>
      </c>
    </row>
    <row r="156" spans="1:11">
      <c r="A156" s="503" t="s">
        <v>2976</v>
      </c>
      <c r="B156" s="504" t="s">
        <v>2977</v>
      </c>
      <c r="C156" s="505">
        <v>2</v>
      </c>
      <c r="D156" s="257"/>
      <c r="E156" s="779">
        <f t="shared" si="17"/>
        <v>0</v>
      </c>
      <c r="F156" s="505">
        <v>243</v>
      </c>
      <c r="G156" s="867">
        <v>37</v>
      </c>
      <c r="H156" s="719">
        <f t="shared" si="13"/>
        <v>0.15226337448559671</v>
      </c>
      <c r="I156" s="714">
        <f t="shared" si="14"/>
        <v>245</v>
      </c>
      <c r="J156" s="714">
        <f t="shared" si="15"/>
        <v>37</v>
      </c>
      <c r="K156" s="719">
        <f t="shared" si="16"/>
        <v>0.15102040816326531</v>
      </c>
    </row>
    <row r="157" spans="1:11">
      <c r="A157" s="529" t="s">
        <v>2978</v>
      </c>
      <c r="B157" s="494" t="s">
        <v>2979</v>
      </c>
      <c r="C157" s="505"/>
      <c r="D157" s="257"/>
      <c r="E157" s="779"/>
      <c r="F157" s="505">
        <v>19</v>
      </c>
      <c r="G157" s="867"/>
      <c r="H157" s="719">
        <f t="shared" si="13"/>
        <v>0</v>
      </c>
      <c r="I157" s="714">
        <f t="shared" si="14"/>
        <v>19</v>
      </c>
      <c r="J157" s="714">
        <f t="shared" si="15"/>
        <v>0</v>
      </c>
      <c r="K157" s="719">
        <f t="shared" si="16"/>
        <v>0</v>
      </c>
    </row>
    <row r="158" spans="1:11">
      <c r="A158" s="503" t="s">
        <v>2982</v>
      </c>
      <c r="B158" s="504" t="s">
        <v>2983</v>
      </c>
      <c r="C158" s="505"/>
      <c r="D158" s="257"/>
      <c r="E158" s="779"/>
      <c r="F158" s="505">
        <v>25</v>
      </c>
      <c r="G158" s="867"/>
      <c r="H158" s="719">
        <f t="shared" si="13"/>
        <v>0</v>
      </c>
      <c r="I158" s="714">
        <f t="shared" si="14"/>
        <v>25</v>
      </c>
      <c r="J158" s="714">
        <f t="shared" si="15"/>
        <v>0</v>
      </c>
      <c r="K158" s="719">
        <f t="shared" si="16"/>
        <v>0</v>
      </c>
    </row>
    <row r="159" spans="1:11">
      <c r="A159" s="503" t="s">
        <v>2944</v>
      </c>
      <c r="B159" s="504" t="s">
        <v>2945</v>
      </c>
      <c r="C159" s="505"/>
      <c r="D159" s="257"/>
      <c r="E159" s="779"/>
      <c r="F159" s="505">
        <v>4</v>
      </c>
      <c r="G159" s="867">
        <v>2</v>
      </c>
      <c r="H159" s="719">
        <f t="shared" si="13"/>
        <v>0.5</v>
      </c>
      <c r="I159" s="714">
        <f t="shared" si="14"/>
        <v>4</v>
      </c>
      <c r="J159" s="714">
        <f t="shared" si="15"/>
        <v>2</v>
      </c>
      <c r="K159" s="719">
        <f t="shared" si="16"/>
        <v>0.5</v>
      </c>
    </row>
    <row r="160" spans="1:11">
      <c r="A160" s="503" t="s">
        <v>2916</v>
      </c>
      <c r="B160" s="504" t="s">
        <v>2917</v>
      </c>
      <c r="C160" s="505"/>
      <c r="D160" s="257"/>
      <c r="E160" s="779"/>
      <c r="F160" s="505">
        <v>2</v>
      </c>
      <c r="G160" s="867"/>
      <c r="H160" s="719">
        <f t="shared" si="13"/>
        <v>0</v>
      </c>
      <c r="I160" s="714">
        <f t="shared" si="14"/>
        <v>2</v>
      </c>
      <c r="J160" s="714">
        <f t="shared" si="15"/>
        <v>0</v>
      </c>
      <c r="K160" s="719">
        <f t="shared" si="16"/>
        <v>0</v>
      </c>
    </row>
    <row r="161" spans="1:11">
      <c r="A161" s="503" t="s">
        <v>2986</v>
      </c>
      <c r="B161" s="504" t="s">
        <v>2987</v>
      </c>
      <c r="C161" s="505"/>
      <c r="D161" s="257"/>
      <c r="E161" s="779"/>
      <c r="F161" s="505">
        <v>159</v>
      </c>
      <c r="G161" s="867">
        <v>48</v>
      </c>
      <c r="H161" s="719">
        <f t="shared" si="13"/>
        <v>0.30188679245283018</v>
      </c>
      <c r="I161" s="714">
        <f t="shared" si="14"/>
        <v>159</v>
      </c>
      <c r="J161" s="714">
        <f t="shared" si="15"/>
        <v>48</v>
      </c>
      <c r="K161" s="719">
        <f t="shared" si="16"/>
        <v>0.30188679245283018</v>
      </c>
    </row>
    <row r="162" spans="1:11">
      <c r="A162" s="503" t="s">
        <v>2918</v>
      </c>
      <c r="B162" s="504" t="s">
        <v>2919</v>
      </c>
      <c r="C162" s="505">
        <v>4</v>
      </c>
      <c r="D162" s="257">
        <v>3</v>
      </c>
      <c r="E162" s="779">
        <f t="shared" si="17"/>
        <v>0.75</v>
      </c>
      <c r="F162" s="505">
        <v>996</v>
      </c>
      <c r="G162" s="867">
        <v>283</v>
      </c>
      <c r="H162" s="719">
        <f t="shared" si="13"/>
        <v>0.28413654618473894</v>
      </c>
      <c r="I162" s="714">
        <f t="shared" si="14"/>
        <v>1000</v>
      </c>
      <c r="J162" s="714">
        <f t="shared" si="15"/>
        <v>286</v>
      </c>
      <c r="K162" s="719">
        <f t="shared" si="16"/>
        <v>0.28599999999999998</v>
      </c>
    </row>
    <row r="163" spans="1:11">
      <c r="A163" s="503" t="s">
        <v>3951</v>
      </c>
      <c r="B163" s="504" t="s">
        <v>3952</v>
      </c>
      <c r="C163" s="505">
        <v>4</v>
      </c>
      <c r="D163" s="257"/>
      <c r="E163" s="779">
        <f t="shared" si="17"/>
        <v>0</v>
      </c>
      <c r="F163" s="505"/>
      <c r="G163" s="867"/>
      <c r="H163" s="719"/>
      <c r="I163" s="714">
        <f t="shared" si="14"/>
        <v>4</v>
      </c>
      <c r="J163" s="714">
        <f t="shared" si="15"/>
        <v>0</v>
      </c>
      <c r="K163" s="719">
        <f t="shared" si="16"/>
        <v>0</v>
      </c>
    </row>
    <row r="164" spans="1:11" ht="14.25">
      <c r="A164" s="245"/>
      <c r="B164" s="860" t="s">
        <v>3774</v>
      </c>
      <c r="C164" s="861">
        <f>SUM(C20:C163)</f>
        <v>21869</v>
      </c>
      <c r="D164" s="861">
        <f>SUM(D20:D163)</f>
        <v>2676</v>
      </c>
      <c r="E164" s="862">
        <f t="shared" si="17"/>
        <v>0.12236499154053683</v>
      </c>
      <c r="F164" s="861">
        <f>SUM(F20:F163)</f>
        <v>3628</v>
      </c>
      <c r="G164" s="866">
        <f>SUM(G20:G163)</f>
        <v>991</v>
      </c>
      <c r="H164" s="723">
        <f t="shared" si="13"/>
        <v>0.2731532524807056</v>
      </c>
      <c r="I164" s="720">
        <f t="shared" si="14"/>
        <v>25497</v>
      </c>
      <c r="J164" s="720">
        <f t="shared" si="15"/>
        <v>3667</v>
      </c>
      <c r="K164" s="723">
        <f t="shared" si="16"/>
        <v>0.14382084166764716</v>
      </c>
    </row>
  </sheetData>
  <mergeCells count="5">
    <mergeCell ref="A5:A6"/>
    <mergeCell ref="B5:B6"/>
    <mergeCell ref="C5:E5"/>
    <mergeCell ref="F5:H5"/>
    <mergeCell ref="I5:K5"/>
  </mergeCells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92"/>
  <sheetViews>
    <sheetView topLeftCell="A171" workbookViewId="0">
      <selection activeCell="B195" sqref="B195"/>
    </sheetView>
  </sheetViews>
  <sheetFormatPr defaultRowHeight="12.75"/>
  <cols>
    <col min="1" max="1" width="12.7109375" customWidth="1"/>
    <col min="2" max="2" width="48.28515625" customWidth="1"/>
    <col min="3" max="11" width="8.7109375" customWidth="1"/>
  </cols>
  <sheetData>
    <row r="1" spans="1:1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89"/>
      <c r="G1" s="389"/>
      <c r="H1" s="389"/>
      <c r="I1" s="391"/>
      <c r="J1" s="260"/>
      <c r="K1" s="363"/>
    </row>
    <row r="2" spans="1:11">
      <c r="A2" s="393"/>
      <c r="B2" s="394" t="s">
        <v>156</v>
      </c>
      <c r="C2" s="387" t="str">
        <f>Kadar.ode.!C2</f>
        <v>08923507</v>
      </c>
      <c r="D2" s="389"/>
      <c r="E2" s="389"/>
      <c r="F2" s="389"/>
      <c r="G2" s="389"/>
      <c r="H2" s="389"/>
      <c r="I2" s="391"/>
      <c r="J2" s="260"/>
      <c r="K2" s="363"/>
    </row>
    <row r="3" spans="1:11" ht="14.25">
      <c r="A3" s="393"/>
      <c r="B3" s="394" t="s">
        <v>1794</v>
      </c>
      <c r="C3" s="388" t="s">
        <v>1752</v>
      </c>
      <c r="D3" s="390"/>
      <c r="E3" s="390"/>
      <c r="F3" s="390"/>
      <c r="G3" s="390"/>
      <c r="H3" s="390"/>
      <c r="I3" s="392"/>
      <c r="J3" s="400"/>
      <c r="K3" s="363"/>
    </row>
    <row r="4" spans="1:11" ht="14.25">
      <c r="A4" s="393"/>
      <c r="B4" s="394" t="s">
        <v>197</v>
      </c>
      <c r="C4" s="388" t="s">
        <v>3754</v>
      </c>
      <c r="D4" s="390"/>
      <c r="E4" s="390"/>
      <c r="F4" s="390"/>
      <c r="G4" s="390"/>
      <c r="H4" s="390"/>
      <c r="I4" s="392"/>
      <c r="J4" s="400"/>
      <c r="K4" s="363"/>
    </row>
    <row r="5" spans="1:11" ht="10.5" customHeight="1">
      <c r="A5" s="989" t="s">
        <v>115</v>
      </c>
      <c r="B5" s="989" t="s">
        <v>199</v>
      </c>
      <c r="C5" s="991" t="s">
        <v>1751</v>
      </c>
      <c r="D5" s="991"/>
      <c r="E5" s="991"/>
      <c r="F5" s="991" t="s">
        <v>1750</v>
      </c>
      <c r="G5" s="991"/>
      <c r="H5" s="991"/>
      <c r="I5" s="991" t="s">
        <v>86</v>
      </c>
      <c r="J5" s="991"/>
      <c r="K5" s="991"/>
    </row>
    <row r="6" spans="1:11" ht="33" customHeight="1" thickBot="1">
      <c r="A6" s="990"/>
      <c r="B6" s="990"/>
      <c r="C6" s="772" t="s">
        <v>1808</v>
      </c>
      <c r="D6" s="772" t="s">
        <v>1809</v>
      </c>
      <c r="E6" s="693" t="s">
        <v>1804</v>
      </c>
      <c r="F6" s="772" t="s">
        <v>1808</v>
      </c>
      <c r="G6" s="772" t="s">
        <v>1809</v>
      </c>
      <c r="H6" s="693" t="s">
        <v>1804</v>
      </c>
      <c r="I6" s="772" t="s">
        <v>1808</v>
      </c>
      <c r="J6" s="772" t="s">
        <v>1809</v>
      </c>
      <c r="K6" s="693" t="s">
        <v>1804</v>
      </c>
    </row>
    <row r="7" spans="1:11" ht="11.25" customHeight="1" thickTop="1">
      <c r="A7" s="397"/>
      <c r="B7" s="335" t="s">
        <v>198</v>
      </c>
      <c r="C7" s="335"/>
      <c r="D7" s="335"/>
      <c r="E7" s="335"/>
      <c r="F7" s="335"/>
      <c r="G7" s="335"/>
      <c r="H7" s="335"/>
      <c r="I7" s="335"/>
      <c r="J7" s="335"/>
      <c r="K7" s="334"/>
    </row>
    <row r="8" spans="1:11" ht="12" customHeight="1">
      <c r="A8" s="233" t="s">
        <v>3961</v>
      </c>
      <c r="B8" s="824" t="s">
        <v>3962</v>
      </c>
      <c r="C8" s="824"/>
      <c r="D8" s="715"/>
      <c r="E8" s="715"/>
      <c r="F8" s="233">
        <v>5</v>
      </c>
      <c r="G8" s="717">
        <v>1</v>
      </c>
      <c r="H8" s="718">
        <f>G8/F8</f>
        <v>0.2</v>
      </c>
      <c r="I8" s="818">
        <f t="shared" ref="I8:I18" si="0">C8+F8</f>
        <v>5</v>
      </c>
      <c r="J8" s="717">
        <v>1</v>
      </c>
      <c r="K8" s="718">
        <f>J8/I8</f>
        <v>0.2</v>
      </c>
    </row>
    <row r="9" spans="1:11" ht="12" customHeight="1">
      <c r="A9" s="872" t="s">
        <v>3963</v>
      </c>
      <c r="B9" s="873" t="s">
        <v>3964</v>
      </c>
      <c r="C9" s="874">
        <v>0</v>
      </c>
      <c r="D9" s="715"/>
      <c r="E9" s="715"/>
      <c r="F9" s="874"/>
      <c r="G9" s="717">
        <v>1</v>
      </c>
      <c r="H9" s="718"/>
      <c r="I9" s="818">
        <f t="shared" si="0"/>
        <v>0</v>
      </c>
      <c r="J9" s="717">
        <v>1</v>
      </c>
      <c r="K9" s="718"/>
    </row>
    <row r="10" spans="1:11" ht="12" customHeight="1">
      <c r="A10" s="872" t="s">
        <v>3965</v>
      </c>
      <c r="B10" s="875" t="s">
        <v>3966</v>
      </c>
      <c r="C10" s="874"/>
      <c r="D10" s="715"/>
      <c r="E10" s="715"/>
      <c r="F10" s="874">
        <v>1</v>
      </c>
      <c r="G10" s="717"/>
      <c r="H10" s="718">
        <f t="shared" ref="H10:H72" si="1">G10/F10</f>
        <v>0</v>
      </c>
      <c r="I10" s="818">
        <f t="shared" si="0"/>
        <v>1</v>
      </c>
      <c r="J10" s="717"/>
      <c r="K10" s="718">
        <f t="shared" ref="K10:K72" si="2">J10/I10</f>
        <v>0</v>
      </c>
    </row>
    <row r="11" spans="1:11" ht="12" customHeight="1">
      <c r="A11" s="872" t="s">
        <v>3967</v>
      </c>
      <c r="B11" s="873" t="s">
        <v>3968</v>
      </c>
      <c r="C11" s="874">
        <v>0</v>
      </c>
      <c r="D11" s="715"/>
      <c r="E11" s="715"/>
      <c r="F11" s="874">
        <v>223</v>
      </c>
      <c r="G11" s="717">
        <v>40</v>
      </c>
      <c r="H11" s="718">
        <f t="shared" si="1"/>
        <v>0.17937219730941703</v>
      </c>
      <c r="I11" s="818">
        <f t="shared" si="0"/>
        <v>223</v>
      </c>
      <c r="J11" s="717">
        <v>40</v>
      </c>
      <c r="K11" s="718">
        <f t="shared" si="2"/>
        <v>0.17937219730941703</v>
      </c>
    </row>
    <row r="12" spans="1:11" ht="12" customHeight="1">
      <c r="A12" s="872" t="s">
        <v>3969</v>
      </c>
      <c r="B12" s="873" t="s">
        <v>3970</v>
      </c>
      <c r="C12" s="874">
        <v>0</v>
      </c>
      <c r="D12" s="715"/>
      <c r="E12" s="715"/>
      <c r="F12" s="874">
        <v>56</v>
      </c>
      <c r="G12" s="717">
        <v>21</v>
      </c>
      <c r="H12" s="718">
        <f t="shared" si="1"/>
        <v>0.375</v>
      </c>
      <c r="I12" s="818">
        <f t="shared" si="0"/>
        <v>56</v>
      </c>
      <c r="J12" s="717">
        <v>21</v>
      </c>
      <c r="K12" s="718">
        <f t="shared" si="2"/>
        <v>0.375</v>
      </c>
    </row>
    <row r="13" spans="1:11" ht="12" customHeight="1">
      <c r="A13" s="872" t="s">
        <v>3971</v>
      </c>
      <c r="B13" s="873" t="s">
        <v>3972</v>
      </c>
      <c r="C13" s="874">
        <v>0</v>
      </c>
      <c r="D13" s="715"/>
      <c r="E13" s="715"/>
      <c r="F13" s="874"/>
      <c r="G13" s="717"/>
      <c r="H13" s="718"/>
      <c r="I13" s="818">
        <f t="shared" si="0"/>
        <v>0</v>
      </c>
      <c r="J13" s="717"/>
      <c r="K13" s="718"/>
    </row>
    <row r="14" spans="1:11" ht="12" customHeight="1">
      <c r="A14" s="872" t="s">
        <v>3973</v>
      </c>
      <c r="B14" s="873" t="s">
        <v>3974</v>
      </c>
      <c r="C14" s="874">
        <v>0</v>
      </c>
      <c r="D14" s="715"/>
      <c r="E14" s="715"/>
      <c r="F14" s="874">
        <v>5</v>
      </c>
      <c r="G14" s="717"/>
      <c r="H14" s="718">
        <f t="shared" si="1"/>
        <v>0</v>
      </c>
      <c r="I14" s="818">
        <f t="shared" si="0"/>
        <v>5</v>
      </c>
      <c r="J14" s="717"/>
      <c r="K14" s="718">
        <f t="shared" si="2"/>
        <v>0</v>
      </c>
    </row>
    <row r="15" spans="1:11" ht="12" customHeight="1">
      <c r="A15" s="872" t="s">
        <v>3975</v>
      </c>
      <c r="B15" s="873" t="s">
        <v>3976</v>
      </c>
      <c r="C15" s="874">
        <v>0</v>
      </c>
      <c r="D15" s="715"/>
      <c r="E15" s="715"/>
      <c r="F15" s="874"/>
      <c r="G15" s="717"/>
      <c r="H15" s="718"/>
      <c r="I15" s="818">
        <f t="shared" si="0"/>
        <v>0</v>
      </c>
      <c r="J15" s="717"/>
      <c r="K15" s="718"/>
    </row>
    <row r="16" spans="1:11" ht="12" customHeight="1">
      <c r="A16" s="872" t="s">
        <v>3502</v>
      </c>
      <c r="B16" s="873" t="s">
        <v>3503</v>
      </c>
      <c r="C16" s="874">
        <v>0</v>
      </c>
      <c r="D16" s="715"/>
      <c r="E16" s="715"/>
      <c r="F16" s="874">
        <v>5</v>
      </c>
      <c r="G16" s="717"/>
      <c r="H16" s="718">
        <f t="shared" si="1"/>
        <v>0</v>
      </c>
      <c r="I16" s="818">
        <f t="shared" si="0"/>
        <v>5</v>
      </c>
      <c r="J16" s="717"/>
      <c r="K16" s="718">
        <f t="shared" si="2"/>
        <v>0</v>
      </c>
    </row>
    <row r="17" spans="1:11" ht="12" customHeight="1">
      <c r="A17" s="872" t="s">
        <v>3977</v>
      </c>
      <c r="B17" s="873" t="s">
        <v>3978</v>
      </c>
      <c r="C17" s="874">
        <v>0</v>
      </c>
      <c r="D17" s="715"/>
      <c r="E17" s="715"/>
      <c r="F17" s="874">
        <v>5</v>
      </c>
      <c r="G17" s="717">
        <v>2</v>
      </c>
      <c r="H17" s="718">
        <f t="shared" si="1"/>
        <v>0.4</v>
      </c>
      <c r="I17" s="818">
        <f t="shared" si="0"/>
        <v>5</v>
      </c>
      <c r="J17" s="717">
        <v>2</v>
      </c>
      <c r="K17" s="718">
        <f t="shared" si="2"/>
        <v>0.4</v>
      </c>
    </row>
    <row r="18" spans="1:11" ht="12" customHeight="1">
      <c r="A18" s="872" t="s">
        <v>3979</v>
      </c>
      <c r="B18" s="873" t="s">
        <v>3980</v>
      </c>
      <c r="C18" s="874">
        <v>0</v>
      </c>
      <c r="D18" s="715"/>
      <c r="E18" s="715"/>
      <c r="F18" s="874"/>
      <c r="G18" s="717">
        <v>1</v>
      </c>
      <c r="H18" s="718"/>
      <c r="I18" s="818">
        <f t="shared" si="0"/>
        <v>0</v>
      </c>
      <c r="J18" s="717">
        <v>1</v>
      </c>
      <c r="K18" s="718"/>
    </row>
    <row r="19" spans="1:11" ht="12" customHeight="1">
      <c r="A19" s="872" t="s">
        <v>2896</v>
      </c>
      <c r="B19" s="873" t="s">
        <v>4206</v>
      </c>
      <c r="C19" s="874"/>
      <c r="D19" s="715"/>
      <c r="E19" s="715"/>
      <c r="F19" s="874"/>
      <c r="G19" s="717">
        <v>1</v>
      </c>
      <c r="H19" s="718"/>
      <c r="I19" s="818"/>
      <c r="J19" s="717">
        <v>1</v>
      </c>
      <c r="K19" s="718"/>
    </row>
    <row r="20" spans="1:11" ht="12" customHeight="1">
      <c r="A20" s="872" t="s">
        <v>3981</v>
      </c>
      <c r="B20" s="875" t="s">
        <v>3982</v>
      </c>
      <c r="C20" s="874"/>
      <c r="D20" s="715"/>
      <c r="E20" s="715"/>
      <c r="F20" s="874">
        <v>1</v>
      </c>
      <c r="G20" s="717"/>
      <c r="H20" s="718">
        <f t="shared" si="1"/>
        <v>0</v>
      </c>
      <c r="I20" s="818">
        <f>C20+F20</f>
        <v>1</v>
      </c>
      <c r="J20" s="717"/>
      <c r="K20" s="718">
        <f t="shared" si="2"/>
        <v>0</v>
      </c>
    </row>
    <row r="21" spans="1:11" ht="12" customHeight="1">
      <c r="A21" s="872" t="s">
        <v>4207</v>
      </c>
      <c r="B21" s="873" t="s">
        <v>4208</v>
      </c>
      <c r="C21" s="874"/>
      <c r="D21" s="715"/>
      <c r="E21" s="715"/>
      <c r="F21" s="874"/>
      <c r="G21" s="717">
        <v>1</v>
      </c>
      <c r="H21" s="718"/>
      <c r="I21" s="818"/>
      <c r="J21" s="717">
        <v>1</v>
      </c>
      <c r="K21" s="718"/>
    </row>
    <row r="22" spans="1:11" ht="12" customHeight="1">
      <c r="A22" s="872" t="s">
        <v>3983</v>
      </c>
      <c r="B22" s="873" t="s">
        <v>3984</v>
      </c>
      <c r="C22" s="874">
        <v>9</v>
      </c>
      <c r="D22" s="715"/>
      <c r="E22" s="715"/>
      <c r="F22" s="874">
        <v>8</v>
      </c>
      <c r="G22" s="717">
        <v>3</v>
      </c>
      <c r="H22" s="718">
        <f t="shared" si="1"/>
        <v>0.375</v>
      </c>
      <c r="I22" s="818">
        <f t="shared" ref="I22:I60" si="3">C22+F22</f>
        <v>17</v>
      </c>
      <c r="J22" s="717">
        <v>3</v>
      </c>
      <c r="K22" s="718">
        <f t="shared" si="2"/>
        <v>0.17647058823529413</v>
      </c>
    </row>
    <row r="23" spans="1:11" ht="12" customHeight="1">
      <c r="A23" s="872" t="s">
        <v>3985</v>
      </c>
      <c r="B23" s="873" t="s">
        <v>3986</v>
      </c>
      <c r="C23" s="874"/>
      <c r="D23" s="715"/>
      <c r="E23" s="715"/>
      <c r="F23" s="874">
        <v>1</v>
      </c>
      <c r="G23" s="717"/>
      <c r="H23" s="718">
        <f t="shared" si="1"/>
        <v>0</v>
      </c>
      <c r="I23" s="818">
        <f t="shared" si="3"/>
        <v>1</v>
      </c>
      <c r="J23" s="717"/>
      <c r="K23" s="718">
        <f t="shared" si="2"/>
        <v>0</v>
      </c>
    </row>
    <row r="24" spans="1:11" ht="12" customHeight="1">
      <c r="A24" s="872" t="s">
        <v>3987</v>
      </c>
      <c r="B24" s="875" t="s">
        <v>3988</v>
      </c>
      <c r="C24" s="874">
        <v>1</v>
      </c>
      <c r="D24" s="715"/>
      <c r="E24" s="715"/>
      <c r="F24" s="874">
        <v>3</v>
      </c>
      <c r="G24" s="717">
        <v>2</v>
      </c>
      <c r="H24" s="718">
        <f t="shared" si="1"/>
        <v>0.66666666666666663</v>
      </c>
      <c r="I24" s="818">
        <f t="shared" si="3"/>
        <v>4</v>
      </c>
      <c r="J24" s="717">
        <v>2</v>
      </c>
      <c r="K24" s="718">
        <f t="shared" si="2"/>
        <v>0.5</v>
      </c>
    </row>
    <row r="25" spans="1:11" ht="12" customHeight="1">
      <c r="A25" s="876" t="s">
        <v>3989</v>
      </c>
      <c r="B25" s="882" t="s">
        <v>3990</v>
      </c>
      <c r="C25" s="874"/>
      <c r="D25" s="819"/>
      <c r="E25" s="715"/>
      <c r="F25" s="874">
        <v>3</v>
      </c>
      <c r="G25" s="717"/>
      <c r="H25" s="718">
        <f t="shared" si="1"/>
        <v>0</v>
      </c>
      <c r="I25" s="818">
        <f t="shared" si="3"/>
        <v>3</v>
      </c>
      <c r="J25" s="717"/>
      <c r="K25" s="718">
        <f t="shared" si="2"/>
        <v>0</v>
      </c>
    </row>
    <row r="26" spans="1:11" ht="12" customHeight="1">
      <c r="A26" s="883" t="s">
        <v>3989</v>
      </c>
      <c r="B26" s="884" t="s">
        <v>3990</v>
      </c>
      <c r="C26" s="880"/>
      <c r="D26" s="881"/>
      <c r="E26" s="715"/>
      <c r="F26" s="874">
        <v>3</v>
      </c>
      <c r="G26" s="717"/>
      <c r="H26" s="718">
        <f t="shared" si="1"/>
        <v>0</v>
      </c>
      <c r="I26" s="818">
        <f t="shared" si="3"/>
        <v>3</v>
      </c>
      <c r="J26" s="717"/>
      <c r="K26" s="718">
        <f t="shared" si="2"/>
        <v>0</v>
      </c>
    </row>
    <row r="27" spans="1:11" ht="12" customHeight="1">
      <c r="A27" s="872" t="s">
        <v>3995</v>
      </c>
      <c r="B27" s="873" t="s">
        <v>3996</v>
      </c>
      <c r="C27" s="874">
        <v>11</v>
      </c>
      <c r="D27" s="715"/>
      <c r="E27" s="715"/>
      <c r="F27" s="874">
        <v>1</v>
      </c>
      <c r="G27" s="717">
        <v>3</v>
      </c>
      <c r="H27" s="718">
        <f t="shared" si="1"/>
        <v>3</v>
      </c>
      <c r="I27" s="818">
        <f t="shared" si="3"/>
        <v>12</v>
      </c>
      <c r="J27" s="717">
        <v>3</v>
      </c>
      <c r="K27" s="718">
        <f t="shared" si="2"/>
        <v>0.25</v>
      </c>
    </row>
    <row r="28" spans="1:11" ht="12" customHeight="1">
      <c r="A28" s="872" t="s">
        <v>3991</v>
      </c>
      <c r="B28" s="875" t="s">
        <v>3992</v>
      </c>
      <c r="C28" s="874"/>
      <c r="D28" s="715"/>
      <c r="E28" s="715"/>
      <c r="F28" s="874">
        <v>2</v>
      </c>
      <c r="G28" s="717"/>
      <c r="H28" s="718">
        <f t="shared" si="1"/>
        <v>0</v>
      </c>
      <c r="I28" s="818">
        <f t="shared" si="3"/>
        <v>2</v>
      </c>
      <c r="J28" s="717"/>
      <c r="K28" s="718">
        <f t="shared" si="2"/>
        <v>0</v>
      </c>
    </row>
    <row r="29" spans="1:11" ht="12" customHeight="1">
      <c r="A29" s="872" t="s">
        <v>3993</v>
      </c>
      <c r="B29" s="875" t="s">
        <v>3994</v>
      </c>
      <c r="C29" s="874">
        <v>0</v>
      </c>
      <c r="D29" s="715"/>
      <c r="E29" s="715"/>
      <c r="F29" s="874">
        <v>1</v>
      </c>
      <c r="G29" s="717"/>
      <c r="H29" s="718">
        <f t="shared" si="1"/>
        <v>0</v>
      </c>
      <c r="I29" s="818">
        <f t="shared" si="3"/>
        <v>1</v>
      </c>
      <c r="J29" s="717"/>
      <c r="K29" s="718">
        <f t="shared" si="2"/>
        <v>0</v>
      </c>
    </row>
    <row r="30" spans="1:11" ht="12" customHeight="1">
      <c r="A30" s="872" t="s">
        <v>3997</v>
      </c>
      <c r="B30" s="875" t="s">
        <v>3998</v>
      </c>
      <c r="C30" s="874"/>
      <c r="D30" s="715"/>
      <c r="E30" s="715"/>
      <c r="F30" s="874">
        <v>2</v>
      </c>
      <c r="G30" s="717"/>
      <c r="H30" s="718">
        <f t="shared" si="1"/>
        <v>0</v>
      </c>
      <c r="I30" s="818">
        <f t="shared" si="3"/>
        <v>2</v>
      </c>
      <c r="J30" s="717"/>
      <c r="K30" s="718">
        <f t="shared" si="2"/>
        <v>0</v>
      </c>
    </row>
    <row r="31" spans="1:11" ht="12" customHeight="1">
      <c r="A31" s="872" t="s">
        <v>3999</v>
      </c>
      <c r="B31" s="873" t="s">
        <v>4000</v>
      </c>
      <c r="C31" s="874">
        <v>0</v>
      </c>
      <c r="D31" s="715"/>
      <c r="E31" s="715"/>
      <c r="F31" s="874">
        <v>17</v>
      </c>
      <c r="G31" s="717">
        <v>5</v>
      </c>
      <c r="H31" s="718">
        <f t="shared" si="1"/>
        <v>0.29411764705882354</v>
      </c>
      <c r="I31" s="818">
        <f t="shared" si="3"/>
        <v>17</v>
      </c>
      <c r="J31" s="717">
        <v>5</v>
      </c>
      <c r="K31" s="718">
        <f t="shared" si="2"/>
        <v>0.29411764705882354</v>
      </c>
    </row>
    <row r="32" spans="1:11" ht="12" customHeight="1">
      <c r="A32" s="872" t="s">
        <v>4001</v>
      </c>
      <c r="B32" s="873" t="s">
        <v>4002</v>
      </c>
      <c r="C32" s="874">
        <v>0</v>
      </c>
      <c r="D32" s="715"/>
      <c r="E32" s="715"/>
      <c r="F32" s="874">
        <v>13</v>
      </c>
      <c r="G32" s="717">
        <v>7</v>
      </c>
      <c r="H32" s="718">
        <f t="shared" si="1"/>
        <v>0.53846153846153844</v>
      </c>
      <c r="I32" s="818">
        <f t="shared" si="3"/>
        <v>13</v>
      </c>
      <c r="J32" s="717">
        <v>7</v>
      </c>
      <c r="K32" s="718">
        <f t="shared" si="2"/>
        <v>0.53846153846153844</v>
      </c>
    </row>
    <row r="33" spans="1:11" ht="12" customHeight="1">
      <c r="A33" s="872" t="s">
        <v>4003</v>
      </c>
      <c r="B33" s="873" t="s">
        <v>4004</v>
      </c>
      <c r="C33" s="874">
        <v>0</v>
      </c>
      <c r="D33" s="715"/>
      <c r="E33" s="715"/>
      <c r="F33" s="874"/>
      <c r="G33" s="717"/>
      <c r="H33" s="718"/>
      <c r="I33" s="818">
        <f t="shared" si="3"/>
        <v>0</v>
      </c>
      <c r="J33" s="717"/>
      <c r="K33" s="718"/>
    </row>
    <row r="34" spans="1:11" ht="12" customHeight="1">
      <c r="A34" s="872" t="s">
        <v>4005</v>
      </c>
      <c r="B34" s="873" t="s">
        <v>4006</v>
      </c>
      <c r="C34" s="874"/>
      <c r="D34" s="715"/>
      <c r="E34" s="715"/>
      <c r="F34" s="874">
        <v>2</v>
      </c>
      <c r="G34" s="717"/>
      <c r="H34" s="718">
        <f t="shared" si="1"/>
        <v>0</v>
      </c>
      <c r="I34" s="818">
        <f t="shared" si="3"/>
        <v>2</v>
      </c>
      <c r="J34" s="717"/>
      <c r="K34" s="718">
        <f t="shared" si="2"/>
        <v>0</v>
      </c>
    </row>
    <row r="35" spans="1:11" ht="12" customHeight="1">
      <c r="A35" s="872" t="s">
        <v>4007</v>
      </c>
      <c r="B35" s="875" t="s">
        <v>4008</v>
      </c>
      <c r="C35" s="874">
        <v>1</v>
      </c>
      <c r="D35" s="715"/>
      <c r="E35" s="715"/>
      <c r="F35" s="874">
        <v>3</v>
      </c>
      <c r="G35" s="717">
        <v>1</v>
      </c>
      <c r="H35" s="718">
        <f t="shared" si="1"/>
        <v>0.33333333333333331</v>
      </c>
      <c r="I35" s="818">
        <f t="shared" si="3"/>
        <v>4</v>
      </c>
      <c r="J35" s="717">
        <v>1</v>
      </c>
      <c r="K35" s="718">
        <f t="shared" si="2"/>
        <v>0.25</v>
      </c>
    </row>
    <row r="36" spans="1:11" ht="12" customHeight="1">
      <c r="A36" s="872" t="s">
        <v>4009</v>
      </c>
      <c r="B36" s="873" t="s">
        <v>4010</v>
      </c>
      <c r="C36" s="874">
        <v>8</v>
      </c>
      <c r="D36" s="715"/>
      <c r="E36" s="715"/>
      <c r="F36" s="874">
        <v>11</v>
      </c>
      <c r="G36" s="717">
        <v>5</v>
      </c>
      <c r="H36" s="718">
        <f t="shared" si="1"/>
        <v>0.45454545454545453</v>
      </c>
      <c r="I36" s="818">
        <f t="shared" si="3"/>
        <v>19</v>
      </c>
      <c r="J36" s="717">
        <v>5</v>
      </c>
      <c r="K36" s="718">
        <f t="shared" si="2"/>
        <v>0.26315789473684209</v>
      </c>
    </row>
    <row r="37" spans="1:11" ht="12" customHeight="1">
      <c r="A37" s="872" t="s">
        <v>4011</v>
      </c>
      <c r="B37" s="873" t="s">
        <v>4012</v>
      </c>
      <c r="C37" s="874"/>
      <c r="D37" s="715"/>
      <c r="E37" s="715"/>
      <c r="F37" s="874">
        <v>2</v>
      </c>
      <c r="G37" s="717"/>
      <c r="H37" s="718">
        <f t="shared" si="1"/>
        <v>0</v>
      </c>
      <c r="I37" s="818">
        <f t="shared" si="3"/>
        <v>2</v>
      </c>
      <c r="J37" s="717"/>
      <c r="K37" s="718">
        <f t="shared" si="2"/>
        <v>0</v>
      </c>
    </row>
    <row r="38" spans="1:11" ht="12" customHeight="1">
      <c r="A38" s="876" t="s">
        <v>4013</v>
      </c>
      <c r="B38" s="877" t="s">
        <v>4014</v>
      </c>
      <c r="C38" s="874">
        <v>16</v>
      </c>
      <c r="D38" s="715"/>
      <c r="E38" s="715"/>
      <c r="F38" s="874">
        <v>7</v>
      </c>
      <c r="G38" s="717">
        <v>3</v>
      </c>
      <c r="H38" s="718">
        <f t="shared" si="1"/>
        <v>0.42857142857142855</v>
      </c>
      <c r="I38" s="818">
        <f t="shared" si="3"/>
        <v>23</v>
      </c>
      <c r="J38" s="717">
        <v>3</v>
      </c>
      <c r="K38" s="718">
        <f t="shared" si="2"/>
        <v>0.13043478260869565</v>
      </c>
    </row>
    <row r="39" spans="1:11" ht="12" customHeight="1">
      <c r="A39" s="872" t="s">
        <v>4015</v>
      </c>
      <c r="B39" s="873" t="s">
        <v>4016</v>
      </c>
      <c r="C39" s="874"/>
      <c r="D39" s="715"/>
      <c r="E39" s="715"/>
      <c r="F39" s="874">
        <v>2</v>
      </c>
      <c r="G39" s="717"/>
      <c r="H39" s="718">
        <f t="shared" si="1"/>
        <v>0</v>
      </c>
      <c r="I39" s="818">
        <f t="shared" si="3"/>
        <v>2</v>
      </c>
      <c r="J39" s="717"/>
      <c r="K39" s="718">
        <f t="shared" si="2"/>
        <v>0</v>
      </c>
    </row>
    <row r="40" spans="1:11" ht="12" customHeight="1">
      <c r="A40" s="872" t="s">
        <v>4017</v>
      </c>
      <c r="B40" s="873" t="s">
        <v>4018</v>
      </c>
      <c r="C40" s="874"/>
      <c r="D40" s="715"/>
      <c r="E40" s="715"/>
      <c r="F40" s="874">
        <v>2</v>
      </c>
      <c r="G40" s="717"/>
      <c r="H40" s="718">
        <f t="shared" si="1"/>
        <v>0</v>
      </c>
      <c r="I40" s="818">
        <f t="shared" si="3"/>
        <v>2</v>
      </c>
      <c r="J40" s="717"/>
      <c r="K40" s="718">
        <f t="shared" si="2"/>
        <v>0</v>
      </c>
    </row>
    <row r="41" spans="1:11" ht="12" customHeight="1">
      <c r="A41" s="872" t="s">
        <v>4019</v>
      </c>
      <c r="B41" s="873" t="s">
        <v>4020</v>
      </c>
      <c r="C41" s="874">
        <v>0</v>
      </c>
      <c r="D41" s="715"/>
      <c r="E41" s="715"/>
      <c r="F41" s="874">
        <v>5</v>
      </c>
      <c r="G41" s="717"/>
      <c r="H41" s="718">
        <f t="shared" si="1"/>
        <v>0</v>
      </c>
      <c r="I41" s="818">
        <f t="shared" si="3"/>
        <v>5</v>
      </c>
      <c r="J41" s="717"/>
      <c r="K41" s="718">
        <f t="shared" si="2"/>
        <v>0</v>
      </c>
    </row>
    <row r="42" spans="1:11" ht="12" customHeight="1">
      <c r="A42" s="872" t="s">
        <v>4021</v>
      </c>
      <c r="B42" s="873" t="s">
        <v>4022</v>
      </c>
      <c r="C42" s="874">
        <v>0</v>
      </c>
      <c r="D42" s="715"/>
      <c r="E42" s="715"/>
      <c r="F42" s="874">
        <v>3</v>
      </c>
      <c r="G42" s="717">
        <v>1</v>
      </c>
      <c r="H42" s="718">
        <f t="shared" si="1"/>
        <v>0.33333333333333331</v>
      </c>
      <c r="I42" s="818">
        <f t="shared" si="3"/>
        <v>3</v>
      </c>
      <c r="J42" s="717">
        <v>1</v>
      </c>
      <c r="K42" s="718">
        <f t="shared" si="2"/>
        <v>0.33333333333333331</v>
      </c>
    </row>
    <row r="43" spans="1:11" ht="12" customHeight="1">
      <c r="A43" s="872" t="s">
        <v>4023</v>
      </c>
      <c r="B43" s="873" t="s">
        <v>4024</v>
      </c>
      <c r="C43" s="874"/>
      <c r="D43" s="715"/>
      <c r="E43" s="715"/>
      <c r="F43" s="874">
        <v>2</v>
      </c>
      <c r="G43" s="717"/>
      <c r="H43" s="718">
        <f t="shared" si="1"/>
        <v>0</v>
      </c>
      <c r="I43" s="818">
        <f t="shared" si="3"/>
        <v>2</v>
      </c>
      <c r="J43" s="717"/>
      <c r="K43" s="718">
        <f t="shared" si="2"/>
        <v>0</v>
      </c>
    </row>
    <row r="44" spans="1:11" ht="12" customHeight="1">
      <c r="A44" s="872" t="s">
        <v>4025</v>
      </c>
      <c r="B44" s="873" t="s">
        <v>4026</v>
      </c>
      <c r="C44" s="874">
        <v>0</v>
      </c>
      <c r="D44" s="715"/>
      <c r="E44" s="715"/>
      <c r="F44" s="874"/>
      <c r="G44" s="717"/>
      <c r="H44" s="718"/>
      <c r="I44" s="818">
        <f t="shared" si="3"/>
        <v>0</v>
      </c>
      <c r="J44" s="717"/>
      <c r="K44" s="718"/>
    </row>
    <row r="45" spans="1:11" ht="12" customHeight="1">
      <c r="A45" s="872" t="s">
        <v>4027</v>
      </c>
      <c r="B45" s="873" t="s">
        <v>4028</v>
      </c>
      <c r="C45" s="874">
        <v>0</v>
      </c>
      <c r="D45" s="715"/>
      <c r="E45" s="715"/>
      <c r="F45" s="874">
        <v>2</v>
      </c>
      <c r="G45" s="717">
        <v>1</v>
      </c>
      <c r="H45" s="718">
        <f t="shared" si="1"/>
        <v>0.5</v>
      </c>
      <c r="I45" s="818">
        <f t="shared" si="3"/>
        <v>2</v>
      </c>
      <c r="J45" s="717">
        <v>1</v>
      </c>
      <c r="K45" s="718">
        <f t="shared" si="2"/>
        <v>0.5</v>
      </c>
    </row>
    <row r="46" spans="1:11" ht="12" customHeight="1">
      <c r="A46" s="872" t="s">
        <v>4029</v>
      </c>
      <c r="B46" s="873" t="s">
        <v>4030</v>
      </c>
      <c r="C46" s="874">
        <v>0</v>
      </c>
      <c r="D46" s="715"/>
      <c r="E46" s="715"/>
      <c r="F46" s="874"/>
      <c r="G46" s="717"/>
      <c r="H46" s="718"/>
      <c r="I46" s="818">
        <f t="shared" si="3"/>
        <v>0</v>
      </c>
      <c r="J46" s="717"/>
      <c r="K46" s="718"/>
    </row>
    <row r="47" spans="1:11" ht="12" customHeight="1">
      <c r="A47" s="872" t="s">
        <v>4031</v>
      </c>
      <c r="B47" s="873" t="s">
        <v>4032</v>
      </c>
      <c r="C47" s="874">
        <v>0</v>
      </c>
      <c r="D47" s="715"/>
      <c r="E47" s="715"/>
      <c r="F47" s="874">
        <v>9</v>
      </c>
      <c r="G47" s="717">
        <v>4</v>
      </c>
      <c r="H47" s="718">
        <f t="shared" si="1"/>
        <v>0.44444444444444442</v>
      </c>
      <c r="I47" s="818">
        <f t="shared" si="3"/>
        <v>9</v>
      </c>
      <c r="J47" s="717">
        <v>4</v>
      </c>
      <c r="K47" s="718">
        <f t="shared" si="2"/>
        <v>0.44444444444444442</v>
      </c>
    </row>
    <row r="48" spans="1:11" ht="12" customHeight="1">
      <c r="A48" s="872" t="s">
        <v>4033</v>
      </c>
      <c r="B48" s="875" t="s">
        <v>4034</v>
      </c>
      <c r="C48" s="874"/>
      <c r="D48" s="715"/>
      <c r="E48" s="715"/>
      <c r="F48" s="874">
        <v>1</v>
      </c>
      <c r="G48" s="717">
        <v>1</v>
      </c>
      <c r="H48" s="718">
        <f t="shared" si="1"/>
        <v>1</v>
      </c>
      <c r="I48" s="818">
        <f t="shared" si="3"/>
        <v>1</v>
      </c>
      <c r="J48" s="717">
        <v>1</v>
      </c>
      <c r="K48" s="718">
        <f t="shared" si="2"/>
        <v>1</v>
      </c>
    </row>
    <row r="49" spans="1:11" ht="12" customHeight="1">
      <c r="A49" s="872" t="s">
        <v>4035</v>
      </c>
      <c r="B49" s="875" t="s">
        <v>4036</v>
      </c>
      <c r="C49" s="874"/>
      <c r="D49" s="715"/>
      <c r="E49" s="715"/>
      <c r="F49" s="874">
        <v>1</v>
      </c>
      <c r="G49" s="717">
        <v>1</v>
      </c>
      <c r="H49" s="718">
        <f t="shared" si="1"/>
        <v>1</v>
      </c>
      <c r="I49" s="818">
        <f t="shared" si="3"/>
        <v>1</v>
      </c>
      <c r="J49" s="717">
        <v>1</v>
      </c>
      <c r="K49" s="718">
        <f t="shared" si="2"/>
        <v>1</v>
      </c>
    </row>
    <row r="50" spans="1:11" ht="12" customHeight="1">
      <c r="A50" s="872" t="s">
        <v>4037</v>
      </c>
      <c r="B50" s="873" t="s">
        <v>4038</v>
      </c>
      <c r="C50" s="874">
        <v>0</v>
      </c>
      <c r="D50" s="715"/>
      <c r="E50" s="715"/>
      <c r="F50" s="874">
        <v>1</v>
      </c>
      <c r="G50" s="717"/>
      <c r="H50" s="718">
        <f t="shared" si="1"/>
        <v>0</v>
      </c>
      <c r="I50" s="818">
        <f t="shared" si="3"/>
        <v>1</v>
      </c>
      <c r="J50" s="717"/>
      <c r="K50" s="718">
        <f t="shared" si="2"/>
        <v>0</v>
      </c>
    </row>
    <row r="51" spans="1:11" ht="12" customHeight="1">
      <c r="A51" s="872" t="s">
        <v>4039</v>
      </c>
      <c r="B51" s="873" t="s">
        <v>4040</v>
      </c>
      <c r="C51" s="874">
        <v>0</v>
      </c>
      <c r="D51" s="715"/>
      <c r="E51" s="715"/>
      <c r="F51" s="874">
        <v>3</v>
      </c>
      <c r="G51" s="717"/>
      <c r="H51" s="718">
        <f t="shared" si="1"/>
        <v>0</v>
      </c>
      <c r="I51" s="818">
        <f t="shared" si="3"/>
        <v>3</v>
      </c>
      <c r="J51" s="717"/>
      <c r="K51" s="718">
        <f t="shared" si="2"/>
        <v>0</v>
      </c>
    </row>
    <row r="52" spans="1:11" ht="12" customHeight="1">
      <c r="A52" s="872" t="s">
        <v>4041</v>
      </c>
      <c r="B52" s="873" t="s">
        <v>4042</v>
      </c>
      <c r="C52" s="874">
        <v>0</v>
      </c>
      <c r="D52" s="715"/>
      <c r="E52" s="715"/>
      <c r="F52" s="874">
        <v>6</v>
      </c>
      <c r="G52" s="717"/>
      <c r="H52" s="718">
        <f t="shared" si="1"/>
        <v>0</v>
      </c>
      <c r="I52" s="818">
        <f t="shared" si="3"/>
        <v>6</v>
      </c>
      <c r="J52" s="717"/>
      <c r="K52" s="718">
        <f t="shared" si="2"/>
        <v>0</v>
      </c>
    </row>
    <row r="53" spans="1:11" ht="12" customHeight="1">
      <c r="A53" s="872" t="s">
        <v>4043</v>
      </c>
      <c r="B53" s="873" t="s">
        <v>4044</v>
      </c>
      <c r="C53" s="874"/>
      <c r="D53" s="715"/>
      <c r="E53" s="715"/>
      <c r="F53" s="874">
        <v>12</v>
      </c>
      <c r="G53" s="717">
        <v>6</v>
      </c>
      <c r="H53" s="718">
        <f t="shared" si="1"/>
        <v>0.5</v>
      </c>
      <c r="I53" s="818">
        <f t="shared" si="3"/>
        <v>12</v>
      </c>
      <c r="J53" s="717">
        <v>6</v>
      </c>
      <c r="K53" s="718">
        <f t="shared" si="2"/>
        <v>0.5</v>
      </c>
    </row>
    <row r="54" spans="1:11" ht="12" customHeight="1">
      <c r="A54" s="872" t="s">
        <v>4045</v>
      </c>
      <c r="B54" s="873" t="s">
        <v>4046</v>
      </c>
      <c r="C54" s="874">
        <v>0</v>
      </c>
      <c r="D54" s="715"/>
      <c r="E54" s="715"/>
      <c r="F54" s="874">
        <v>1</v>
      </c>
      <c r="G54" s="717"/>
      <c r="H54" s="718">
        <f t="shared" si="1"/>
        <v>0</v>
      </c>
      <c r="I54" s="818">
        <f t="shared" si="3"/>
        <v>1</v>
      </c>
      <c r="J54" s="717"/>
      <c r="K54" s="718">
        <f t="shared" si="2"/>
        <v>0</v>
      </c>
    </row>
    <row r="55" spans="1:11" ht="12" customHeight="1">
      <c r="A55" s="872" t="s">
        <v>4047</v>
      </c>
      <c r="B55" s="873" t="s">
        <v>4048</v>
      </c>
      <c r="C55" s="874">
        <v>0</v>
      </c>
      <c r="D55" s="715"/>
      <c r="E55" s="715"/>
      <c r="F55" s="874">
        <v>17</v>
      </c>
      <c r="G55" s="717">
        <v>1</v>
      </c>
      <c r="H55" s="718">
        <f t="shared" si="1"/>
        <v>5.8823529411764705E-2</v>
      </c>
      <c r="I55" s="818">
        <f t="shared" si="3"/>
        <v>17</v>
      </c>
      <c r="J55" s="717">
        <v>1</v>
      </c>
      <c r="K55" s="718">
        <f t="shared" si="2"/>
        <v>5.8823529411764705E-2</v>
      </c>
    </row>
    <row r="56" spans="1:11" ht="12" customHeight="1">
      <c r="A56" s="872" t="s">
        <v>4049</v>
      </c>
      <c r="B56" s="873" t="s">
        <v>4050</v>
      </c>
      <c r="C56" s="874">
        <v>0</v>
      </c>
      <c r="D56" s="715"/>
      <c r="E56" s="715"/>
      <c r="F56" s="874"/>
      <c r="G56" s="717"/>
      <c r="H56" s="718"/>
      <c r="I56" s="818">
        <f t="shared" si="3"/>
        <v>0</v>
      </c>
      <c r="J56" s="717"/>
      <c r="K56" s="718"/>
    </row>
    <row r="57" spans="1:11" ht="12" customHeight="1">
      <c r="A57" s="872" t="s">
        <v>4051</v>
      </c>
      <c r="B57" s="873" t="s">
        <v>4052</v>
      </c>
      <c r="C57" s="874">
        <v>0</v>
      </c>
      <c r="D57" s="715"/>
      <c r="E57" s="715"/>
      <c r="F57" s="874">
        <v>19</v>
      </c>
      <c r="G57" s="717">
        <v>7</v>
      </c>
      <c r="H57" s="718">
        <f t="shared" si="1"/>
        <v>0.36842105263157893</v>
      </c>
      <c r="I57" s="818">
        <f t="shared" si="3"/>
        <v>19</v>
      </c>
      <c r="J57" s="717">
        <v>7</v>
      </c>
      <c r="K57" s="718">
        <f t="shared" si="2"/>
        <v>0.36842105263157893</v>
      </c>
    </row>
    <row r="58" spans="1:11" ht="12" customHeight="1">
      <c r="A58" s="872" t="s">
        <v>4053</v>
      </c>
      <c r="B58" s="873" t="s">
        <v>4054</v>
      </c>
      <c r="C58" s="874">
        <v>0</v>
      </c>
      <c r="D58" s="715"/>
      <c r="E58" s="715"/>
      <c r="F58" s="874">
        <v>21</v>
      </c>
      <c r="G58" s="717">
        <v>6</v>
      </c>
      <c r="H58" s="718">
        <f t="shared" si="1"/>
        <v>0.2857142857142857</v>
      </c>
      <c r="I58" s="818">
        <f t="shared" si="3"/>
        <v>21</v>
      </c>
      <c r="J58" s="717">
        <v>6</v>
      </c>
      <c r="K58" s="718">
        <f t="shared" si="2"/>
        <v>0.2857142857142857</v>
      </c>
    </row>
    <row r="59" spans="1:11" ht="12" customHeight="1">
      <c r="A59" s="872" t="s">
        <v>4055</v>
      </c>
      <c r="B59" s="873" t="s">
        <v>4056</v>
      </c>
      <c r="C59" s="874">
        <v>0</v>
      </c>
      <c r="D59" s="715"/>
      <c r="E59" s="715"/>
      <c r="F59" s="874">
        <v>11</v>
      </c>
      <c r="G59" s="717">
        <v>4</v>
      </c>
      <c r="H59" s="718">
        <f t="shared" si="1"/>
        <v>0.36363636363636365</v>
      </c>
      <c r="I59" s="818">
        <f t="shared" si="3"/>
        <v>11</v>
      </c>
      <c r="J59" s="717">
        <v>4</v>
      </c>
      <c r="K59" s="718">
        <f t="shared" si="2"/>
        <v>0.36363636363636365</v>
      </c>
    </row>
    <row r="60" spans="1:11" ht="12" customHeight="1">
      <c r="A60" s="872" t="s">
        <v>4057</v>
      </c>
      <c r="B60" s="873" t="s">
        <v>4058</v>
      </c>
      <c r="C60" s="874">
        <v>0</v>
      </c>
      <c r="D60" s="715"/>
      <c r="E60" s="715"/>
      <c r="F60" s="874">
        <v>3</v>
      </c>
      <c r="G60" s="717"/>
      <c r="H60" s="718">
        <f t="shared" si="1"/>
        <v>0</v>
      </c>
      <c r="I60" s="818">
        <f t="shared" si="3"/>
        <v>3</v>
      </c>
      <c r="J60" s="717"/>
      <c r="K60" s="718">
        <f t="shared" si="2"/>
        <v>0</v>
      </c>
    </row>
    <row r="61" spans="1:11" ht="12" customHeight="1">
      <c r="A61" s="872" t="s">
        <v>4211</v>
      </c>
      <c r="B61" s="873" t="s">
        <v>4212</v>
      </c>
      <c r="C61" s="874"/>
      <c r="D61" s="715"/>
      <c r="E61" s="715"/>
      <c r="F61" s="874"/>
      <c r="G61" s="717">
        <v>1</v>
      </c>
      <c r="H61" s="718"/>
      <c r="I61" s="818"/>
      <c r="J61" s="717">
        <v>1</v>
      </c>
      <c r="K61" s="718"/>
    </row>
    <row r="62" spans="1:11" ht="12" customHeight="1">
      <c r="A62" s="872" t="s">
        <v>4059</v>
      </c>
      <c r="B62" s="875" t="s">
        <v>4060</v>
      </c>
      <c r="C62" s="874"/>
      <c r="D62" s="715"/>
      <c r="E62" s="715"/>
      <c r="F62" s="874">
        <v>1</v>
      </c>
      <c r="G62" s="717">
        <v>1</v>
      </c>
      <c r="H62" s="718">
        <f t="shared" si="1"/>
        <v>1</v>
      </c>
      <c r="I62" s="818">
        <f t="shared" ref="I62:I78" si="4">C62+F62</f>
        <v>1</v>
      </c>
      <c r="J62" s="717">
        <v>1</v>
      </c>
      <c r="K62" s="718">
        <f t="shared" si="2"/>
        <v>1</v>
      </c>
    </row>
    <row r="63" spans="1:11" ht="12" customHeight="1">
      <c r="A63" s="872" t="s">
        <v>4061</v>
      </c>
      <c r="B63" s="873" t="s">
        <v>4062</v>
      </c>
      <c r="C63" s="874">
        <v>0</v>
      </c>
      <c r="D63" s="715"/>
      <c r="E63" s="715"/>
      <c r="F63" s="874">
        <v>1</v>
      </c>
      <c r="G63" s="717"/>
      <c r="H63" s="718">
        <f t="shared" si="1"/>
        <v>0</v>
      </c>
      <c r="I63" s="818">
        <f t="shared" si="4"/>
        <v>1</v>
      </c>
      <c r="J63" s="717"/>
      <c r="K63" s="718">
        <f t="shared" si="2"/>
        <v>0</v>
      </c>
    </row>
    <row r="64" spans="1:11" ht="12" customHeight="1">
      <c r="A64" s="872" t="s">
        <v>4063</v>
      </c>
      <c r="B64" s="875" t="s">
        <v>4064</v>
      </c>
      <c r="C64" s="874"/>
      <c r="D64" s="715"/>
      <c r="E64" s="715"/>
      <c r="F64" s="874">
        <v>2</v>
      </c>
      <c r="G64" s="717">
        <v>1</v>
      </c>
      <c r="H64" s="718">
        <f t="shared" si="1"/>
        <v>0.5</v>
      </c>
      <c r="I64" s="818">
        <f t="shared" si="4"/>
        <v>2</v>
      </c>
      <c r="J64" s="717">
        <v>1</v>
      </c>
      <c r="K64" s="718">
        <f t="shared" si="2"/>
        <v>0.5</v>
      </c>
    </row>
    <row r="65" spans="1:11" ht="12" customHeight="1">
      <c r="A65" s="872" t="s">
        <v>4065</v>
      </c>
      <c r="B65" s="873" t="s">
        <v>4066</v>
      </c>
      <c r="C65" s="874">
        <v>0</v>
      </c>
      <c r="D65" s="715"/>
      <c r="E65" s="715"/>
      <c r="F65" s="874">
        <v>5</v>
      </c>
      <c r="G65" s="717"/>
      <c r="H65" s="718">
        <f t="shared" si="1"/>
        <v>0</v>
      </c>
      <c r="I65" s="818">
        <f t="shared" si="4"/>
        <v>5</v>
      </c>
      <c r="J65" s="717"/>
      <c r="K65" s="718">
        <f t="shared" si="2"/>
        <v>0</v>
      </c>
    </row>
    <row r="66" spans="1:11" ht="12" customHeight="1">
      <c r="A66" s="872" t="s">
        <v>4067</v>
      </c>
      <c r="B66" s="873" t="s">
        <v>4068</v>
      </c>
      <c r="C66" s="874">
        <v>0</v>
      </c>
      <c r="D66" s="715"/>
      <c r="E66" s="715"/>
      <c r="F66" s="874">
        <v>2</v>
      </c>
      <c r="G66" s="717"/>
      <c r="H66" s="718">
        <f t="shared" si="1"/>
        <v>0</v>
      </c>
      <c r="I66" s="818">
        <f t="shared" si="4"/>
        <v>2</v>
      </c>
      <c r="J66" s="717"/>
      <c r="K66" s="718">
        <f t="shared" si="2"/>
        <v>0</v>
      </c>
    </row>
    <row r="67" spans="1:11" ht="12" customHeight="1">
      <c r="A67" s="872" t="s">
        <v>4069</v>
      </c>
      <c r="B67" s="873" t="s">
        <v>4070</v>
      </c>
      <c r="C67" s="874">
        <v>0</v>
      </c>
      <c r="D67" s="715"/>
      <c r="E67" s="715"/>
      <c r="F67" s="874">
        <v>10</v>
      </c>
      <c r="G67" s="717">
        <v>2</v>
      </c>
      <c r="H67" s="718">
        <f t="shared" si="1"/>
        <v>0.2</v>
      </c>
      <c r="I67" s="818">
        <f t="shared" si="4"/>
        <v>10</v>
      </c>
      <c r="J67" s="717">
        <v>2</v>
      </c>
      <c r="K67" s="718">
        <f t="shared" si="2"/>
        <v>0.2</v>
      </c>
    </row>
    <row r="68" spans="1:11" ht="12" customHeight="1">
      <c r="A68" s="872" t="s">
        <v>4071</v>
      </c>
      <c r="B68" s="875" t="s">
        <v>4072</v>
      </c>
      <c r="C68" s="874"/>
      <c r="D68" s="715"/>
      <c r="E68" s="715"/>
      <c r="F68" s="874">
        <v>1</v>
      </c>
      <c r="G68" s="717"/>
      <c r="H68" s="718">
        <f t="shared" si="1"/>
        <v>0</v>
      </c>
      <c r="I68" s="818">
        <f t="shared" si="4"/>
        <v>1</v>
      </c>
      <c r="J68" s="717"/>
      <c r="K68" s="718">
        <f t="shared" si="2"/>
        <v>0</v>
      </c>
    </row>
    <row r="69" spans="1:11" ht="12" customHeight="1">
      <c r="A69" s="872" t="s">
        <v>4073</v>
      </c>
      <c r="B69" s="873" t="s">
        <v>4074</v>
      </c>
      <c r="C69" s="874">
        <v>0</v>
      </c>
      <c r="D69" s="715"/>
      <c r="E69" s="715"/>
      <c r="F69" s="874">
        <v>1</v>
      </c>
      <c r="G69" s="717"/>
      <c r="H69" s="718">
        <f t="shared" si="1"/>
        <v>0</v>
      </c>
      <c r="I69" s="818">
        <f t="shared" si="4"/>
        <v>1</v>
      </c>
      <c r="J69" s="717"/>
      <c r="K69" s="718">
        <f t="shared" si="2"/>
        <v>0</v>
      </c>
    </row>
    <row r="70" spans="1:11" ht="12" customHeight="1">
      <c r="A70" s="872" t="s">
        <v>4075</v>
      </c>
      <c r="B70" s="873" t="s">
        <v>4076</v>
      </c>
      <c r="C70" s="874">
        <v>0</v>
      </c>
      <c r="D70" s="715"/>
      <c r="E70" s="715"/>
      <c r="F70" s="874"/>
      <c r="G70" s="717"/>
      <c r="H70" s="718"/>
      <c r="I70" s="818">
        <f t="shared" si="4"/>
        <v>0</v>
      </c>
      <c r="J70" s="717"/>
      <c r="K70" s="718"/>
    </row>
    <row r="71" spans="1:11" ht="12" customHeight="1">
      <c r="A71" s="872" t="s">
        <v>4077</v>
      </c>
      <c r="B71" s="873" t="s">
        <v>4078</v>
      </c>
      <c r="C71" s="874">
        <v>0</v>
      </c>
      <c r="D71" s="715"/>
      <c r="E71" s="715"/>
      <c r="F71" s="874">
        <v>3</v>
      </c>
      <c r="G71" s="717">
        <v>1</v>
      </c>
      <c r="H71" s="718">
        <f t="shared" si="1"/>
        <v>0.33333333333333331</v>
      </c>
      <c r="I71" s="818">
        <f t="shared" si="4"/>
        <v>3</v>
      </c>
      <c r="J71" s="717">
        <v>1</v>
      </c>
      <c r="K71" s="718">
        <f t="shared" si="2"/>
        <v>0.33333333333333331</v>
      </c>
    </row>
    <row r="72" spans="1:11" ht="12" customHeight="1">
      <c r="A72" s="872" t="s">
        <v>4079</v>
      </c>
      <c r="B72" s="873" t="s">
        <v>4080</v>
      </c>
      <c r="C72" s="874">
        <v>0</v>
      </c>
      <c r="D72" s="715"/>
      <c r="E72" s="715"/>
      <c r="F72" s="874">
        <v>7</v>
      </c>
      <c r="G72" s="717">
        <v>1</v>
      </c>
      <c r="H72" s="718">
        <f t="shared" si="1"/>
        <v>0.14285714285714285</v>
      </c>
      <c r="I72" s="818">
        <f t="shared" si="4"/>
        <v>7</v>
      </c>
      <c r="J72" s="717">
        <v>1</v>
      </c>
      <c r="K72" s="718">
        <f t="shared" si="2"/>
        <v>0.14285714285714285</v>
      </c>
    </row>
    <row r="73" spans="1:11" ht="12" customHeight="1">
      <c r="A73" s="872" t="s">
        <v>4081</v>
      </c>
      <c r="B73" s="873" t="s">
        <v>4082</v>
      </c>
      <c r="C73" s="874">
        <v>0</v>
      </c>
      <c r="D73" s="715"/>
      <c r="E73" s="715"/>
      <c r="F73" s="874"/>
      <c r="G73" s="717">
        <v>5</v>
      </c>
      <c r="H73" s="718"/>
      <c r="I73" s="818">
        <f t="shared" si="4"/>
        <v>0</v>
      </c>
      <c r="J73" s="717">
        <v>5</v>
      </c>
      <c r="K73" s="718"/>
    </row>
    <row r="74" spans="1:11" ht="12" customHeight="1">
      <c r="A74" s="872" t="s">
        <v>4083</v>
      </c>
      <c r="B74" s="873" t="s">
        <v>4084</v>
      </c>
      <c r="C74" s="874">
        <v>0</v>
      </c>
      <c r="D74" s="715"/>
      <c r="E74" s="715"/>
      <c r="F74" s="874">
        <v>12</v>
      </c>
      <c r="G74" s="717"/>
      <c r="H74" s="718">
        <f t="shared" ref="H74:H136" si="5">G74/F74</f>
        <v>0</v>
      </c>
      <c r="I74" s="818">
        <f t="shared" si="4"/>
        <v>12</v>
      </c>
      <c r="J74" s="717"/>
      <c r="K74" s="718">
        <f t="shared" ref="K74:K136" si="6">J74/I74</f>
        <v>0</v>
      </c>
    </row>
    <row r="75" spans="1:11" ht="12" customHeight="1">
      <c r="A75" s="872" t="s">
        <v>4085</v>
      </c>
      <c r="B75" s="873" t="s">
        <v>4086</v>
      </c>
      <c r="C75" s="874">
        <v>0</v>
      </c>
      <c r="D75" s="715"/>
      <c r="E75" s="715"/>
      <c r="F75" s="874"/>
      <c r="G75" s="717"/>
      <c r="H75" s="718"/>
      <c r="I75" s="818">
        <f t="shared" si="4"/>
        <v>0</v>
      </c>
      <c r="J75" s="717"/>
      <c r="K75" s="718"/>
    </row>
    <row r="76" spans="1:11" ht="12" customHeight="1">
      <c r="A76" s="872" t="s">
        <v>4087</v>
      </c>
      <c r="B76" s="873" t="s">
        <v>4088</v>
      </c>
      <c r="C76" s="874">
        <v>0</v>
      </c>
      <c r="D76" s="715"/>
      <c r="E76" s="715"/>
      <c r="F76" s="874">
        <v>3</v>
      </c>
      <c r="G76" s="717"/>
      <c r="H76" s="718">
        <f t="shared" si="5"/>
        <v>0</v>
      </c>
      <c r="I76" s="818">
        <f t="shared" si="4"/>
        <v>3</v>
      </c>
      <c r="J76" s="717"/>
      <c r="K76" s="718">
        <f t="shared" si="6"/>
        <v>0</v>
      </c>
    </row>
    <row r="77" spans="1:11" ht="12" customHeight="1">
      <c r="A77" s="872" t="s">
        <v>4089</v>
      </c>
      <c r="B77" s="875" t="s">
        <v>4090</v>
      </c>
      <c r="C77" s="878"/>
      <c r="D77" s="715"/>
      <c r="E77" s="715"/>
      <c r="F77" s="874">
        <v>6</v>
      </c>
      <c r="G77" s="717"/>
      <c r="H77" s="718">
        <f t="shared" si="5"/>
        <v>0</v>
      </c>
      <c r="I77" s="818">
        <f t="shared" si="4"/>
        <v>6</v>
      </c>
      <c r="J77" s="717"/>
      <c r="K77" s="718">
        <f t="shared" si="6"/>
        <v>0</v>
      </c>
    </row>
    <row r="78" spans="1:11" ht="12" customHeight="1">
      <c r="A78" s="872" t="s">
        <v>4091</v>
      </c>
      <c r="B78" s="875" t="s">
        <v>4092</v>
      </c>
      <c r="C78" s="878"/>
      <c r="D78" s="715"/>
      <c r="E78" s="715"/>
      <c r="F78" s="874">
        <v>1</v>
      </c>
      <c r="G78" s="717"/>
      <c r="H78" s="718">
        <f t="shared" si="5"/>
        <v>0</v>
      </c>
      <c r="I78" s="818">
        <f t="shared" si="4"/>
        <v>1</v>
      </c>
      <c r="J78" s="717"/>
      <c r="K78" s="718">
        <f t="shared" si="6"/>
        <v>0</v>
      </c>
    </row>
    <row r="79" spans="1:11">
      <c r="A79" s="879"/>
      <c r="B79" s="892" t="s">
        <v>2330</v>
      </c>
      <c r="C79" s="889">
        <f t="shared" ref="C79:D79" si="7">SUM(C8:C78)</f>
        <v>46</v>
      </c>
      <c r="D79" s="889">
        <f t="shared" si="7"/>
        <v>0</v>
      </c>
      <c r="E79" s="891"/>
      <c r="F79" s="889">
        <f t="shared" ref="F79:G79" si="8">SUM(F8:F78)</f>
        <v>556</v>
      </c>
      <c r="G79" s="889">
        <f t="shared" si="8"/>
        <v>141</v>
      </c>
      <c r="H79" s="722">
        <f t="shared" si="5"/>
        <v>0.25359712230215825</v>
      </c>
      <c r="I79" s="830">
        <f t="shared" ref="I79:I120" si="9">C79+F79</f>
        <v>602</v>
      </c>
      <c r="J79" s="889">
        <f t="shared" ref="J79" si="10">SUM(J8:J78)</f>
        <v>141</v>
      </c>
      <c r="K79" s="722">
        <f t="shared" si="6"/>
        <v>0.23421926910299004</v>
      </c>
    </row>
    <row r="80" spans="1:11">
      <c r="A80" s="479"/>
      <c r="B80" s="893" t="s">
        <v>1749</v>
      </c>
      <c r="C80" s="715"/>
      <c r="D80" s="715"/>
      <c r="E80" s="715"/>
      <c r="F80" s="717"/>
      <c r="G80" s="717"/>
      <c r="H80" s="718"/>
      <c r="I80" s="818">
        <f t="shared" si="9"/>
        <v>0</v>
      </c>
      <c r="J80" s="717"/>
      <c r="K80" s="718"/>
    </row>
    <row r="81" spans="1:11" ht="10.5" customHeight="1">
      <c r="A81" s="872" t="s">
        <v>2545</v>
      </c>
      <c r="B81" s="873" t="s">
        <v>2546</v>
      </c>
      <c r="C81" s="874">
        <v>5</v>
      </c>
      <c r="D81" s="715">
        <v>1</v>
      </c>
      <c r="E81" s="716">
        <f>D81/C81</f>
        <v>0.2</v>
      </c>
      <c r="F81" s="874">
        <v>11</v>
      </c>
      <c r="G81" s="717">
        <v>5</v>
      </c>
      <c r="H81" s="718">
        <f t="shared" si="5"/>
        <v>0.45454545454545453</v>
      </c>
      <c r="I81" s="818">
        <f>C81+F81</f>
        <v>16</v>
      </c>
      <c r="J81" s="717">
        <f>D81+G81</f>
        <v>6</v>
      </c>
      <c r="K81" s="718">
        <f t="shared" si="6"/>
        <v>0.375</v>
      </c>
    </row>
    <row r="82" spans="1:11" ht="10.5" customHeight="1">
      <c r="A82" s="872" t="s">
        <v>2888</v>
      </c>
      <c r="B82" s="873" t="s">
        <v>2889</v>
      </c>
      <c r="C82" s="874">
        <v>3</v>
      </c>
      <c r="D82" s="715"/>
      <c r="E82" s="716">
        <f t="shared" ref="E82:E143" si="11">D82/C82</f>
        <v>0</v>
      </c>
      <c r="F82" s="874"/>
      <c r="G82" s="717">
        <v>1</v>
      </c>
      <c r="H82" s="718"/>
      <c r="I82" s="818">
        <f t="shared" ref="I82:I87" si="12">C82+F82</f>
        <v>3</v>
      </c>
      <c r="J82" s="717">
        <f t="shared" ref="J82:J145" si="13">D82+G82</f>
        <v>1</v>
      </c>
      <c r="K82" s="718">
        <f t="shared" si="6"/>
        <v>0.33333333333333331</v>
      </c>
    </row>
    <row r="83" spans="1:11" ht="10.5" customHeight="1">
      <c r="A83" s="872" t="s">
        <v>2892</v>
      </c>
      <c r="B83" s="873" t="s">
        <v>2893</v>
      </c>
      <c r="C83" s="874">
        <v>3</v>
      </c>
      <c r="D83" s="715"/>
      <c r="E83" s="716">
        <f t="shared" si="11"/>
        <v>0</v>
      </c>
      <c r="F83" s="874">
        <v>74</v>
      </c>
      <c r="G83" s="717">
        <v>18</v>
      </c>
      <c r="H83" s="718">
        <f t="shared" si="5"/>
        <v>0.24324324324324326</v>
      </c>
      <c r="I83" s="818">
        <f t="shared" si="12"/>
        <v>77</v>
      </c>
      <c r="J83" s="717">
        <f t="shared" si="13"/>
        <v>18</v>
      </c>
      <c r="K83" s="718">
        <f t="shared" si="6"/>
        <v>0.23376623376623376</v>
      </c>
    </row>
    <row r="84" spans="1:11" ht="10.5" customHeight="1">
      <c r="A84" s="872" t="s">
        <v>2894</v>
      </c>
      <c r="B84" s="873" t="s">
        <v>2895</v>
      </c>
      <c r="C84" s="874">
        <v>336</v>
      </c>
      <c r="D84" s="715">
        <v>73</v>
      </c>
      <c r="E84" s="716">
        <f t="shared" si="11"/>
        <v>0.21726190476190477</v>
      </c>
      <c r="F84" s="874">
        <v>1396</v>
      </c>
      <c r="G84" s="717">
        <v>357</v>
      </c>
      <c r="H84" s="718">
        <f t="shared" si="5"/>
        <v>0.25573065902578795</v>
      </c>
      <c r="I84" s="818">
        <f t="shared" si="12"/>
        <v>1732</v>
      </c>
      <c r="J84" s="717">
        <f t="shared" si="13"/>
        <v>430</v>
      </c>
      <c r="K84" s="718">
        <f t="shared" si="6"/>
        <v>0.24826789838337182</v>
      </c>
    </row>
    <row r="85" spans="1:11" ht="10.5" customHeight="1">
      <c r="A85" s="872" t="s">
        <v>4093</v>
      </c>
      <c r="B85" s="875" t="s">
        <v>4094</v>
      </c>
      <c r="C85" s="874">
        <v>1</v>
      </c>
      <c r="D85" s="819"/>
      <c r="E85" s="716">
        <f t="shared" si="11"/>
        <v>0</v>
      </c>
      <c r="F85" s="874">
        <v>1</v>
      </c>
      <c r="G85" s="818"/>
      <c r="H85" s="718">
        <f t="shared" si="5"/>
        <v>0</v>
      </c>
      <c r="I85" s="818">
        <f t="shared" si="12"/>
        <v>2</v>
      </c>
      <c r="J85" s="717">
        <f t="shared" si="13"/>
        <v>0</v>
      </c>
      <c r="K85" s="718">
        <f t="shared" si="6"/>
        <v>0</v>
      </c>
    </row>
    <row r="86" spans="1:11" ht="10.5" customHeight="1">
      <c r="A86" s="872" t="s">
        <v>4095</v>
      </c>
      <c r="B86" s="873" t="s">
        <v>4096</v>
      </c>
      <c r="C86" s="874">
        <v>1302</v>
      </c>
      <c r="D86" s="819">
        <v>232</v>
      </c>
      <c r="E86" s="716">
        <f t="shared" si="11"/>
        <v>0.1781874039938556</v>
      </c>
      <c r="F86" s="874">
        <v>4055</v>
      </c>
      <c r="G86" s="818">
        <v>918</v>
      </c>
      <c r="H86" s="718">
        <f t="shared" si="5"/>
        <v>0.22638717632552405</v>
      </c>
      <c r="I86" s="818">
        <f t="shared" si="12"/>
        <v>5357</v>
      </c>
      <c r="J86" s="717">
        <f t="shared" si="13"/>
        <v>1150</v>
      </c>
      <c r="K86" s="718">
        <f t="shared" si="6"/>
        <v>0.21467239126376703</v>
      </c>
    </row>
    <row r="87" spans="1:11" ht="10.5" customHeight="1">
      <c r="A87" s="872" t="s">
        <v>4097</v>
      </c>
      <c r="B87" s="873" t="s">
        <v>4098</v>
      </c>
      <c r="C87" s="874"/>
      <c r="D87" s="827"/>
      <c r="E87" s="716"/>
      <c r="F87" s="874">
        <v>5</v>
      </c>
      <c r="G87" s="828">
        <v>1</v>
      </c>
      <c r="H87" s="718">
        <f t="shared" si="5"/>
        <v>0.2</v>
      </c>
      <c r="I87" s="818">
        <f t="shared" si="12"/>
        <v>5</v>
      </c>
      <c r="J87" s="717">
        <f t="shared" si="13"/>
        <v>1</v>
      </c>
      <c r="K87" s="718">
        <f t="shared" si="6"/>
        <v>0.2</v>
      </c>
    </row>
    <row r="88" spans="1:11" ht="10.5" customHeight="1">
      <c r="A88" s="872" t="s">
        <v>4203</v>
      </c>
      <c r="B88" s="873" t="s">
        <v>4204</v>
      </c>
      <c r="C88" s="874"/>
      <c r="D88" s="827"/>
      <c r="E88" s="716"/>
      <c r="F88" s="874"/>
      <c r="G88" s="828">
        <v>1</v>
      </c>
      <c r="H88" s="718"/>
      <c r="I88" s="818"/>
      <c r="J88" s="717">
        <f t="shared" si="13"/>
        <v>1</v>
      </c>
      <c r="K88" s="718"/>
    </row>
    <row r="89" spans="1:11" ht="10.5" customHeight="1">
      <c r="A89" s="872" t="s">
        <v>4099</v>
      </c>
      <c r="B89" s="873" t="s">
        <v>4100</v>
      </c>
      <c r="C89" s="874"/>
      <c r="D89" s="819"/>
      <c r="E89" s="716"/>
      <c r="F89" s="874">
        <v>22</v>
      </c>
      <c r="G89" s="818">
        <v>4</v>
      </c>
      <c r="H89" s="718">
        <f t="shared" si="5"/>
        <v>0.18181818181818182</v>
      </c>
      <c r="I89" s="818">
        <f>C89+F89</f>
        <v>22</v>
      </c>
      <c r="J89" s="717">
        <f t="shared" si="13"/>
        <v>4</v>
      </c>
      <c r="K89" s="718">
        <f t="shared" si="6"/>
        <v>0.18181818181818182</v>
      </c>
    </row>
    <row r="90" spans="1:11" ht="10.5" customHeight="1">
      <c r="A90" s="872" t="s">
        <v>4101</v>
      </c>
      <c r="B90" s="873" t="s">
        <v>4102</v>
      </c>
      <c r="C90" s="874"/>
      <c r="D90" s="819"/>
      <c r="E90" s="716"/>
      <c r="F90" s="874">
        <v>3</v>
      </c>
      <c r="G90" s="818"/>
      <c r="H90" s="718">
        <f t="shared" si="5"/>
        <v>0</v>
      </c>
      <c r="I90" s="818">
        <f>C90+F90</f>
        <v>3</v>
      </c>
      <c r="J90" s="717">
        <f t="shared" si="13"/>
        <v>0</v>
      </c>
      <c r="K90" s="718">
        <f t="shared" si="6"/>
        <v>0</v>
      </c>
    </row>
    <row r="91" spans="1:11" ht="10.5" customHeight="1">
      <c r="A91" s="872" t="s">
        <v>3010</v>
      </c>
      <c r="B91" s="873" t="s">
        <v>3011</v>
      </c>
      <c r="C91" s="874">
        <v>3</v>
      </c>
      <c r="D91" s="819"/>
      <c r="E91" s="716">
        <f t="shared" si="11"/>
        <v>0</v>
      </c>
      <c r="F91" s="874">
        <v>131</v>
      </c>
      <c r="G91" s="818">
        <v>75</v>
      </c>
      <c r="H91" s="718">
        <f t="shared" si="5"/>
        <v>0.5725190839694656</v>
      </c>
      <c r="I91" s="818">
        <f>C91+F91</f>
        <v>134</v>
      </c>
      <c r="J91" s="717">
        <f t="shared" si="13"/>
        <v>75</v>
      </c>
      <c r="K91" s="718">
        <f t="shared" si="6"/>
        <v>0.55970149253731338</v>
      </c>
    </row>
    <row r="92" spans="1:11" ht="10.5" customHeight="1">
      <c r="A92" s="872" t="s">
        <v>3547</v>
      </c>
      <c r="B92" s="873" t="s">
        <v>4205</v>
      </c>
      <c r="C92" s="874"/>
      <c r="D92" s="715">
        <v>1</v>
      </c>
      <c r="E92" s="716"/>
      <c r="F92" s="874"/>
      <c r="G92" s="717"/>
      <c r="H92" s="718"/>
      <c r="I92" s="818"/>
      <c r="J92" s="717">
        <f t="shared" si="13"/>
        <v>1</v>
      </c>
      <c r="K92" s="718"/>
    </row>
    <row r="93" spans="1:11" ht="10.5" customHeight="1">
      <c r="A93" s="872" t="s">
        <v>2993</v>
      </c>
      <c r="B93" s="873" t="s">
        <v>2994</v>
      </c>
      <c r="C93" s="874">
        <v>169</v>
      </c>
      <c r="D93" s="715">
        <v>43</v>
      </c>
      <c r="E93" s="716">
        <f t="shared" si="11"/>
        <v>0.25443786982248523</v>
      </c>
      <c r="F93" s="874">
        <v>1148</v>
      </c>
      <c r="G93" s="717">
        <v>166</v>
      </c>
      <c r="H93" s="718">
        <f t="shared" si="5"/>
        <v>0.14459930313588851</v>
      </c>
      <c r="I93" s="818">
        <f t="shared" ref="I93:I98" si="14">C93+F93</f>
        <v>1317</v>
      </c>
      <c r="J93" s="717">
        <f t="shared" si="13"/>
        <v>209</v>
      </c>
      <c r="K93" s="718">
        <f t="shared" si="6"/>
        <v>0.15869400151860288</v>
      </c>
    </row>
    <row r="94" spans="1:11" ht="10.5" customHeight="1">
      <c r="A94" s="872" t="s">
        <v>4103</v>
      </c>
      <c r="B94" s="873" t="s">
        <v>4104</v>
      </c>
      <c r="C94" s="874">
        <v>22</v>
      </c>
      <c r="D94" s="454">
        <v>2</v>
      </c>
      <c r="E94" s="716">
        <f t="shared" si="11"/>
        <v>9.0909090909090912E-2</v>
      </c>
      <c r="F94" s="874"/>
      <c r="G94" s="818"/>
      <c r="H94" s="718"/>
      <c r="I94" s="818">
        <f t="shared" si="14"/>
        <v>22</v>
      </c>
      <c r="J94" s="717">
        <f t="shared" si="13"/>
        <v>2</v>
      </c>
      <c r="K94" s="718">
        <f t="shared" si="6"/>
        <v>9.0909090909090912E-2</v>
      </c>
    </row>
    <row r="95" spans="1:11" ht="10.5" customHeight="1">
      <c r="A95" s="872" t="s">
        <v>4105</v>
      </c>
      <c r="B95" s="873" t="s">
        <v>4106</v>
      </c>
      <c r="C95" s="874"/>
      <c r="D95" s="559"/>
      <c r="E95" s="716"/>
      <c r="F95" s="874"/>
      <c r="G95" s="559">
        <v>1</v>
      </c>
      <c r="H95" s="718"/>
      <c r="I95" s="818">
        <f t="shared" si="14"/>
        <v>0</v>
      </c>
      <c r="J95" s="717">
        <f t="shared" si="13"/>
        <v>1</v>
      </c>
      <c r="K95" s="718"/>
    </row>
    <row r="96" spans="1:11" ht="10.5" customHeight="1">
      <c r="A96" s="872" t="s">
        <v>4107</v>
      </c>
      <c r="B96" s="873" t="s">
        <v>4108</v>
      </c>
      <c r="C96" s="874">
        <v>18</v>
      </c>
      <c r="D96" s="559">
        <v>2</v>
      </c>
      <c r="E96" s="716">
        <f t="shared" si="11"/>
        <v>0.1111111111111111</v>
      </c>
      <c r="F96" s="874">
        <v>7</v>
      </c>
      <c r="G96" s="559">
        <v>6</v>
      </c>
      <c r="H96" s="718">
        <f t="shared" si="5"/>
        <v>0.8571428571428571</v>
      </c>
      <c r="I96" s="818">
        <f t="shared" si="14"/>
        <v>25</v>
      </c>
      <c r="J96" s="717">
        <f t="shared" si="13"/>
        <v>8</v>
      </c>
      <c r="K96" s="718">
        <f t="shared" si="6"/>
        <v>0.32</v>
      </c>
    </row>
    <row r="97" spans="1:11" ht="10.5" customHeight="1">
      <c r="A97" s="872" t="s">
        <v>4109</v>
      </c>
      <c r="B97" s="875" t="s">
        <v>4110</v>
      </c>
      <c r="C97" s="874"/>
      <c r="D97" s="559"/>
      <c r="E97" s="716"/>
      <c r="F97" s="874">
        <v>1</v>
      </c>
      <c r="G97" s="559"/>
      <c r="H97" s="718">
        <f t="shared" si="5"/>
        <v>0</v>
      </c>
      <c r="I97" s="818">
        <f t="shared" si="14"/>
        <v>1</v>
      </c>
      <c r="J97" s="717">
        <f t="shared" si="13"/>
        <v>0</v>
      </c>
      <c r="K97" s="718">
        <f t="shared" si="6"/>
        <v>0</v>
      </c>
    </row>
    <row r="98" spans="1:11" ht="10.5" customHeight="1">
      <c r="A98" s="872" t="s">
        <v>4111</v>
      </c>
      <c r="B98" s="873" t="s">
        <v>4112</v>
      </c>
      <c r="C98" s="874">
        <v>4</v>
      </c>
      <c r="D98" s="559"/>
      <c r="E98" s="716">
        <f t="shared" si="11"/>
        <v>0</v>
      </c>
      <c r="F98" s="874">
        <v>4</v>
      </c>
      <c r="G98" s="559">
        <v>1</v>
      </c>
      <c r="H98" s="718">
        <f t="shared" si="5"/>
        <v>0.25</v>
      </c>
      <c r="I98" s="818">
        <f t="shared" si="14"/>
        <v>8</v>
      </c>
      <c r="J98" s="717">
        <f t="shared" si="13"/>
        <v>1</v>
      </c>
      <c r="K98" s="718">
        <f t="shared" si="6"/>
        <v>0.125</v>
      </c>
    </row>
    <row r="99" spans="1:11" ht="10.5" customHeight="1">
      <c r="A99" s="872" t="s">
        <v>4209</v>
      </c>
      <c r="B99" s="873" t="s">
        <v>4210</v>
      </c>
      <c r="C99" s="874"/>
      <c r="D99" s="559"/>
      <c r="E99" s="716"/>
      <c r="F99" s="874"/>
      <c r="G99" s="559">
        <v>2</v>
      </c>
      <c r="H99" s="718"/>
      <c r="I99" s="818"/>
      <c r="J99" s="717">
        <f t="shared" si="13"/>
        <v>2</v>
      </c>
      <c r="K99" s="718"/>
    </row>
    <row r="100" spans="1:11" ht="10.5" customHeight="1">
      <c r="A100" s="872" t="s">
        <v>4113</v>
      </c>
      <c r="B100" s="873" t="s">
        <v>4114</v>
      </c>
      <c r="C100" s="874">
        <v>1</v>
      </c>
      <c r="D100" s="559"/>
      <c r="E100" s="716">
        <f t="shared" si="11"/>
        <v>0</v>
      </c>
      <c r="F100" s="874"/>
      <c r="G100" s="559"/>
      <c r="H100" s="718"/>
      <c r="I100" s="818">
        <f t="shared" ref="I100:I111" si="15">C100+F100</f>
        <v>1</v>
      </c>
      <c r="J100" s="717">
        <f t="shared" si="13"/>
        <v>0</v>
      </c>
      <c r="K100" s="718">
        <f t="shared" si="6"/>
        <v>0</v>
      </c>
    </row>
    <row r="101" spans="1:11" ht="10.5" customHeight="1">
      <c r="A101" s="872" t="s">
        <v>4115</v>
      </c>
      <c r="B101" s="873" t="s">
        <v>4116</v>
      </c>
      <c r="C101" s="874">
        <v>157</v>
      </c>
      <c r="D101" s="559"/>
      <c r="E101" s="716">
        <f t="shared" si="11"/>
        <v>0</v>
      </c>
      <c r="F101" s="874">
        <v>70</v>
      </c>
      <c r="G101" s="559">
        <v>51</v>
      </c>
      <c r="H101" s="718">
        <f t="shared" si="5"/>
        <v>0.72857142857142854</v>
      </c>
      <c r="I101" s="818">
        <f t="shared" si="15"/>
        <v>227</v>
      </c>
      <c r="J101" s="717">
        <f t="shared" si="13"/>
        <v>51</v>
      </c>
      <c r="K101" s="718">
        <f t="shared" si="6"/>
        <v>0.22466960352422907</v>
      </c>
    </row>
    <row r="102" spans="1:11" ht="10.5" customHeight="1">
      <c r="A102" s="872" t="s">
        <v>4117</v>
      </c>
      <c r="B102" s="873" t="s">
        <v>4118</v>
      </c>
      <c r="C102" s="874">
        <v>28</v>
      </c>
      <c r="D102" s="559"/>
      <c r="E102" s="716">
        <f t="shared" si="11"/>
        <v>0</v>
      </c>
      <c r="F102" s="874">
        <v>17</v>
      </c>
      <c r="G102" s="559">
        <v>9</v>
      </c>
      <c r="H102" s="718">
        <f t="shared" si="5"/>
        <v>0.52941176470588236</v>
      </c>
      <c r="I102" s="818">
        <f t="shared" si="15"/>
        <v>45</v>
      </c>
      <c r="J102" s="717">
        <f t="shared" si="13"/>
        <v>9</v>
      </c>
      <c r="K102" s="718">
        <f t="shared" si="6"/>
        <v>0.2</v>
      </c>
    </row>
    <row r="103" spans="1:11" ht="10.5" customHeight="1">
      <c r="A103" s="872" t="s">
        <v>4119</v>
      </c>
      <c r="B103" s="875" t="s">
        <v>4120</v>
      </c>
      <c r="C103" s="874"/>
      <c r="D103" s="559"/>
      <c r="E103" s="716"/>
      <c r="F103" s="874">
        <v>1</v>
      </c>
      <c r="G103" s="559"/>
      <c r="H103" s="718">
        <f t="shared" si="5"/>
        <v>0</v>
      </c>
      <c r="I103" s="818">
        <f t="shared" si="15"/>
        <v>1</v>
      </c>
      <c r="J103" s="717">
        <f t="shared" si="13"/>
        <v>0</v>
      </c>
      <c r="K103" s="718">
        <f t="shared" si="6"/>
        <v>0</v>
      </c>
    </row>
    <row r="104" spans="1:11" ht="10.5" customHeight="1">
      <c r="A104" s="872" t="s">
        <v>4121</v>
      </c>
      <c r="B104" s="873" t="s">
        <v>4122</v>
      </c>
      <c r="C104" s="874">
        <v>6</v>
      </c>
      <c r="D104" s="559"/>
      <c r="E104" s="716">
        <f t="shared" si="11"/>
        <v>0</v>
      </c>
      <c r="F104" s="874">
        <v>2</v>
      </c>
      <c r="G104" s="559">
        <v>1</v>
      </c>
      <c r="H104" s="718">
        <f t="shared" si="5"/>
        <v>0.5</v>
      </c>
      <c r="I104" s="818">
        <f t="shared" si="15"/>
        <v>8</v>
      </c>
      <c r="J104" s="717">
        <f t="shared" si="13"/>
        <v>1</v>
      </c>
      <c r="K104" s="718">
        <f t="shared" si="6"/>
        <v>0.125</v>
      </c>
    </row>
    <row r="105" spans="1:11" ht="10.5" customHeight="1">
      <c r="A105" s="872" t="s">
        <v>4123</v>
      </c>
      <c r="B105" s="873" t="s">
        <v>4124</v>
      </c>
      <c r="C105" s="874">
        <v>243</v>
      </c>
      <c r="D105" s="559">
        <v>4</v>
      </c>
      <c r="E105" s="716">
        <f t="shared" si="11"/>
        <v>1.646090534979424E-2</v>
      </c>
      <c r="F105" s="874">
        <v>121</v>
      </c>
      <c r="G105" s="559">
        <v>90</v>
      </c>
      <c r="H105" s="718">
        <f t="shared" si="5"/>
        <v>0.74380165289256195</v>
      </c>
      <c r="I105" s="818">
        <f t="shared" si="15"/>
        <v>364</v>
      </c>
      <c r="J105" s="717">
        <f t="shared" si="13"/>
        <v>94</v>
      </c>
      <c r="K105" s="718">
        <f t="shared" si="6"/>
        <v>0.25824175824175827</v>
      </c>
    </row>
    <row r="106" spans="1:11" ht="10.5" customHeight="1">
      <c r="A106" s="872" t="s">
        <v>4125</v>
      </c>
      <c r="B106" s="873" t="s">
        <v>4126</v>
      </c>
      <c r="C106" s="874"/>
      <c r="D106" s="559"/>
      <c r="E106" s="716"/>
      <c r="F106" s="874">
        <v>1</v>
      </c>
      <c r="G106" s="559">
        <v>2</v>
      </c>
      <c r="H106" s="718">
        <f t="shared" si="5"/>
        <v>2</v>
      </c>
      <c r="I106" s="818">
        <f t="shared" si="15"/>
        <v>1</v>
      </c>
      <c r="J106" s="717">
        <f t="shared" si="13"/>
        <v>2</v>
      </c>
      <c r="K106" s="718">
        <f t="shared" si="6"/>
        <v>2</v>
      </c>
    </row>
    <row r="107" spans="1:11" ht="10.5" customHeight="1">
      <c r="A107" s="872" t="s">
        <v>4127</v>
      </c>
      <c r="B107" s="873" t="s">
        <v>4128</v>
      </c>
      <c r="C107" s="874"/>
      <c r="D107" s="559"/>
      <c r="E107" s="716"/>
      <c r="F107" s="874">
        <v>1</v>
      </c>
      <c r="G107" s="559"/>
      <c r="H107" s="718">
        <f t="shared" si="5"/>
        <v>0</v>
      </c>
      <c r="I107" s="818">
        <f t="shared" si="15"/>
        <v>1</v>
      </c>
      <c r="J107" s="717">
        <f t="shared" si="13"/>
        <v>0</v>
      </c>
      <c r="K107" s="718">
        <f t="shared" si="6"/>
        <v>0</v>
      </c>
    </row>
    <row r="108" spans="1:11" ht="10.5" customHeight="1">
      <c r="A108" s="872" t="s">
        <v>4129</v>
      </c>
      <c r="B108" s="873" t="s">
        <v>4130</v>
      </c>
      <c r="C108" s="874">
        <v>123</v>
      </c>
      <c r="D108" s="559">
        <v>3</v>
      </c>
      <c r="E108" s="716">
        <f t="shared" si="11"/>
        <v>2.4390243902439025E-2</v>
      </c>
      <c r="F108" s="874">
        <v>27</v>
      </c>
      <c r="G108" s="559">
        <v>26</v>
      </c>
      <c r="H108" s="718">
        <f t="shared" si="5"/>
        <v>0.96296296296296291</v>
      </c>
      <c r="I108" s="818">
        <f t="shared" si="15"/>
        <v>150</v>
      </c>
      <c r="J108" s="717">
        <f t="shared" si="13"/>
        <v>29</v>
      </c>
      <c r="K108" s="718">
        <f t="shared" si="6"/>
        <v>0.19333333333333333</v>
      </c>
    </row>
    <row r="109" spans="1:11" ht="10.5" customHeight="1">
      <c r="A109" s="872" t="s">
        <v>4131</v>
      </c>
      <c r="B109" s="873" t="s">
        <v>4132</v>
      </c>
      <c r="C109" s="874"/>
      <c r="D109" s="559"/>
      <c r="E109" s="716"/>
      <c r="F109" s="874">
        <v>3</v>
      </c>
      <c r="G109" s="559">
        <v>4</v>
      </c>
      <c r="H109" s="718">
        <f t="shared" si="5"/>
        <v>1.3333333333333333</v>
      </c>
      <c r="I109" s="818">
        <f t="shared" si="15"/>
        <v>3</v>
      </c>
      <c r="J109" s="717">
        <f t="shared" si="13"/>
        <v>4</v>
      </c>
      <c r="K109" s="718">
        <f t="shared" si="6"/>
        <v>1.3333333333333333</v>
      </c>
    </row>
    <row r="110" spans="1:11" ht="10.5" customHeight="1">
      <c r="A110" s="872" t="s">
        <v>4133</v>
      </c>
      <c r="B110" s="873" t="s">
        <v>4134</v>
      </c>
      <c r="C110" s="874"/>
      <c r="D110" s="559"/>
      <c r="E110" s="716"/>
      <c r="F110" s="874">
        <v>1</v>
      </c>
      <c r="G110" s="559"/>
      <c r="H110" s="718">
        <f t="shared" si="5"/>
        <v>0</v>
      </c>
      <c r="I110" s="818">
        <f t="shared" si="15"/>
        <v>1</v>
      </c>
      <c r="J110" s="717">
        <f t="shared" si="13"/>
        <v>0</v>
      </c>
      <c r="K110" s="718">
        <f t="shared" si="6"/>
        <v>0</v>
      </c>
    </row>
    <row r="111" spans="1:11" ht="10.5" customHeight="1">
      <c r="A111" s="872" t="s">
        <v>3014</v>
      </c>
      <c r="B111" s="873" t="s">
        <v>3015</v>
      </c>
      <c r="C111" s="874">
        <v>1</v>
      </c>
      <c r="D111" s="559"/>
      <c r="E111" s="716">
        <f t="shared" si="11"/>
        <v>0</v>
      </c>
      <c r="F111" s="874">
        <v>307</v>
      </c>
      <c r="G111" s="559">
        <v>105</v>
      </c>
      <c r="H111" s="718">
        <f t="shared" si="5"/>
        <v>0.34201954397394135</v>
      </c>
      <c r="I111" s="818">
        <f t="shared" si="15"/>
        <v>308</v>
      </c>
      <c r="J111" s="717">
        <f t="shared" si="13"/>
        <v>105</v>
      </c>
      <c r="K111" s="718">
        <f t="shared" si="6"/>
        <v>0.34090909090909088</v>
      </c>
    </row>
    <row r="112" spans="1:11" ht="10.5" customHeight="1">
      <c r="A112" s="872" t="s">
        <v>3551</v>
      </c>
      <c r="B112" s="873" t="s">
        <v>4213</v>
      </c>
      <c r="C112" s="874"/>
      <c r="D112" s="559"/>
      <c r="E112" s="716"/>
      <c r="F112" s="874"/>
      <c r="G112" s="559">
        <v>1</v>
      </c>
      <c r="H112" s="718"/>
      <c r="I112" s="818"/>
      <c r="J112" s="717">
        <f t="shared" si="13"/>
        <v>1</v>
      </c>
      <c r="K112" s="718"/>
    </row>
    <row r="113" spans="1:11" ht="10.5" customHeight="1">
      <c r="A113" s="872" t="s">
        <v>4135</v>
      </c>
      <c r="B113" s="873" t="s">
        <v>4136</v>
      </c>
      <c r="C113" s="874">
        <v>842</v>
      </c>
      <c r="D113" s="559"/>
      <c r="E113" s="716">
        <f t="shared" si="11"/>
        <v>0</v>
      </c>
      <c r="F113" s="874">
        <v>308</v>
      </c>
      <c r="G113" s="559"/>
      <c r="H113" s="718">
        <f t="shared" si="5"/>
        <v>0</v>
      </c>
      <c r="I113" s="818">
        <f t="shared" ref="I113:I118" si="16">C113+F113</f>
        <v>1150</v>
      </c>
      <c r="J113" s="717">
        <f t="shared" si="13"/>
        <v>0</v>
      </c>
      <c r="K113" s="718">
        <f t="shared" si="6"/>
        <v>0</v>
      </c>
    </row>
    <row r="114" spans="1:11" ht="10.5" customHeight="1">
      <c r="A114" s="872" t="s">
        <v>4137</v>
      </c>
      <c r="B114" s="873" t="s">
        <v>4138</v>
      </c>
      <c r="C114" s="874">
        <v>1113</v>
      </c>
      <c r="D114" s="559">
        <v>212</v>
      </c>
      <c r="E114" s="716">
        <f t="shared" si="11"/>
        <v>0.19047619047619047</v>
      </c>
      <c r="F114" s="874">
        <v>415</v>
      </c>
      <c r="G114" s="559">
        <v>91</v>
      </c>
      <c r="H114" s="718">
        <f t="shared" si="5"/>
        <v>0.21927710843373494</v>
      </c>
      <c r="I114" s="818">
        <f t="shared" si="16"/>
        <v>1528</v>
      </c>
      <c r="J114" s="717">
        <f t="shared" si="13"/>
        <v>303</v>
      </c>
      <c r="K114" s="718">
        <f t="shared" si="6"/>
        <v>0.19829842931937172</v>
      </c>
    </row>
    <row r="115" spans="1:11" ht="10.5" customHeight="1">
      <c r="A115" s="872" t="s">
        <v>4139</v>
      </c>
      <c r="B115" s="873" t="s">
        <v>4140</v>
      </c>
      <c r="C115" s="874">
        <v>1047</v>
      </c>
      <c r="D115" s="559">
        <v>193</v>
      </c>
      <c r="E115" s="716">
        <f t="shared" si="11"/>
        <v>0.18433619866284623</v>
      </c>
      <c r="F115" s="874">
        <v>395</v>
      </c>
      <c r="G115" s="559">
        <v>88</v>
      </c>
      <c r="H115" s="718">
        <f t="shared" si="5"/>
        <v>0.22278481012658227</v>
      </c>
      <c r="I115" s="818">
        <f t="shared" si="16"/>
        <v>1442</v>
      </c>
      <c r="J115" s="717">
        <f t="shared" si="13"/>
        <v>281</v>
      </c>
      <c r="K115" s="718">
        <f t="shared" si="6"/>
        <v>0.19486823855755894</v>
      </c>
    </row>
    <row r="116" spans="1:11" ht="10.5" customHeight="1">
      <c r="A116" s="872" t="s">
        <v>4141</v>
      </c>
      <c r="B116" s="873" t="s">
        <v>4142</v>
      </c>
      <c r="C116" s="874"/>
      <c r="D116" s="559"/>
      <c r="E116" s="716"/>
      <c r="F116" s="874">
        <v>1</v>
      </c>
      <c r="G116" s="559"/>
      <c r="H116" s="718">
        <f t="shared" si="5"/>
        <v>0</v>
      </c>
      <c r="I116" s="818">
        <f t="shared" si="16"/>
        <v>1</v>
      </c>
      <c r="J116" s="717">
        <f t="shared" si="13"/>
        <v>0</v>
      </c>
      <c r="K116" s="718">
        <f t="shared" si="6"/>
        <v>0</v>
      </c>
    </row>
    <row r="117" spans="1:11" ht="10.5" customHeight="1">
      <c r="A117" s="872" t="s">
        <v>4143</v>
      </c>
      <c r="B117" s="873" t="s">
        <v>4144</v>
      </c>
      <c r="C117" s="874">
        <v>663</v>
      </c>
      <c r="D117" s="559">
        <v>162</v>
      </c>
      <c r="E117" s="716">
        <f t="shared" si="11"/>
        <v>0.24434389140271492</v>
      </c>
      <c r="F117" s="874">
        <v>141</v>
      </c>
      <c r="G117" s="559">
        <v>32</v>
      </c>
      <c r="H117" s="718">
        <f t="shared" si="5"/>
        <v>0.22695035460992907</v>
      </c>
      <c r="I117" s="818">
        <f t="shared" si="16"/>
        <v>804</v>
      </c>
      <c r="J117" s="717">
        <f t="shared" si="13"/>
        <v>194</v>
      </c>
      <c r="K117" s="718">
        <f t="shared" si="6"/>
        <v>0.24129353233830847</v>
      </c>
    </row>
    <row r="118" spans="1:11" ht="10.5" customHeight="1">
      <c r="A118" s="872" t="s">
        <v>2056</v>
      </c>
      <c r="B118" s="873" t="s">
        <v>2057</v>
      </c>
      <c r="C118" s="874">
        <v>17</v>
      </c>
      <c r="D118" s="559"/>
      <c r="E118" s="716">
        <f t="shared" si="11"/>
        <v>0</v>
      </c>
      <c r="F118" s="874"/>
      <c r="G118" s="559"/>
      <c r="H118" s="718"/>
      <c r="I118" s="818">
        <f t="shared" si="16"/>
        <v>17</v>
      </c>
      <c r="J118" s="717">
        <f t="shared" si="13"/>
        <v>0</v>
      </c>
      <c r="K118" s="718">
        <f t="shared" si="6"/>
        <v>0</v>
      </c>
    </row>
    <row r="119" spans="1:11" ht="10.5" customHeight="1">
      <c r="A119" s="876" t="s">
        <v>3094</v>
      </c>
      <c r="B119" s="877" t="s">
        <v>3093</v>
      </c>
      <c r="C119" s="885">
        <v>1</v>
      </c>
      <c r="D119" s="886"/>
      <c r="E119" s="716">
        <f t="shared" si="11"/>
        <v>0</v>
      </c>
      <c r="F119" s="885"/>
      <c r="G119" s="559"/>
      <c r="H119" s="718"/>
      <c r="I119" s="818">
        <f t="shared" si="9"/>
        <v>1</v>
      </c>
      <c r="J119" s="717">
        <f t="shared" si="13"/>
        <v>0</v>
      </c>
      <c r="K119" s="718">
        <f t="shared" si="6"/>
        <v>0</v>
      </c>
    </row>
    <row r="120" spans="1:11" ht="10.5" customHeight="1">
      <c r="A120" s="876" t="s">
        <v>4145</v>
      </c>
      <c r="B120" s="877" t="s">
        <v>4146</v>
      </c>
      <c r="C120" s="885">
        <v>8</v>
      </c>
      <c r="D120" s="886"/>
      <c r="E120" s="716">
        <f t="shared" si="11"/>
        <v>0</v>
      </c>
      <c r="F120" s="885"/>
      <c r="G120" s="559"/>
      <c r="H120" s="718"/>
      <c r="I120" s="818">
        <f t="shared" si="9"/>
        <v>8</v>
      </c>
      <c r="J120" s="717">
        <f t="shared" si="13"/>
        <v>0</v>
      </c>
      <c r="K120" s="718">
        <f t="shared" si="6"/>
        <v>0</v>
      </c>
    </row>
    <row r="121" spans="1:11" ht="10.5" customHeight="1">
      <c r="A121" s="872" t="s">
        <v>2928</v>
      </c>
      <c r="B121" s="873" t="s">
        <v>2929</v>
      </c>
      <c r="C121" s="874">
        <v>196</v>
      </c>
      <c r="D121" s="559">
        <v>2</v>
      </c>
      <c r="E121" s="716">
        <f t="shared" si="11"/>
        <v>1.020408163265306E-2</v>
      </c>
      <c r="F121" s="874">
        <v>117</v>
      </c>
      <c r="G121" s="559">
        <v>130</v>
      </c>
      <c r="H121" s="718">
        <f t="shared" si="5"/>
        <v>1.1111111111111112</v>
      </c>
      <c r="I121" s="818">
        <f t="shared" ref="I121:I166" si="17">C121+F121</f>
        <v>313</v>
      </c>
      <c r="J121" s="717">
        <f t="shared" si="13"/>
        <v>132</v>
      </c>
      <c r="K121" s="718">
        <f t="shared" si="6"/>
        <v>0.4217252396166134</v>
      </c>
    </row>
    <row r="122" spans="1:11" ht="10.5" customHeight="1">
      <c r="A122" s="872" t="s">
        <v>4147</v>
      </c>
      <c r="B122" s="873" t="s">
        <v>4148</v>
      </c>
      <c r="C122" s="874">
        <v>4</v>
      </c>
      <c r="D122" s="559"/>
      <c r="E122" s="716">
        <f t="shared" si="11"/>
        <v>0</v>
      </c>
      <c r="F122" s="874">
        <v>3</v>
      </c>
      <c r="G122" s="559">
        <v>2</v>
      </c>
      <c r="H122" s="718">
        <f t="shared" si="5"/>
        <v>0.66666666666666663</v>
      </c>
      <c r="I122" s="818">
        <f t="shared" si="17"/>
        <v>7</v>
      </c>
      <c r="J122" s="717">
        <f t="shared" si="13"/>
        <v>2</v>
      </c>
      <c r="K122" s="718">
        <f t="shared" si="6"/>
        <v>0.2857142857142857</v>
      </c>
    </row>
    <row r="123" spans="1:11" ht="10.5" customHeight="1">
      <c r="A123" s="872" t="s">
        <v>4149</v>
      </c>
      <c r="B123" s="873" t="s">
        <v>4150</v>
      </c>
      <c r="C123" s="874">
        <v>2</v>
      </c>
      <c r="D123" s="559"/>
      <c r="E123" s="716">
        <f t="shared" si="11"/>
        <v>0</v>
      </c>
      <c r="F123" s="874">
        <v>2</v>
      </c>
      <c r="G123" s="559"/>
      <c r="H123" s="718">
        <f t="shared" si="5"/>
        <v>0</v>
      </c>
      <c r="I123" s="818">
        <f t="shared" si="17"/>
        <v>4</v>
      </c>
      <c r="J123" s="717">
        <f t="shared" si="13"/>
        <v>0</v>
      </c>
      <c r="K123" s="718">
        <f t="shared" si="6"/>
        <v>0</v>
      </c>
    </row>
    <row r="124" spans="1:11" ht="10.5" customHeight="1">
      <c r="A124" s="872" t="s">
        <v>4151</v>
      </c>
      <c r="B124" s="875" t="s">
        <v>4152</v>
      </c>
      <c r="C124" s="874"/>
      <c r="D124" s="559"/>
      <c r="E124" s="716"/>
      <c r="F124" s="874">
        <v>1</v>
      </c>
      <c r="G124" s="559"/>
      <c r="H124" s="718">
        <f t="shared" si="5"/>
        <v>0</v>
      </c>
      <c r="I124" s="818">
        <f t="shared" si="17"/>
        <v>1</v>
      </c>
      <c r="J124" s="717">
        <f t="shared" si="13"/>
        <v>0</v>
      </c>
      <c r="K124" s="718">
        <f t="shared" si="6"/>
        <v>0</v>
      </c>
    </row>
    <row r="125" spans="1:11" ht="10.5" customHeight="1">
      <c r="A125" s="872" t="s">
        <v>4153</v>
      </c>
      <c r="B125" s="875" t="s">
        <v>4154</v>
      </c>
      <c r="C125" s="874"/>
      <c r="D125" s="559"/>
      <c r="E125" s="716"/>
      <c r="F125" s="874">
        <v>2</v>
      </c>
      <c r="G125" s="559">
        <v>2</v>
      </c>
      <c r="H125" s="718">
        <f t="shared" si="5"/>
        <v>1</v>
      </c>
      <c r="I125" s="818">
        <f t="shared" si="17"/>
        <v>2</v>
      </c>
      <c r="J125" s="717">
        <f t="shared" si="13"/>
        <v>2</v>
      </c>
      <c r="K125" s="718">
        <f t="shared" si="6"/>
        <v>1</v>
      </c>
    </row>
    <row r="126" spans="1:11" ht="10.5" customHeight="1">
      <c r="A126" s="872" t="s">
        <v>4155</v>
      </c>
      <c r="B126" s="873" t="s">
        <v>4156</v>
      </c>
      <c r="C126" s="874"/>
      <c r="D126" s="559"/>
      <c r="E126" s="716"/>
      <c r="F126" s="874">
        <v>12</v>
      </c>
      <c r="G126" s="559">
        <v>3</v>
      </c>
      <c r="H126" s="718">
        <f t="shared" si="5"/>
        <v>0.25</v>
      </c>
      <c r="I126" s="818">
        <f t="shared" si="17"/>
        <v>12</v>
      </c>
      <c r="J126" s="717">
        <f t="shared" si="13"/>
        <v>3</v>
      </c>
      <c r="K126" s="718">
        <f t="shared" si="6"/>
        <v>0.25</v>
      </c>
    </row>
    <row r="127" spans="1:11" ht="10.5" customHeight="1">
      <c r="A127" s="872" t="s">
        <v>4157</v>
      </c>
      <c r="B127" s="873" t="s">
        <v>4158</v>
      </c>
      <c r="C127" s="874">
        <v>1</v>
      </c>
      <c r="D127" s="559"/>
      <c r="E127" s="716">
        <f t="shared" si="11"/>
        <v>0</v>
      </c>
      <c r="F127" s="874">
        <v>70</v>
      </c>
      <c r="G127" s="559">
        <v>13</v>
      </c>
      <c r="H127" s="718">
        <f t="shared" si="5"/>
        <v>0.18571428571428572</v>
      </c>
      <c r="I127" s="818">
        <f t="shared" si="17"/>
        <v>71</v>
      </c>
      <c r="J127" s="717">
        <f t="shared" si="13"/>
        <v>13</v>
      </c>
      <c r="K127" s="718">
        <f t="shared" si="6"/>
        <v>0.18309859154929578</v>
      </c>
    </row>
    <row r="128" spans="1:11" ht="10.5" customHeight="1">
      <c r="A128" s="872" t="s">
        <v>4159</v>
      </c>
      <c r="B128" s="873" t="s">
        <v>4160</v>
      </c>
      <c r="C128" s="874"/>
      <c r="D128" s="559"/>
      <c r="E128" s="716"/>
      <c r="F128" s="874">
        <v>89</v>
      </c>
      <c r="G128" s="559">
        <v>12</v>
      </c>
      <c r="H128" s="718">
        <f t="shared" si="5"/>
        <v>0.1348314606741573</v>
      </c>
      <c r="I128" s="818">
        <f t="shared" si="17"/>
        <v>89</v>
      </c>
      <c r="J128" s="717">
        <f t="shared" si="13"/>
        <v>12</v>
      </c>
      <c r="K128" s="718">
        <f t="shared" si="6"/>
        <v>0.1348314606741573</v>
      </c>
    </row>
    <row r="129" spans="1:11" ht="10.5" customHeight="1">
      <c r="A129" s="872" t="s">
        <v>4161</v>
      </c>
      <c r="B129" s="873" t="s">
        <v>4162</v>
      </c>
      <c r="C129" s="874"/>
      <c r="D129" s="559"/>
      <c r="E129" s="716"/>
      <c r="F129" s="874">
        <v>4</v>
      </c>
      <c r="G129" s="559"/>
      <c r="H129" s="718">
        <f t="shared" si="5"/>
        <v>0</v>
      </c>
      <c r="I129" s="818">
        <f t="shared" si="17"/>
        <v>4</v>
      </c>
      <c r="J129" s="717">
        <f t="shared" si="13"/>
        <v>0</v>
      </c>
      <c r="K129" s="718">
        <f t="shared" si="6"/>
        <v>0</v>
      </c>
    </row>
    <row r="130" spans="1:11" ht="10.5" customHeight="1">
      <c r="A130" s="872" t="s">
        <v>4163</v>
      </c>
      <c r="B130" s="873" t="s">
        <v>4164</v>
      </c>
      <c r="C130" s="874"/>
      <c r="D130" s="559"/>
      <c r="E130" s="716"/>
      <c r="F130" s="874">
        <v>2</v>
      </c>
      <c r="G130" s="559"/>
      <c r="H130" s="718">
        <f t="shared" si="5"/>
        <v>0</v>
      </c>
      <c r="I130" s="818">
        <f t="shared" si="17"/>
        <v>2</v>
      </c>
      <c r="J130" s="717">
        <f t="shared" si="13"/>
        <v>0</v>
      </c>
      <c r="K130" s="718">
        <f t="shared" si="6"/>
        <v>0</v>
      </c>
    </row>
    <row r="131" spans="1:11" ht="10.5" customHeight="1">
      <c r="A131" s="872" t="s">
        <v>4165</v>
      </c>
      <c r="B131" s="873" t="s">
        <v>4166</v>
      </c>
      <c r="C131" s="874"/>
      <c r="D131" s="559"/>
      <c r="E131" s="716"/>
      <c r="F131" s="874">
        <v>161</v>
      </c>
      <c r="G131" s="559">
        <v>39</v>
      </c>
      <c r="H131" s="718">
        <f t="shared" si="5"/>
        <v>0.24223602484472051</v>
      </c>
      <c r="I131" s="818">
        <f t="shared" si="17"/>
        <v>161</v>
      </c>
      <c r="J131" s="717">
        <f t="shared" si="13"/>
        <v>39</v>
      </c>
      <c r="K131" s="718">
        <f t="shared" si="6"/>
        <v>0.24223602484472051</v>
      </c>
    </row>
    <row r="132" spans="1:11" ht="10.5" customHeight="1">
      <c r="A132" s="872" t="s">
        <v>4167</v>
      </c>
      <c r="B132" s="873" t="s">
        <v>4168</v>
      </c>
      <c r="C132" s="874"/>
      <c r="D132" s="559"/>
      <c r="E132" s="716"/>
      <c r="F132" s="874">
        <v>25</v>
      </c>
      <c r="G132" s="559">
        <v>8</v>
      </c>
      <c r="H132" s="718">
        <f t="shared" si="5"/>
        <v>0.32</v>
      </c>
      <c r="I132" s="818">
        <f t="shared" si="17"/>
        <v>25</v>
      </c>
      <c r="J132" s="717">
        <f t="shared" si="13"/>
        <v>8</v>
      </c>
      <c r="K132" s="718">
        <f t="shared" si="6"/>
        <v>0.32</v>
      </c>
    </row>
    <row r="133" spans="1:11" ht="10.5" customHeight="1">
      <c r="A133" s="872" t="s">
        <v>4169</v>
      </c>
      <c r="B133" s="873" t="s">
        <v>4170</v>
      </c>
      <c r="C133" s="874"/>
      <c r="D133" s="559"/>
      <c r="E133" s="716"/>
      <c r="F133" s="874">
        <v>267</v>
      </c>
      <c r="G133" s="559">
        <v>59</v>
      </c>
      <c r="H133" s="718">
        <f t="shared" si="5"/>
        <v>0.22097378277153559</v>
      </c>
      <c r="I133" s="818">
        <f t="shared" si="17"/>
        <v>267</v>
      </c>
      <c r="J133" s="717">
        <f t="shared" si="13"/>
        <v>59</v>
      </c>
      <c r="K133" s="718">
        <f t="shared" si="6"/>
        <v>0.22097378277153559</v>
      </c>
    </row>
    <row r="134" spans="1:11" ht="10.5" customHeight="1">
      <c r="A134" s="872" t="s">
        <v>4171</v>
      </c>
      <c r="B134" s="873" t="s">
        <v>4172</v>
      </c>
      <c r="C134" s="874"/>
      <c r="D134" s="559"/>
      <c r="E134" s="716"/>
      <c r="F134" s="874">
        <v>483</v>
      </c>
      <c r="G134" s="559">
        <v>115</v>
      </c>
      <c r="H134" s="718">
        <f t="shared" si="5"/>
        <v>0.23809523809523808</v>
      </c>
      <c r="I134" s="818">
        <f t="shared" si="17"/>
        <v>483</v>
      </c>
      <c r="J134" s="717">
        <f t="shared" si="13"/>
        <v>115</v>
      </c>
      <c r="K134" s="718">
        <f t="shared" si="6"/>
        <v>0.23809523809523808</v>
      </c>
    </row>
    <row r="135" spans="1:11" ht="10.5" customHeight="1">
      <c r="A135" s="872" t="s">
        <v>4173</v>
      </c>
      <c r="B135" s="873" t="s">
        <v>4174</v>
      </c>
      <c r="C135" s="874"/>
      <c r="D135" s="559"/>
      <c r="E135" s="716"/>
      <c r="F135" s="874">
        <v>13</v>
      </c>
      <c r="G135" s="559">
        <v>1</v>
      </c>
      <c r="H135" s="718">
        <f t="shared" si="5"/>
        <v>7.6923076923076927E-2</v>
      </c>
      <c r="I135" s="818">
        <f t="shared" si="17"/>
        <v>13</v>
      </c>
      <c r="J135" s="717">
        <f t="shared" si="13"/>
        <v>1</v>
      </c>
      <c r="K135" s="718">
        <f t="shared" si="6"/>
        <v>7.6923076923076927E-2</v>
      </c>
    </row>
    <row r="136" spans="1:11" ht="10.5" customHeight="1">
      <c r="A136" s="872" t="s">
        <v>4175</v>
      </c>
      <c r="B136" s="873" t="s">
        <v>4176</v>
      </c>
      <c r="C136" s="874"/>
      <c r="D136" s="559"/>
      <c r="E136" s="716"/>
      <c r="F136" s="874">
        <v>3</v>
      </c>
      <c r="G136" s="559"/>
      <c r="H136" s="718">
        <f t="shared" si="5"/>
        <v>0</v>
      </c>
      <c r="I136" s="818">
        <f t="shared" si="17"/>
        <v>3</v>
      </c>
      <c r="J136" s="717">
        <f t="shared" si="13"/>
        <v>0</v>
      </c>
      <c r="K136" s="718">
        <f t="shared" si="6"/>
        <v>0</v>
      </c>
    </row>
    <row r="137" spans="1:11" ht="10.5" customHeight="1">
      <c r="A137" s="872" t="s">
        <v>4177</v>
      </c>
      <c r="B137" s="873" t="s">
        <v>4178</v>
      </c>
      <c r="C137" s="874">
        <v>1</v>
      </c>
      <c r="D137" s="559"/>
      <c r="E137" s="716">
        <f t="shared" si="11"/>
        <v>0</v>
      </c>
      <c r="F137" s="874">
        <v>188</v>
      </c>
      <c r="G137" s="559">
        <v>43</v>
      </c>
      <c r="H137" s="718">
        <f t="shared" ref="H137:H192" si="18">G137/F137</f>
        <v>0.22872340425531915</v>
      </c>
      <c r="I137" s="818">
        <f t="shared" si="17"/>
        <v>189</v>
      </c>
      <c r="J137" s="717">
        <f t="shared" si="13"/>
        <v>43</v>
      </c>
      <c r="K137" s="718">
        <f t="shared" ref="K137:K192" si="19">J137/I137</f>
        <v>0.2275132275132275</v>
      </c>
    </row>
    <row r="138" spans="1:11" ht="10.5" customHeight="1">
      <c r="A138" s="872" t="s">
        <v>4179</v>
      </c>
      <c r="B138" s="873" t="s">
        <v>4180</v>
      </c>
      <c r="C138" s="874"/>
      <c r="D138" s="559"/>
      <c r="E138" s="716"/>
      <c r="F138" s="874">
        <v>44</v>
      </c>
      <c r="G138" s="559">
        <v>16</v>
      </c>
      <c r="H138" s="718">
        <f t="shared" si="18"/>
        <v>0.36363636363636365</v>
      </c>
      <c r="I138" s="818">
        <f t="shared" si="17"/>
        <v>44</v>
      </c>
      <c r="J138" s="717">
        <f t="shared" si="13"/>
        <v>16</v>
      </c>
      <c r="K138" s="718">
        <f t="shared" si="19"/>
        <v>0.36363636363636365</v>
      </c>
    </row>
    <row r="139" spans="1:11" ht="10.5" customHeight="1">
      <c r="A139" s="872" t="s">
        <v>4181</v>
      </c>
      <c r="B139" s="873" t="s">
        <v>4182</v>
      </c>
      <c r="C139" s="874"/>
      <c r="D139" s="559"/>
      <c r="E139" s="716"/>
      <c r="F139" s="874">
        <v>135</v>
      </c>
      <c r="G139" s="559">
        <v>31</v>
      </c>
      <c r="H139" s="718">
        <f t="shared" si="18"/>
        <v>0.22962962962962963</v>
      </c>
      <c r="I139" s="818">
        <f t="shared" si="17"/>
        <v>135</v>
      </c>
      <c r="J139" s="717">
        <f t="shared" si="13"/>
        <v>31</v>
      </c>
      <c r="K139" s="718">
        <f t="shared" si="19"/>
        <v>0.22962962962962963</v>
      </c>
    </row>
    <row r="140" spans="1:11" ht="10.5" customHeight="1">
      <c r="A140" s="872" t="s">
        <v>4183</v>
      </c>
      <c r="B140" s="873" t="s">
        <v>4184</v>
      </c>
      <c r="C140" s="874"/>
      <c r="D140" s="559"/>
      <c r="E140" s="716"/>
      <c r="F140" s="874">
        <v>14</v>
      </c>
      <c r="G140" s="559">
        <v>2</v>
      </c>
      <c r="H140" s="718">
        <f t="shared" si="18"/>
        <v>0.14285714285714285</v>
      </c>
      <c r="I140" s="818">
        <f t="shared" si="17"/>
        <v>14</v>
      </c>
      <c r="J140" s="717">
        <f t="shared" si="13"/>
        <v>2</v>
      </c>
      <c r="K140" s="718">
        <f t="shared" si="19"/>
        <v>0.14285714285714285</v>
      </c>
    </row>
    <row r="141" spans="1:11" ht="10.5" customHeight="1">
      <c r="A141" s="872" t="s">
        <v>4185</v>
      </c>
      <c r="B141" s="873" t="s">
        <v>4186</v>
      </c>
      <c r="C141" s="874"/>
      <c r="D141" s="559"/>
      <c r="E141" s="716"/>
      <c r="F141" s="874">
        <v>19</v>
      </c>
      <c r="G141" s="559">
        <v>4</v>
      </c>
      <c r="H141" s="718">
        <f t="shared" si="18"/>
        <v>0.21052631578947367</v>
      </c>
      <c r="I141" s="818">
        <f t="shared" si="17"/>
        <v>19</v>
      </c>
      <c r="J141" s="717">
        <f t="shared" si="13"/>
        <v>4</v>
      </c>
      <c r="K141" s="718">
        <f t="shared" si="19"/>
        <v>0.21052631578947367</v>
      </c>
    </row>
    <row r="142" spans="1:11" ht="10.5" customHeight="1">
      <c r="A142" s="872" t="s">
        <v>4187</v>
      </c>
      <c r="B142" s="875" t="s">
        <v>4188</v>
      </c>
      <c r="C142" s="874"/>
      <c r="D142" s="559"/>
      <c r="E142" s="716"/>
      <c r="F142" s="874">
        <v>2</v>
      </c>
      <c r="G142" s="559"/>
      <c r="H142" s="718">
        <f t="shared" si="18"/>
        <v>0</v>
      </c>
      <c r="I142" s="818">
        <f t="shared" si="17"/>
        <v>2</v>
      </c>
      <c r="J142" s="717">
        <f t="shared" si="13"/>
        <v>0</v>
      </c>
      <c r="K142" s="718">
        <f t="shared" si="19"/>
        <v>0</v>
      </c>
    </row>
    <row r="143" spans="1:11" ht="10.5" customHeight="1">
      <c r="A143" s="872" t="s">
        <v>2932</v>
      </c>
      <c r="B143" s="873" t="s">
        <v>2933</v>
      </c>
      <c r="C143" s="874">
        <v>1</v>
      </c>
      <c r="D143" s="559"/>
      <c r="E143" s="716">
        <f t="shared" si="11"/>
        <v>0</v>
      </c>
      <c r="F143" s="874">
        <v>2</v>
      </c>
      <c r="G143" s="559">
        <v>2</v>
      </c>
      <c r="H143" s="718">
        <f t="shared" si="18"/>
        <v>1</v>
      </c>
      <c r="I143" s="818">
        <f t="shared" si="17"/>
        <v>3</v>
      </c>
      <c r="J143" s="717">
        <f t="shared" si="13"/>
        <v>2</v>
      </c>
      <c r="K143" s="718">
        <f t="shared" si="19"/>
        <v>0.66666666666666663</v>
      </c>
    </row>
    <row r="144" spans="1:11" ht="10.5" customHeight="1">
      <c r="A144" s="872" t="s">
        <v>2965</v>
      </c>
      <c r="B144" s="873" t="s">
        <v>2966</v>
      </c>
      <c r="C144" s="874"/>
      <c r="D144" s="559"/>
      <c r="E144" s="716"/>
      <c r="F144" s="874">
        <v>23</v>
      </c>
      <c r="G144" s="559">
        <v>8</v>
      </c>
      <c r="H144" s="718">
        <f t="shared" si="18"/>
        <v>0.34782608695652173</v>
      </c>
      <c r="I144" s="818">
        <f t="shared" si="17"/>
        <v>23</v>
      </c>
      <c r="J144" s="717">
        <f t="shared" si="13"/>
        <v>8</v>
      </c>
      <c r="K144" s="718">
        <f t="shared" si="19"/>
        <v>0.34782608695652173</v>
      </c>
    </row>
    <row r="145" spans="1:11" ht="10.5" customHeight="1">
      <c r="A145" s="872" t="s">
        <v>3457</v>
      </c>
      <c r="B145" s="875" t="s">
        <v>3458</v>
      </c>
      <c r="C145" s="874"/>
      <c r="D145" s="559"/>
      <c r="E145" s="716"/>
      <c r="F145" s="874">
        <v>1</v>
      </c>
      <c r="G145" s="559"/>
      <c r="H145" s="718">
        <f t="shared" si="18"/>
        <v>0</v>
      </c>
      <c r="I145" s="818">
        <f t="shared" si="17"/>
        <v>1</v>
      </c>
      <c r="J145" s="717">
        <f t="shared" si="13"/>
        <v>0</v>
      </c>
      <c r="K145" s="718">
        <f t="shared" si="19"/>
        <v>0</v>
      </c>
    </row>
    <row r="146" spans="1:11" ht="10.5" customHeight="1">
      <c r="A146" s="872" t="s">
        <v>4189</v>
      </c>
      <c r="B146" s="873" t="s">
        <v>4190</v>
      </c>
      <c r="C146" s="874">
        <v>37</v>
      </c>
      <c r="D146" s="559">
        <v>16</v>
      </c>
      <c r="E146" s="716">
        <f t="shared" ref="E146:E192" si="20">D146/C146</f>
        <v>0.43243243243243246</v>
      </c>
      <c r="F146" s="874">
        <v>17</v>
      </c>
      <c r="G146" s="559">
        <v>7</v>
      </c>
      <c r="H146" s="718">
        <f t="shared" si="18"/>
        <v>0.41176470588235292</v>
      </c>
      <c r="I146" s="818">
        <f t="shared" si="17"/>
        <v>54</v>
      </c>
      <c r="J146" s="717">
        <f t="shared" ref="J146:J192" si="21">D146+G146</f>
        <v>23</v>
      </c>
      <c r="K146" s="718">
        <f t="shared" si="19"/>
        <v>0.42592592592592593</v>
      </c>
    </row>
    <row r="147" spans="1:11" ht="10.5" customHeight="1">
      <c r="A147" s="872" t="s">
        <v>4191</v>
      </c>
      <c r="B147" s="873" t="s">
        <v>4192</v>
      </c>
      <c r="C147" s="874"/>
      <c r="D147" s="559"/>
      <c r="E147" s="716"/>
      <c r="F147" s="874">
        <v>3</v>
      </c>
      <c r="G147" s="559"/>
      <c r="H147" s="718">
        <f t="shared" si="18"/>
        <v>0</v>
      </c>
      <c r="I147" s="818">
        <f t="shared" si="17"/>
        <v>3</v>
      </c>
      <c r="J147" s="717">
        <f t="shared" si="21"/>
        <v>0</v>
      </c>
      <c r="K147" s="718">
        <f t="shared" si="19"/>
        <v>0</v>
      </c>
    </row>
    <row r="148" spans="1:11" ht="10.5" customHeight="1">
      <c r="A148" s="872" t="s">
        <v>4193</v>
      </c>
      <c r="B148" s="873" t="s">
        <v>4194</v>
      </c>
      <c r="C148" s="874"/>
      <c r="D148" s="559"/>
      <c r="E148" s="716"/>
      <c r="F148" s="874">
        <v>1</v>
      </c>
      <c r="G148" s="559"/>
      <c r="H148" s="718">
        <f t="shared" si="18"/>
        <v>0</v>
      </c>
      <c r="I148" s="818">
        <f t="shared" si="17"/>
        <v>1</v>
      </c>
      <c r="J148" s="717">
        <f t="shared" si="21"/>
        <v>0</v>
      </c>
      <c r="K148" s="718">
        <f t="shared" si="19"/>
        <v>0</v>
      </c>
    </row>
    <row r="149" spans="1:11" ht="10.5" customHeight="1">
      <c r="A149" s="872" t="s">
        <v>4195</v>
      </c>
      <c r="B149" s="873" t="s">
        <v>4196</v>
      </c>
      <c r="C149" s="874"/>
      <c r="D149" s="559"/>
      <c r="E149" s="716"/>
      <c r="F149" s="874">
        <v>2</v>
      </c>
      <c r="G149" s="559"/>
      <c r="H149" s="718">
        <f t="shared" si="18"/>
        <v>0</v>
      </c>
      <c r="I149" s="818">
        <f t="shared" si="17"/>
        <v>2</v>
      </c>
      <c r="J149" s="717">
        <f t="shared" si="21"/>
        <v>0</v>
      </c>
      <c r="K149" s="718">
        <f t="shared" si="19"/>
        <v>0</v>
      </c>
    </row>
    <row r="150" spans="1:11" ht="10.5" customHeight="1">
      <c r="A150" s="872" t="s">
        <v>3025</v>
      </c>
      <c r="B150" s="873" t="s">
        <v>3026</v>
      </c>
      <c r="C150" s="874"/>
      <c r="D150" s="559"/>
      <c r="E150" s="716"/>
      <c r="F150" s="874">
        <v>139</v>
      </c>
      <c r="G150" s="559">
        <v>37</v>
      </c>
      <c r="H150" s="718">
        <f t="shared" si="18"/>
        <v>0.26618705035971224</v>
      </c>
      <c r="I150" s="818">
        <f t="shared" si="17"/>
        <v>139</v>
      </c>
      <c r="J150" s="717">
        <f t="shared" si="21"/>
        <v>37</v>
      </c>
      <c r="K150" s="718">
        <f t="shared" si="19"/>
        <v>0.26618705035971224</v>
      </c>
    </row>
    <row r="151" spans="1:11" ht="10.5" customHeight="1">
      <c r="A151" s="872" t="s">
        <v>4197</v>
      </c>
      <c r="B151" s="873" t="s">
        <v>4198</v>
      </c>
      <c r="C151" s="874">
        <v>423</v>
      </c>
      <c r="D151" s="559">
        <v>83</v>
      </c>
      <c r="E151" s="716">
        <f t="shared" si="20"/>
        <v>0.19621749408983452</v>
      </c>
      <c r="F151" s="874">
        <v>2</v>
      </c>
      <c r="G151" s="559">
        <v>1</v>
      </c>
      <c r="H151" s="718">
        <f t="shared" si="18"/>
        <v>0.5</v>
      </c>
      <c r="I151" s="818">
        <f t="shared" si="17"/>
        <v>425</v>
      </c>
      <c r="J151" s="717">
        <f t="shared" si="21"/>
        <v>84</v>
      </c>
      <c r="K151" s="718">
        <f t="shared" si="19"/>
        <v>0.1976470588235294</v>
      </c>
    </row>
    <row r="152" spans="1:11" ht="10.5" customHeight="1">
      <c r="A152" s="872" t="s">
        <v>4199</v>
      </c>
      <c r="B152" s="873" t="s">
        <v>4200</v>
      </c>
      <c r="C152" s="874"/>
      <c r="D152" s="559"/>
      <c r="E152" s="716"/>
      <c r="F152" s="874">
        <v>82</v>
      </c>
      <c r="G152" s="559">
        <v>17</v>
      </c>
      <c r="H152" s="718">
        <f t="shared" si="18"/>
        <v>0.2073170731707317</v>
      </c>
      <c r="I152" s="818">
        <f t="shared" si="17"/>
        <v>82</v>
      </c>
      <c r="J152" s="717">
        <f t="shared" si="21"/>
        <v>17</v>
      </c>
      <c r="K152" s="718">
        <f t="shared" si="19"/>
        <v>0.2073170731707317</v>
      </c>
    </row>
    <row r="153" spans="1:11" ht="10.5" customHeight="1">
      <c r="A153" s="872" t="s">
        <v>3730</v>
      </c>
      <c r="B153" s="873" t="s">
        <v>3731</v>
      </c>
      <c r="C153" s="874"/>
      <c r="D153" s="559"/>
      <c r="E153" s="716"/>
      <c r="F153" s="874"/>
      <c r="G153" s="559"/>
      <c r="H153" s="718"/>
      <c r="I153" s="818">
        <f t="shared" si="17"/>
        <v>0</v>
      </c>
      <c r="J153" s="717">
        <f t="shared" si="21"/>
        <v>0</v>
      </c>
      <c r="K153" s="718" t="e">
        <f t="shared" si="19"/>
        <v>#DIV/0!</v>
      </c>
    </row>
    <row r="154" spans="1:11" ht="10.5" customHeight="1">
      <c r="A154" s="872" t="s">
        <v>3097</v>
      </c>
      <c r="B154" s="873" t="s">
        <v>3098</v>
      </c>
      <c r="C154" s="874">
        <v>5</v>
      </c>
      <c r="D154" s="559"/>
      <c r="E154" s="716">
        <f t="shared" si="20"/>
        <v>0</v>
      </c>
      <c r="F154" s="874">
        <v>110</v>
      </c>
      <c r="G154" s="559">
        <v>27</v>
      </c>
      <c r="H154" s="718">
        <f t="shared" si="18"/>
        <v>0.24545454545454545</v>
      </c>
      <c r="I154" s="818">
        <f t="shared" si="17"/>
        <v>115</v>
      </c>
      <c r="J154" s="717">
        <f t="shared" si="21"/>
        <v>27</v>
      </c>
      <c r="K154" s="718">
        <f t="shared" si="19"/>
        <v>0.23478260869565218</v>
      </c>
    </row>
    <row r="155" spans="1:11" ht="10.5" customHeight="1">
      <c r="A155" s="872" t="s">
        <v>3099</v>
      </c>
      <c r="B155" s="873" t="s">
        <v>3100</v>
      </c>
      <c r="C155" s="874">
        <v>2</v>
      </c>
      <c r="D155" s="559"/>
      <c r="E155" s="716">
        <f t="shared" si="20"/>
        <v>0</v>
      </c>
      <c r="F155" s="874">
        <v>53</v>
      </c>
      <c r="G155" s="559">
        <v>18</v>
      </c>
      <c r="H155" s="718">
        <f t="shared" si="18"/>
        <v>0.33962264150943394</v>
      </c>
      <c r="I155" s="818">
        <f t="shared" si="17"/>
        <v>55</v>
      </c>
      <c r="J155" s="717">
        <f t="shared" si="21"/>
        <v>18</v>
      </c>
      <c r="K155" s="718">
        <f t="shared" si="19"/>
        <v>0.32727272727272727</v>
      </c>
    </row>
    <row r="156" spans="1:11" ht="10.5" customHeight="1">
      <c r="A156" s="872" t="s">
        <v>3101</v>
      </c>
      <c r="B156" s="873" t="s">
        <v>3102</v>
      </c>
      <c r="C156" s="874"/>
      <c r="D156" s="559"/>
      <c r="E156" s="716"/>
      <c r="F156" s="874">
        <v>2</v>
      </c>
      <c r="G156" s="559">
        <v>1</v>
      </c>
      <c r="H156" s="718">
        <f t="shared" si="18"/>
        <v>0.5</v>
      </c>
      <c r="I156" s="818">
        <f t="shared" si="17"/>
        <v>2</v>
      </c>
      <c r="J156" s="717">
        <f t="shared" si="21"/>
        <v>1</v>
      </c>
      <c r="K156" s="718">
        <f t="shared" si="19"/>
        <v>0.5</v>
      </c>
    </row>
    <row r="157" spans="1:11" ht="10.5" customHeight="1">
      <c r="A157" s="872" t="s">
        <v>3103</v>
      </c>
      <c r="B157" s="873" t="s">
        <v>3104</v>
      </c>
      <c r="C157" s="874"/>
      <c r="D157" s="559"/>
      <c r="E157" s="716"/>
      <c r="F157" s="874">
        <v>4</v>
      </c>
      <c r="G157" s="559">
        <v>2</v>
      </c>
      <c r="H157" s="718">
        <f t="shared" si="18"/>
        <v>0.5</v>
      </c>
      <c r="I157" s="818">
        <f t="shared" si="17"/>
        <v>4</v>
      </c>
      <c r="J157" s="717">
        <f t="shared" si="21"/>
        <v>2</v>
      </c>
      <c r="K157" s="718">
        <f t="shared" si="19"/>
        <v>0.5</v>
      </c>
    </row>
    <row r="158" spans="1:11" ht="10.5" customHeight="1">
      <c r="A158" s="872" t="s">
        <v>3105</v>
      </c>
      <c r="B158" s="873" t="s">
        <v>3106</v>
      </c>
      <c r="C158" s="874">
        <v>1</v>
      </c>
      <c r="D158" s="559"/>
      <c r="E158" s="716">
        <f t="shared" si="20"/>
        <v>0</v>
      </c>
      <c r="F158" s="874">
        <v>16</v>
      </c>
      <c r="G158" s="559">
        <v>8</v>
      </c>
      <c r="H158" s="718">
        <f t="shared" si="18"/>
        <v>0.5</v>
      </c>
      <c r="I158" s="818">
        <f t="shared" si="17"/>
        <v>17</v>
      </c>
      <c r="J158" s="717">
        <f t="shared" si="21"/>
        <v>8</v>
      </c>
      <c r="K158" s="718">
        <f t="shared" si="19"/>
        <v>0.47058823529411764</v>
      </c>
    </row>
    <row r="159" spans="1:11" ht="10.5" customHeight="1">
      <c r="A159" s="872" t="s">
        <v>3107</v>
      </c>
      <c r="B159" s="873" t="s">
        <v>3108</v>
      </c>
      <c r="C159" s="874"/>
      <c r="D159" s="559"/>
      <c r="E159" s="716"/>
      <c r="F159" s="874">
        <v>50</v>
      </c>
      <c r="G159" s="559">
        <v>16</v>
      </c>
      <c r="H159" s="718">
        <f t="shared" si="18"/>
        <v>0.32</v>
      </c>
      <c r="I159" s="818">
        <f t="shared" si="17"/>
        <v>50</v>
      </c>
      <c r="J159" s="717">
        <f t="shared" si="21"/>
        <v>16</v>
      </c>
      <c r="K159" s="718">
        <f t="shared" si="19"/>
        <v>0.32</v>
      </c>
    </row>
    <row r="160" spans="1:11" ht="10.5" customHeight="1">
      <c r="A160" s="872" t="s">
        <v>3109</v>
      </c>
      <c r="B160" s="873" t="s">
        <v>3110</v>
      </c>
      <c r="C160" s="874">
        <v>3</v>
      </c>
      <c r="D160" s="559"/>
      <c r="E160" s="716">
        <f t="shared" si="20"/>
        <v>0</v>
      </c>
      <c r="F160" s="874">
        <v>78</v>
      </c>
      <c r="G160" s="559">
        <v>25</v>
      </c>
      <c r="H160" s="718">
        <f t="shared" si="18"/>
        <v>0.32051282051282054</v>
      </c>
      <c r="I160" s="818">
        <f t="shared" si="17"/>
        <v>81</v>
      </c>
      <c r="J160" s="717">
        <f t="shared" si="21"/>
        <v>25</v>
      </c>
      <c r="K160" s="718">
        <f t="shared" si="19"/>
        <v>0.30864197530864196</v>
      </c>
    </row>
    <row r="161" spans="1:11" ht="10.5" customHeight="1">
      <c r="A161" s="872" t="s">
        <v>3111</v>
      </c>
      <c r="B161" s="873" t="s">
        <v>3112</v>
      </c>
      <c r="C161" s="874"/>
      <c r="D161" s="559"/>
      <c r="E161" s="716"/>
      <c r="F161" s="874">
        <v>2</v>
      </c>
      <c r="G161" s="559"/>
      <c r="H161" s="718">
        <f t="shared" si="18"/>
        <v>0</v>
      </c>
      <c r="I161" s="818">
        <f t="shared" si="17"/>
        <v>2</v>
      </c>
      <c r="J161" s="717">
        <f t="shared" si="21"/>
        <v>0</v>
      </c>
      <c r="K161" s="718">
        <f t="shared" si="19"/>
        <v>0</v>
      </c>
    </row>
    <row r="162" spans="1:11" ht="10.5" customHeight="1">
      <c r="A162" s="872" t="s">
        <v>3113</v>
      </c>
      <c r="B162" s="875" t="s">
        <v>3114</v>
      </c>
      <c r="C162" s="874">
        <v>1</v>
      </c>
      <c r="D162" s="559"/>
      <c r="E162" s="716">
        <f t="shared" si="20"/>
        <v>0</v>
      </c>
      <c r="F162" s="874">
        <v>3</v>
      </c>
      <c r="G162" s="559">
        <v>4</v>
      </c>
      <c r="H162" s="718">
        <f t="shared" si="18"/>
        <v>1.3333333333333333</v>
      </c>
      <c r="I162" s="818">
        <f t="shared" si="17"/>
        <v>4</v>
      </c>
      <c r="J162" s="717">
        <f t="shared" si="21"/>
        <v>4</v>
      </c>
      <c r="K162" s="718">
        <f t="shared" si="19"/>
        <v>1</v>
      </c>
    </row>
    <row r="163" spans="1:11" ht="10.5" customHeight="1">
      <c r="A163" s="872" t="s">
        <v>3117</v>
      </c>
      <c r="B163" s="873" t="s">
        <v>3118</v>
      </c>
      <c r="C163" s="874">
        <v>5</v>
      </c>
      <c r="D163" s="559"/>
      <c r="E163" s="716">
        <f t="shared" si="20"/>
        <v>0</v>
      </c>
      <c r="F163" s="874">
        <v>4</v>
      </c>
      <c r="G163" s="559">
        <v>4</v>
      </c>
      <c r="H163" s="718">
        <f t="shared" si="18"/>
        <v>1</v>
      </c>
      <c r="I163" s="818">
        <f t="shared" si="17"/>
        <v>9</v>
      </c>
      <c r="J163" s="717">
        <f t="shared" si="21"/>
        <v>4</v>
      </c>
      <c r="K163" s="718">
        <f t="shared" si="19"/>
        <v>0.44444444444444442</v>
      </c>
    </row>
    <row r="164" spans="1:11" ht="10.5" customHeight="1">
      <c r="A164" s="872" t="s">
        <v>3119</v>
      </c>
      <c r="B164" s="873" t="s">
        <v>3120</v>
      </c>
      <c r="C164" s="874">
        <v>84</v>
      </c>
      <c r="D164" s="559">
        <v>1</v>
      </c>
      <c r="E164" s="716">
        <f t="shared" si="20"/>
        <v>1.1904761904761904E-2</v>
      </c>
      <c r="F164" s="874">
        <v>33</v>
      </c>
      <c r="G164" s="559">
        <v>14</v>
      </c>
      <c r="H164" s="718">
        <f t="shared" si="18"/>
        <v>0.42424242424242425</v>
      </c>
      <c r="I164" s="818">
        <f t="shared" si="17"/>
        <v>117</v>
      </c>
      <c r="J164" s="717">
        <f t="shared" si="21"/>
        <v>15</v>
      </c>
      <c r="K164" s="718">
        <f t="shared" si="19"/>
        <v>0.12820512820512819</v>
      </c>
    </row>
    <row r="165" spans="1:11" ht="10.5" customHeight="1">
      <c r="A165" s="872" t="s">
        <v>3121</v>
      </c>
      <c r="B165" s="873" t="s">
        <v>3122</v>
      </c>
      <c r="C165" s="874">
        <v>5</v>
      </c>
      <c r="D165" s="559"/>
      <c r="E165" s="716">
        <f t="shared" si="20"/>
        <v>0</v>
      </c>
      <c r="F165" s="874">
        <v>22</v>
      </c>
      <c r="G165" s="559">
        <v>10</v>
      </c>
      <c r="H165" s="718">
        <f t="shared" si="18"/>
        <v>0.45454545454545453</v>
      </c>
      <c r="I165" s="818">
        <f t="shared" si="17"/>
        <v>27</v>
      </c>
      <c r="J165" s="717">
        <f t="shared" si="21"/>
        <v>10</v>
      </c>
      <c r="K165" s="718">
        <f t="shared" si="19"/>
        <v>0.37037037037037035</v>
      </c>
    </row>
    <row r="166" spans="1:11" ht="10.5" customHeight="1">
      <c r="A166" s="872" t="s">
        <v>3123</v>
      </c>
      <c r="B166" s="873" t="s">
        <v>3124</v>
      </c>
      <c r="C166" s="874">
        <v>93</v>
      </c>
      <c r="D166" s="559">
        <v>1</v>
      </c>
      <c r="E166" s="716">
        <f t="shared" si="20"/>
        <v>1.0752688172043012E-2</v>
      </c>
      <c r="F166" s="874">
        <v>54</v>
      </c>
      <c r="G166" s="559">
        <v>64</v>
      </c>
      <c r="H166" s="718">
        <f t="shared" si="18"/>
        <v>1.1851851851851851</v>
      </c>
      <c r="I166" s="818">
        <f t="shared" si="17"/>
        <v>147</v>
      </c>
      <c r="J166" s="717">
        <f t="shared" si="21"/>
        <v>65</v>
      </c>
      <c r="K166" s="718">
        <f t="shared" si="19"/>
        <v>0.44217687074829931</v>
      </c>
    </row>
    <row r="167" spans="1:11" ht="10.5" customHeight="1">
      <c r="A167" s="872" t="s">
        <v>3125</v>
      </c>
      <c r="B167" s="873" t="s">
        <v>3126</v>
      </c>
      <c r="C167" s="874"/>
      <c r="D167" s="559"/>
      <c r="E167" s="716"/>
      <c r="F167" s="874"/>
      <c r="G167" s="559">
        <v>2</v>
      </c>
      <c r="H167" s="718"/>
      <c r="I167" s="818"/>
      <c r="J167" s="717">
        <f t="shared" si="21"/>
        <v>2</v>
      </c>
      <c r="K167" s="718"/>
    </row>
    <row r="168" spans="1:11" ht="10.5" customHeight="1">
      <c r="A168" s="872" t="s">
        <v>3127</v>
      </c>
      <c r="B168" s="873" t="s">
        <v>3128</v>
      </c>
      <c r="C168" s="874">
        <v>7</v>
      </c>
      <c r="D168" s="559"/>
      <c r="E168" s="716">
        <f t="shared" si="20"/>
        <v>0</v>
      </c>
      <c r="F168" s="874">
        <v>3</v>
      </c>
      <c r="G168" s="559">
        <v>11</v>
      </c>
      <c r="H168" s="718">
        <f t="shared" si="18"/>
        <v>3.6666666666666665</v>
      </c>
      <c r="I168" s="818">
        <f t="shared" ref="I168:I191" si="22">C168+F168</f>
        <v>10</v>
      </c>
      <c r="J168" s="717">
        <f t="shared" si="21"/>
        <v>11</v>
      </c>
      <c r="K168" s="718">
        <f t="shared" si="19"/>
        <v>1.1000000000000001</v>
      </c>
    </row>
    <row r="169" spans="1:11" ht="10.5" customHeight="1">
      <c r="A169" s="872" t="s">
        <v>2936</v>
      </c>
      <c r="B169" s="873" t="s">
        <v>2937</v>
      </c>
      <c r="C169" s="874">
        <v>4</v>
      </c>
      <c r="D169" s="559"/>
      <c r="E169" s="716">
        <f t="shared" si="20"/>
        <v>0</v>
      </c>
      <c r="F169" s="874">
        <v>1030</v>
      </c>
      <c r="G169" s="559">
        <v>246</v>
      </c>
      <c r="H169" s="718">
        <f t="shared" si="18"/>
        <v>0.23883495145631067</v>
      </c>
      <c r="I169" s="818">
        <f t="shared" si="22"/>
        <v>1034</v>
      </c>
      <c r="J169" s="717">
        <f t="shared" si="21"/>
        <v>246</v>
      </c>
      <c r="K169" s="718">
        <f t="shared" si="19"/>
        <v>0.23791102514506771</v>
      </c>
    </row>
    <row r="170" spans="1:11" ht="10.5" customHeight="1">
      <c r="A170" s="872" t="s">
        <v>2938</v>
      </c>
      <c r="B170" s="873" t="s">
        <v>2973</v>
      </c>
      <c r="C170" s="874"/>
      <c r="D170" s="559"/>
      <c r="E170" s="716"/>
      <c r="F170" s="874">
        <v>4</v>
      </c>
      <c r="G170" s="559">
        <v>1</v>
      </c>
      <c r="H170" s="718">
        <f t="shared" si="18"/>
        <v>0.25</v>
      </c>
      <c r="I170" s="818">
        <f t="shared" si="22"/>
        <v>4</v>
      </c>
      <c r="J170" s="717">
        <f t="shared" si="21"/>
        <v>1</v>
      </c>
      <c r="K170" s="718">
        <f t="shared" si="19"/>
        <v>0.25</v>
      </c>
    </row>
    <row r="171" spans="1:11" ht="10.5" customHeight="1">
      <c r="A171" s="872" t="s">
        <v>2974</v>
      </c>
      <c r="B171" s="873" t="s">
        <v>2975</v>
      </c>
      <c r="C171" s="874"/>
      <c r="D171" s="559"/>
      <c r="E171" s="716"/>
      <c r="F171" s="874">
        <v>6</v>
      </c>
      <c r="G171" s="559"/>
      <c r="H171" s="718">
        <f t="shared" si="18"/>
        <v>0</v>
      </c>
      <c r="I171" s="818">
        <f t="shared" si="22"/>
        <v>6</v>
      </c>
      <c r="J171" s="717">
        <f t="shared" si="21"/>
        <v>0</v>
      </c>
      <c r="K171" s="718">
        <f t="shared" si="19"/>
        <v>0</v>
      </c>
    </row>
    <row r="172" spans="1:11" ht="10.5" customHeight="1">
      <c r="A172" s="872" t="s">
        <v>2906</v>
      </c>
      <c r="B172" s="873" t="s">
        <v>2907</v>
      </c>
      <c r="C172" s="874">
        <v>2</v>
      </c>
      <c r="D172" s="559"/>
      <c r="E172" s="716">
        <f t="shared" si="20"/>
        <v>0</v>
      </c>
      <c r="F172" s="874">
        <v>12</v>
      </c>
      <c r="G172" s="559">
        <v>1</v>
      </c>
      <c r="H172" s="718">
        <f t="shared" si="18"/>
        <v>8.3333333333333329E-2</v>
      </c>
      <c r="I172" s="818">
        <f t="shared" si="22"/>
        <v>14</v>
      </c>
      <c r="J172" s="717">
        <f t="shared" si="21"/>
        <v>1</v>
      </c>
      <c r="K172" s="718">
        <f t="shared" si="19"/>
        <v>7.1428571428571425E-2</v>
      </c>
    </row>
    <row r="173" spans="1:11" ht="10.5" customHeight="1">
      <c r="A173" s="872" t="s">
        <v>2940</v>
      </c>
      <c r="B173" s="873" t="s">
        <v>2941</v>
      </c>
      <c r="C173" s="874">
        <v>29</v>
      </c>
      <c r="D173" s="559">
        <v>6</v>
      </c>
      <c r="E173" s="716">
        <f t="shared" si="20"/>
        <v>0.20689655172413793</v>
      </c>
      <c r="F173" s="874">
        <v>354</v>
      </c>
      <c r="G173" s="559">
        <v>557</v>
      </c>
      <c r="H173" s="718">
        <f t="shared" si="18"/>
        <v>1.5734463276836159</v>
      </c>
      <c r="I173" s="818">
        <f t="shared" si="22"/>
        <v>383</v>
      </c>
      <c r="J173" s="717">
        <f t="shared" si="21"/>
        <v>563</v>
      </c>
      <c r="K173" s="718">
        <f t="shared" si="19"/>
        <v>1.4699738903394255</v>
      </c>
    </row>
    <row r="174" spans="1:11" ht="10.5" customHeight="1">
      <c r="A174" s="872" t="s">
        <v>2942</v>
      </c>
      <c r="B174" s="873" t="s">
        <v>2943</v>
      </c>
      <c r="C174" s="874">
        <v>4</v>
      </c>
      <c r="D174" s="559">
        <v>1</v>
      </c>
      <c r="E174" s="716">
        <f t="shared" si="20"/>
        <v>0.25</v>
      </c>
      <c r="F174" s="874">
        <v>2157</v>
      </c>
      <c r="G174" s="559">
        <v>474</v>
      </c>
      <c r="H174" s="718">
        <f t="shared" si="18"/>
        <v>0.21974965229485396</v>
      </c>
      <c r="I174" s="818">
        <f t="shared" si="22"/>
        <v>2161</v>
      </c>
      <c r="J174" s="717">
        <f t="shared" si="21"/>
        <v>475</v>
      </c>
      <c r="K174" s="718">
        <f t="shared" si="19"/>
        <v>0.21980564553447479</v>
      </c>
    </row>
    <row r="175" spans="1:11" ht="10.5" customHeight="1">
      <c r="A175" s="872" t="s">
        <v>2910</v>
      </c>
      <c r="B175" s="873" t="s">
        <v>2911</v>
      </c>
      <c r="C175" s="874">
        <v>1</v>
      </c>
      <c r="D175" s="559"/>
      <c r="E175" s="716">
        <f t="shared" si="20"/>
        <v>0</v>
      </c>
      <c r="F175" s="874">
        <v>15</v>
      </c>
      <c r="G175" s="559"/>
      <c r="H175" s="718">
        <f t="shared" si="18"/>
        <v>0</v>
      </c>
      <c r="I175" s="818">
        <f t="shared" si="22"/>
        <v>16</v>
      </c>
      <c r="J175" s="717">
        <f t="shared" si="21"/>
        <v>0</v>
      </c>
      <c r="K175" s="718">
        <f t="shared" si="19"/>
        <v>0</v>
      </c>
    </row>
    <row r="176" spans="1:11" ht="10.5" customHeight="1">
      <c r="A176" s="872" t="s">
        <v>3472</v>
      </c>
      <c r="B176" s="873" t="s">
        <v>3473</v>
      </c>
      <c r="C176" s="874"/>
      <c r="D176" s="559"/>
      <c r="E176" s="716"/>
      <c r="F176" s="874">
        <v>6</v>
      </c>
      <c r="G176" s="559"/>
      <c r="H176" s="718">
        <f t="shared" si="18"/>
        <v>0</v>
      </c>
      <c r="I176" s="818">
        <f t="shared" si="22"/>
        <v>6</v>
      </c>
      <c r="J176" s="717">
        <f t="shared" si="21"/>
        <v>0</v>
      </c>
      <c r="K176" s="718">
        <f t="shared" si="19"/>
        <v>0</v>
      </c>
    </row>
    <row r="177" spans="1:11" ht="10.5" customHeight="1">
      <c r="A177" s="872" t="s">
        <v>3084</v>
      </c>
      <c r="B177" s="873" t="s">
        <v>3085</v>
      </c>
      <c r="C177" s="874">
        <v>5</v>
      </c>
      <c r="D177" s="559"/>
      <c r="E177" s="716">
        <f t="shared" si="20"/>
        <v>0</v>
      </c>
      <c r="F177" s="874">
        <v>656</v>
      </c>
      <c r="G177" s="559">
        <v>174</v>
      </c>
      <c r="H177" s="718">
        <f t="shared" si="18"/>
        <v>0.2652439024390244</v>
      </c>
      <c r="I177" s="818">
        <f t="shared" si="22"/>
        <v>661</v>
      </c>
      <c r="J177" s="717">
        <f t="shared" si="21"/>
        <v>174</v>
      </c>
      <c r="K177" s="718">
        <f t="shared" si="19"/>
        <v>0.26323751891074132</v>
      </c>
    </row>
    <row r="178" spans="1:11" ht="10.5" customHeight="1">
      <c r="A178" s="872" t="s">
        <v>2976</v>
      </c>
      <c r="B178" s="873" t="s">
        <v>2977</v>
      </c>
      <c r="C178" s="874">
        <v>108</v>
      </c>
      <c r="D178" s="559">
        <v>8</v>
      </c>
      <c r="E178" s="716">
        <f t="shared" si="20"/>
        <v>7.407407407407407E-2</v>
      </c>
      <c r="F178" s="874">
        <v>4607</v>
      </c>
      <c r="G178" s="559">
        <v>1167</v>
      </c>
      <c r="H178" s="718">
        <f t="shared" si="18"/>
        <v>0.25331018016062512</v>
      </c>
      <c r="I178" s="818">
        <f t="shared" si="22"/>
        <v>4715</v>
      </c>
      <c r="J178" s="717">
        <f t="shared" si="21"/>
        <v>1175</v>
      </c>
      <c r="K178" s="718">
        <f t="shared" si="19"/>
        <v>0.24920466595970309</v>
      </c>
    </row>
    <row r="179" spans="1:11" ht="10.5" customHeight="1">
      <c r="A179" s="872" t="s">
        <v>2978</v>
      </c>
      <c r="B179" s="873" t="s">
        <v>2979</v>
      </c>
      <c r="C179" s="874"/>
      <c r="D179" s="559"/>
      <c r="E179" s="716"/>
      <c r="F179" s="874">
        <v>11</v>
      </c>
      <c r="G179" s="559">
        <v>4</v>
      </c>
      <c r="H179" s="718">
        <f t="shared" si="18"/>
        <v>0.36363636363636365</v>
      </c>
      <c r="I179" s="818">
        <f t="shared" si="22"/>
        <v>11</v>
      </c>
      <c r="J179" s="717">
        <f t="shared" si="21"/>
        <v>4</v>
      </c>
      <c r="K179" s="718">
        <f t="shared" si="19"/>
        <v>0.36363636363636365</v>
      </c>
    </row>
    <row r="180" spans="1:11" ht="10.5" customHeight="1">
      <c r="A180" s="872" t="s">
        <v>4201</v>
      </c>
      <c r="B180" s="875" t="s">
        <v>4202</v>
      </c>
      <c r="C180" s="874"/>
      <c r="D180" s="559"/>
      <c r="E180" s="716"/>
      <c r="F180" s="874">
        <v>1</v>
      </c>
      <c r="G180" s="559"/>
      <c r="H180" s="718">
        <f t="shared" si="18"/>
        <v>0</v>
      </c>
      <c r="I180" s="818">
        <f t="shared" si="22"/>
        <v>1</v>
      </c>
      <c r="J180" s="717">
        <f t="shared" si="21"/>
        <v>0</v>
      </c>
      <c r="K180" s="718">
        <f t="shared" si="19"/>
        <v>0</v>
      </c>
    </row>
    <row r="181" spans="1:11" ht="10.5" customHeight="1">
      <c r="A181" s="872" t="s">
        <v>2982</v>
      </c>
      <c r="B181" s="873" t="s">
        <v>2983</v>
      </c>
      <c r="C181" s="874"/>
      <c r="D181" s="559"/>
      <c r="E181" s="716"/>
      <c r="F181" s="874">
        <v>31</v>
      </c>
      <c r="G181" s="559">
        <v>2</v>
      </c>
      <c r="H181" s="718">
        <f t="shared" si="18"/>
        <v>6.4516129032258063E-2</v>
      </c>
      <c r="I181" s="818">
        <f t="shared" si="22"/>
        <v>31</v>
      </c>
      <c r="J181" s="717">
        <f t="shared" si="21"/>
        <v>2</v>
      </c>
      <c r="K181" s="718">
        <f t="shared" si="19"/>
        <v>6.4516129032258063E-2</v>
      </c>
    </row>
    <row r="182" spans="1:11" ht="10.5" customHeight="1">
      <c r="A182" s="872" t="s">
        <v>2944</v>
      </c>
      <c r="B182" s="873" t="s">
        <v>2945</v>
      </c>
      <c r="C182" s="874">
        <v>2</v>
      </c>
      <c r="D182" s="559"/>
      <c r="E182" s="716">
        <f t="shared" si="20"/>
        <v>0</v>
      </c>
      <c r="F182" s="874">
        <v>1822</v>
      </c>
      <c r="G182" s="559">
        <v>489</v>
      </c>
      <c r="H182" s="718">
        <f t="shared" si="18"/>
        <v>0.26838638858397368</v>
      </c>
      <c r="I182" s="818">
        <f t="shared" si="22"/>
        <v>1824</v>
      </c>
      <c r="J182" s="717">
        <f t="shared" si="21"/>
        <v>489</v>
      </c>
      <c r="K182" s="718">
        <f t="shared" si="19"/>
        <v>0.26809210526315791</v>
      </c>
    </row>
    <row r="183" spans="1:11" ht="10.5" customHeight="1">
      <c r="A183" s="872" t="s">
        <v>2916</v>
      </c>
      <c r="B183" s="873" t="s">
        <v>2917</v>
      </c>
      <c r="C183" s="874">
        <v>3</v>
      </c>
      <c r="D183" s="559"/>
      <c r="E183" s="716">
        <f t="shared" si="20"/>
        <v>0</v>
      </c>
      <c r="F183" s="874">
        <v>166</v>
      </c>
      <c r="G183" s="559"/>
      <c r="H183" s="718">
        <f t="shared" si="18"/>
        <v>0</v>
      </c>
      <c r="I183" s="818">
        <f t="shared" si="22"/>
        <v>169</v>
      </c>
      <c r="J183" s="717">
        <f t="shared" si="21"/>
        <v>0</v>
      </c>
      <c r="K183" s="718">
        <f t="shared" si="19"/>
        <v>0</v>
      </c>
    </row>
    <row r="184" spans="1:11" ht="10.5" customHeight="1">
      <c r="A184" s="872" t="s">
        <v>2984</v>
      </c>
      <c r="B184" s="875" t="s">
        <v>2985</v>
      </c>
      <c r="C184" s="874"/>
      <c r="D184" s="559"/>
      <c r="E184" s="716"/>
      <c r="F184" s="874">
        <v>2</v>
      </c>
      <c r="G184" s="559"/>
      <c r="H184" s="718">
        <f t="shared" si="18"/>
        <v>0</v>
      </c>
      <c r="I184" s="818">
        <f t="shared" si="22"/>
        <v>2</v>
      </c>
      <c r="J184" s="717">
        <f t="shared" si="21"/>
        <v>0</v>
      </c>
      <c r="K184" s="718">
        <f t="shared" si="19"/>
        <v>0</v>
      </c>
    </row>
    <row r="185" spans="1:11" ht="10.5" customHeight="1">
      <c r="A185" s="872" t="s">
        <v>2986</v>
      </c>
      <c r="B185" s="873" t="s">
        <v>2987</v>
      </c>
      <c r="C185" s="874">
        <v>1</v>
      </c>
      <c r="D185" s="559"/>
      <c r="E185" s="716">
        <f t="shared" si="20"/>
        <v>0</v>
      </c>
      <c r="F185" s="874">
        <v>258</v>
      </c>
      <c r="G185" s="559">
        <v>57</v>
      </c>
      <c r="H185" s="718">
        <f t="shared" si="18"/>
        <v>0.22093023255813954</v>
      </c>
      <c r="I185" s="818">
        <f t="shared" si="22"/>
        <v>259</v>
      </c>
      <c r="J185" s="717">
        <f t="shared" si="21"/>
        <v>57</v>
      </c>
      <c r="K185" s="718">
        <f t="shared" si="19"/>
        <v>0.22007722007722008</v>
      </c>
    </row>
    <row r="186" spans="1:11" ht="10.5" customHeight="1">
      <c r="A186" s="872" t="s">
        <v>2988</v>
      </c>
      <c r="B186" s="875" t="s">
        <v>2989</v>
      </c>
      <c r="C186" s="874"/>
      <c r="D186" s="559"/>
      <c r="E186" s="716"/>
      <c r="F186" s="874">
        <v>59</v>
      </c>
      <c r="G186" s="559"/>
      <c r="H186" s="718">
        <f t="shared" si="18"/>
        <v>0</v>
      </c>
      <c r="I186" s="818">
        <f t="shared" si="22"/>
        <v>59</v>
      </c>
      <c r="J186" s="717">
        <f t="shared" si="21"/>
        <v>0</v>
      </c>
      <c r="K186" s="718">
        <f t="shared" si="19"/>
        <v>0</v>
      </c>
    </row>
    <row r="187" spans="1:11" ht="10.5" customHeight="1">
      <c r="A187" s="872" t="s">
        <v>2990</v>
      </c>
      <c r="B187" s="875" t="s">
        <v>2991</v>
      </c>
      <c r="C187" s="874"/>
      <c r="D187" s="559"/>
      <c r="E187" s="716"/>
      <c r="F187" s="874">
        <v>1</v>
      </c>
      <c r="G187" s="559"/>
      <c r="H187" s="718">
        <f t="shared" si="18"/>
        <v>0</v>
      </c>
      <c r="I187" s="818">
        <f t="shared" si="22"/>
        <v>1</v>
      </c>
      <c r="J187" s="717">
        <f t="shared" si="21"/>
        <v>0</v>
      </c>
      <c r="K187" s="718">
        <f t="shared" si="19"/>
        <v>0</v>
      </c>
    </row>
    <row r="188" spans="1:11" ht="10.5" customHeight="1">
      <c r="A188" s="872" t="s">
        <v>3086</v>
      </c>
      <c r="B188" s="875" t="s">
        <v>3087</v>
      </c>
      <c r="C188" s="874"/>
      <c r="D188" s="559"/>
      <c r="E188" s="716"/>
      <c r="F188" s="874">
        <v>105</v>
      </c>
      <c r="G188" s="559"/>
      <c r="H188" s="718">
        <f t="shared" si="18"/>
        <v>0</v>
      </c>
      <c r="I188" s="818">
        <f t="shared" si="22"/>
        <v>105</v>
      </c>
      <c r="J188" s="717">
        <f t="shared" si="21"/>
        <v>0</v>
      </c>
      <c r="K188" s="718">
        <f t="shared" si="19"/>
        <v>0</v>
      </c>
    </row>
    <row r="189" spans="1:11" ht="10.5" customHeight="1">
      <c r="A189" s="872" t="s">
        <v>2918</v>
      </c>
      <c r="B189" s="873" t="s">
        <v>2919</v>
      </c>
      <c r="C189" s="874">
        <v>13</v>
      </c>
      <c r="D189" s="559">
        <v>5</v>
      </c>
      <c r="E189" s="716">
        <f t="shared" si="20"/>
        <v>0.38461538461538464</v>
      </c>
      <c r="F189" s="874">
        <v>1673</v>
      </c>
      <c r="G189" s="559">
        <v>477</v>
      </c>
      <c r="H189" s="718">
        <f t="shared" si="18"/>
        <v>0.28511655708308425</v>
      </c>
      <c r="I189" s="818">
        <f t="shared" si="22"/>
        <v>1686</v>
      </c>
      <c r="J189" s="717">
        <f t="shared" si="21"/>
        <v>482</v>
      </c>
      <c r="K189" s="718">
        <f t="shared" si="19"/>
        <v>0.2858837485172005</v>
      </c>
    </row>
    <row r="190" spans="1:11" ht="10.5" customHeight="1">
      <c r="A190" s="872" t="s">
        <v>2946</v>
      </c>
      <c r="B190" s="873" t="s">
        <v>2947</v>
      </c>
      <c r="C190" s="874"/>
      <c r="D190" s="559"/>
      <c r="E190" s="716"/>
      <c r="F190" s="874">
        <v>1</v>
      </c>
      <c r="G190" s="559"/>
      <c r="H190" s="718">
        <f t="shared" si="18"/>
        <v>0</v>
      </c>
      <c r="I190" s="818">
        <f t="shared" si="22"/>
        <v>1</v>
      </c>
      <c r="J190" s="717">
        <f t="shared" si="21"/>
        <v>0</v>
      </c>
      <c r="K190" s="718">
        <f t="shared" si="19"/>
        <v>0</v>
      </c>
    </row>
    <row r="191" spans="1:11" ht="10.5" customHeight="1">
      <c r="A191" s="872" t="s">
        <v>2999</v>
      </c>
      <c r="B191" s="875" t="s">
        <v>3000</v>
      </c>
      <c r="C191" s="874"/>
      <c r="D191" s="559"/>
      <c r="E191" s="716"/>
      <c r="F191" s="874">
        <v>1</v>
      </c>
      <c r="G191" s="559"/>
      <c r="H191" s="718">
        <f t="shared" si="18"/>
        <v>0</v>
      </c>
      <c r="I191" s="818">
        <f t="shared" si="22"/>
        <v>1</v>
      </c>
      <c r="J191" s="717">
        <f t="shared" si="21"/>
        <v>0</v>
      </c>
      <c r="K191" s="718">
        <f t="shared" si="19"/>
        <v>0</v>
      </c>
    </row>
    <row r="192" spans="1:11">
      <c r="A192" s="559"/>
      <c r="B192" s="887" t="s">
        <v>2199</v>
      </c>
      <c r="C192" s="888">
        <f t="shared" ref="C192:D192" si="23">SUM(C81:C191)</f>
        <v>7159</v>
      </c>
      <c r="D192" s="888">
        <f t="shared" si="23"/>
        <v>1051</v>
      </c>
      <c r="E192" s="721">
        <f t="shared" si="20"/>
        <v>0.14680821343763095</v>
      </c>
      <c r="F192" s="888">
        <f t="shared" ref="F192:G192" si="24">SUM(F81:F191)</f>
        <v>24009</v>
      </c>
      <c r="G192" s="888">
        <f t="shared" si="24"/>
        <v>6463</v>
      </c>
      <c r="H192" s="722">
        <f t="shared" si="18"/>
        <v>0.26919072014661166</v>
      </c>
      <c r="I192" s="830">
        <f t="shared" ref="I192" si="25">C192+F192</f>
        <v>31168</v>
      </c>
      <c r="J192" s="781">
        <f t="shared" si="21"/>
        <v>7514</v>
      </c>
      <c r="K192" s="722">
        <f t="shared" si="19"/>
        <v>0.24108059548254621</v>
      </c>
    </row>
  </sheetData>
  <sortState ref="A120:K189">
    <sortCondition ref="A120:A189"/>
  </sortState>
  <mergeCells count="5">
    <mergeCell ref="A5:A6"/>
    <mergeCell ref="B5:B6"/>
    <mergeCell ref="C5:E5"/>
    <mergeCell ref="F5:H5"/>
    <mergeCell ref="I5:K5"/>
  </mergeCells>
  <pageMargins left="0" right="0" top="0" bottom="0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182"/>
  <sheetViews>
    <sheetView view="pageBreakPreview" topLeftCell="A112" zoomScaleSheetLayoutView="100" workbookViewId="0">
      <selection activeCell="B120" sqref="B120"/>
    </sheetView>
  </sheetViews>
  <sheetFormatPr defaultColWidth="9.140625" defaultRowHeight="12.75"/>
  <cols>
    <col min="1" max="1" width="8.85546875" style="58" customWidth="1"/>
    <col min="2" max="2" width="44.5703125" style="58" customWidth="1"/>
    <col min="3" max="3" width="8.28515625" style="58" customWidth="1"/>
    <col min="4" max="4" width="9.28515625" style="58" customWidth="1"/>
    <col min="5" max="5" width="9.7109375" style="58" customWidth="1"/>
    <col min="6" max="6" width="8.5703125" style="58" customWidth="1"/>
    <col min="7" max="7" width="10.7109375" style="58" customWidth="1"/>
    <col min="8" max="8" width="9.140625" style="58" customWidth="1"/>
    <col min="9" max="9" width="8.42578125" style="58" customWidth="1"/>
    <col min="10" max="10" width="11.140625" style="58" customWidth="1"/>
    <col min="11" max="11" width="9.85546875" style="58" customWidth="1"/>
    <col min="12" max="13" width="8.42578125" style="58" customWidth="1"/>
    <col min="14" max="16384" width="9.140625" style="58"/>
  </cols>
  <sheetData>
    <row r="1" spans="1:13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88"/>
      <c r="H1" s="188"/>
      <c r="I1" s="190"/>
      <c r="J1" s="260"/>
    </row>
    <row r="2" spans="1:13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88"/>
      <c r="H2" s="188"/>
      <c r="I2" s="190"/>
      <c r="J2" s="260"/>
    </row>
    <row r="3" spans="1:13">
      <c r="A3" s="192"/>
      <c r="B3" s="193"/>
      <c r="C3" s="184"/>
      <c r="D3" s="188"/>
      <c r="E3" s="188"/>
      <c r="F3" s="188"/>
      <c r="G3" s="188"/>
      <c r="H3" s="188"/>
      <c r="I3" s="190"/>
      <c r="J3" s="260"/>
      <c r="M3" s="155"/>
    </row>
    <row r="4" spans="1:13" s="146" customFormat="1" ht="14.25">
      <c r="A4" s="192"/>
      <c r="B4" s="193" t="s">
        <v>1795</v>
      </c>
      <c r="C4" s="185" t="s">
        <v>1753</v>
      </c>
      <c r="D4" s="189"/>
      <c r="E4" s="189"/>
      <c r="F4" s="189"/>
      <c r="G4" s="189"/>
      <c r="H4" s="189"/>
      <c r="I4" s="191"/>
      <c r="J4" s="261"/>
      <c r="M4" s="98"/>
    </row>
    <row r="5" spans="1:13" ht="10.5" customHeight="1">
      <c r="A5" s="132"/>
      <c r="B5" s="131"/>
      <c r="F5" s="131"/>
      <c r="G5" s="131"/>
      <c r="H5" s="141"/>
      <c r="I5" s="141"/>
      <c r="J5" s="141"/>
      <c r="K5" s="141"/>
      <c r="L5" s="141"/>
      <c r="M5" s="141"/>
    </row>
    <row r="6" spans="1:13" ht="81" customHeight="1">
      <c r="A6" s="972" t="s">
        <v>51</v>
      </c>
      <c r="B6" s="970" t="s">
        <v>202</v>
      </c>
      <c r="C6" s="965" t="s">
        <v>1754</v>
      </c>
      <c r="D6" s="966"/>
      <c r="E6" s="967"/>
      <c r="F6" s="965" t="s">
        <v>1755</v>
      </c>
      <c r="G6" s="966"/>
      <c r="H6" s="967"/>
      <c r="I6" s="965" t="s">
        <v>1756</v>
      </c>
      <c r="J6" s="966"/>
      <c r="K6" s="967"/>
    </row>
    <row r="7" spans="1:13" ht="35.25" customHeight="1" thickBot="1">
      <c r="A7" s="973"/>
      <c r="B7" s="971"/>
      <c r="C7" s="347" t="s">
        <v>1808</v>
      </c>
      <c r="D7" s="355" t="s">
        <v>1809</v>
      </c>
      <c r="E7" s="349" t="s">
        <v>1804</v>
      </c>
      <c r="F7" s="347" t="s">
        <v>1808</v>
      </c>
      <c r="G7" s="355" t="s">
        <v>1809</v>
      </c>
      <c r="H7" s="349" t="s">
        <v>1804</v>
      </c>
      <c r="I7" s="347" t="s">
        <v>1808</v>
      </c>
      <c r="J7" s="355" t="s">
        <v>1809</v>
      </c>
      <c r="K7" s="349" t="s">
        <v>1804</v>
      </c>
    </row>
    <row r="8" spans="1:13" s="59" customFormat="1" ht="14.1" customHeight="1" thickTop="1">
      <c r="A8" s="544" t="s">
        <v>1948</v>
      </c>
      <c r="B8" s="545"/>
      <c r="C8" s="546"/>
      <c r="D8" s="546"/>
      <c r="E8" s="546"/>
      <c r="F8" s="546"/>
      <c r="G8" s="147"/>
      <c r="H8" s="147"/>
      <c r="I8" s="147"/>
      <c r="J8" s="147"/>
      <c r="K8" s="147"/>
    </row>
    <row r="9" spans="1:13" s="59" customFormat="1" ht="14.1" customHeight="1">
      <c r="A9" s="246" t="s">
        <v>203</v>
      </c>
      <c r="B9" s="148"/>
      <c r="C9" s="421">
        <v>17025</v>
      </c>
      <c r="D9" s="357">
        <v>2685</v>
      </c>
      <c r="E9" s="532">
        <f>D9/C9</f>
        <v>0.15770925110132158</v>
      </c>
      <c r="F9" s="421">
        <v>2470</v>
      </c>
      <c r="G9" s="357">
        <v>507</v>
      </c>
      <c r="H9" s="532">
        <f>G9/F9</f>
        <v>0.20526315789473684</v>
      </c>
      <c r="I9" s="421">
        <v>19495</v>
      </c>
      <c r="J9" s="357">
        <f>D9+G9</f>
        <v>3192</v>
      </c>
      <c r="K9" s="532">
        <f>J9/I9</f>
        <v>0.16373429084380611</v>
      </c>
    </row>
    <row r="10" spans="1:13" s="59" customFormat="1" ht="14.1" customHeight="1">
      <c r="A10" s="247" t="s">
        <v>204</v>
      </c>
      <c r="B10" s="156"/>
      <c r="C10" s="143">
        <v>17025</v>
      </c>
      <c r="D10" s="143">
        <v>2685</v>
      </c>
      <c r="E10" s="532">
        <f t="shared" ref="E10:E66" si="0">D10/C10</f>
        <v>0.15770925110132158</v>
      </c>
      <c r="F10" s="143">
        <v>2470</v>
      </c>
      <c r="G10" s="143">
        <v>507</v>
      </c>
      <c r="H10" s="532">
        <f t="shared" ref="H10:H66" si="1">G10/F10</f>
        <v>0.20526315789473684</v>
      </c>
      <c r="I10" s="143">
        <v>19495</v>
      </c>
      <c r="J10" s="421">
        <f t="shared" ref="J10:J66" si="2">D10+G10</f>
        <v>3192</v>
      </c>
      <c r="K10" s="532">
        <f t="shared" ref="K10:K66" si="3">J10/I10</f>
        <v>0.16373429084380611</v>
      </c>
    </row>
    <row r="11" spans="1:13" s="59" customFormat="1" ht="14.1" customHeight="1">
      <c r="A11" s="503" t="s">
        <v>1949</v>
      </c>
      <c r="B11" s="504" t="s">
        <v>1950</v>
      </c>
      <c r="C11" s="505">
        <v>80</v>
      </c>
      <c r="D11" s="143">
        <v>2</v>
      </c>
      <c r="E11" s="532">
        <f t="shared" si="0"/>
        <v>2.5000000000000001E-2</v>
      </c>
      <c r="F11" s="505">
        <v>4</v>
      </c>
      <c r="G11" s="143">
        <v>2</v>
      </c>
      <c r="H11" s="532">
        <f t="shared" si="1"/>
        <v>0.5</v>
      </c>
      <c r="I11" s="505">
        <f>C11+F11</f>
        <v>84</v>
      </c>
      <c r="J11" s="421">
        <f t="shared" si="2"/>
        <v>4</v>
      </c>
      <c r="K11" s="532">
        <f t="shared" si="3"/>
        <v>4.7619047619047616E-2</v>
      </c>
    </row>
    <row r="12" spans="1:13" s="59" customFormat="1" ht="14.1" customHeight="1">
      <c r="A12" s="503" t="s">
        <v>1951</v>
      </c>
      <c r="B12" s="504" t="s">
        <v>1952</v>
      </c>
      <c r="C12" s="505">
        <v>332</v>
      </c>
      <c r="D12" s="143">
        <v>39</v>
      </c>
      <c r="E12" s="532">
        <f t="shared" si="0"/>
        <v>0.11746987951807229</v>
      </c>
      <c r="F12" s="505">
        <v>19</v>
      </c>
      <c r="G12" s="143">
        <v>5</v>
      </c>
      <c r="H12" s="532">
        <f t="shared" si="1"/>
        <v>0.26315789473684209</v>
      </c>
      <c r="I12" s="505">
        <f t="shared" ref="I12:I66" si="4">C12+F12</f>
        <v>351</v>
      </c>
      <c r="J12" s="421">
        <f t="shared" si="2"/>
        <v>44</v>
      </c>
      <c r="K12" s="532">
        <f t="shared" si="3"/>
        <v>0.12535612535612536</v>
      </c>
    </row>
    <row r="13" spans="1:13" s="59" customFormat="1" ht="14.1" customHeight="1">
      <c r="A13" s="503" t="s">
        <v>1953</v>
      </c>
      <c r="B13" s="504" t="s">
        <v>1954</v>
      </c>
      <c r="C13" s="505">
        <v>97</v>
      </c>
      <c r="D13" s="143">
        <v>19</v>
      </c>
      <c r="E13" s="532">
        <f t="shared" si="0"/>
        <v>0.19587628865979381</v>
      </c>
      <c r="F13" s="505">
        <v>6</v>
      </c>
      <c r="G13" s="143">
        <v>1</v>
      </c>
      <c r="H13" s="532">
        <f t="shared" si="1"/>
        <v>0.16666666666666666</v>
      </c>
      <c r="I13" s="505">
        <f t="shared" si="4"/>
        <v>103</v>
      </c>
      <c r="J13" s="421">
        <f t="shared" si="2"/>
        <v>20</v>
      </c>
      <c r="K13" s="532">
        <f t="shared" si="3"/>
        <v>0.1941747572815534</v>
      </c>
    </row>
    <row r="14" spans="1:13" s="59" customFormat="1" ht="14.1" customHeight="1">
      <c r="A14" s="503" t="s">
        <v>1955</v>
      </c>
      <c r="B14" s="504" t="s">
        <v>1956</v>
      </c>
      <c r="C14" s="505">
        <v>682</v>
      </c>
      <c r="D14" s="143">
        <v>95</v>
      </c>
      <c r="E14" s="532">
        <f t="shared" si="0"/>
        <v>0.13929618768328444</v>
      </c>
      <c r="F14" s="505">
        <v>11</v>
      </c>
      <c r="G14" s="143">
        <v>1</v>
      </c>
      <c r="H14" s="532">
        <f t="shared" si="1"/>
        <v>9.0909090909090912E-2</v>
      </c>
      <c r="I14" s="505">
        <f t="shared" si="4"/>
        <v>693</v>
      </c>
      <c r="J14" s="421">
        <f t="shared" si="2"/>
        <v>96</v>
      </c>
      <c r="K14" s="532">
        <f t="shared" si="3"/>
        <v>0.13852813852813853</v>
      </c>
    </row>
    <row r="15" spans="1:13" s="59" customFormat="1" ht="14.1" customHeight="1">
      <c r="A15" s="503" t="s">
        <v>1957</v>
      </c>
      <c r="B15" s="504" t="s">
        <v>1958</v>
      </c>
      <c r="C15" s="505">
        <v>645</v>
      </c>
      <c r="D15" s="143">
        <v>103</v>
      </c>
      <c r="E15" s="532">
        <f t="shared" si="0"/>
        <v>0.15968992248062017</v>
      </c>
      <c r="F15" s="505">
        <v>8</v>
      </c>
      <c r="G15" s="143">
        <v>1</v>
      </c>
      <c r="H15" s="532">
        <f t="shared" si="1"/>
        <v>0.125</v>
      </c>
      <c r="I15" s="505">
        <f t="shared" si="4"/>
        <v>653</v>
      </c>
      <c r="J15" s="421">
        <f t="shared" si="2"/>
        <v>104</v>
      </c>
      <c r="K15" s="532">
        <f t="shared" si="3"/>
        <v>0.15926493108728942</v>
      </c>
    </row>
    <row r="16" spans="1:13" s="59" customFormat="1" ht="14.1" customHeight="1">
      <c r="A16" s="503" t="s">
        <v>1959</v>
      </c>
      <c r="B16" s="504" t="s">
        <v>1960</v>
      </c>
      <c r="C16" s="505"/>
      <c r="D16" s="143"/>
      <c r="E16" s="532"/>
      <c r="F16" s="505">
        <v>1</v>
      </c>
      <c r="G16" s="143"/>
      <c r="H16" s="532">
        <f t="shared" si="1"/>
        <v>0</v>
      </c>
      <c r="I16" s="505">
        <f t="shared" si="4"/>
        <v>1</v>
      </c>
      <c r="J16" s="421">
        <f t="shared" si="2"/>
        <v>0</v>
      </c>
      <c r="K16" s="532">
        <f t="shared" si="3"/>
        <v>0</v>
      </c>
    </row>
    <row r="17" spans="1:11" s="59" customFormat="1" ht="14.1" customHeight="1">
      <c r="A17" s="503" t="s">
        <v>1961</v>
      </c>
      <c r="B17" s="504" t="s">
        <v>1962</v>
      </c>
      <c r="C17" s="505">
        <v>69</v>
      </c>
      <c r="D17" s="143">
        <v>11</v>
      </c>
      <c r="E17" s="532">
        <f t="shared" si="0"/>
        <v>0.15942028985507245</v>
      </c>
      <c r="F17" s="505">
        <v>16</v>
      </c>
      <c r="G17" s="143">
        <v>3</v>
      </c>
      <c r="H17" s="532">
        <f t="shared" si="1"/>
        <v>0.1875</v>
      </c>
      <c r="I17" s="505">
        <f t="shared" si="4"/>
        <v>85</v>
      </c>
      <c r="J17" s="421">
        <f t="shared" si="2"/>
        <v>14</v>
      </c>
      <c r="K17" s="532">
        <f t="shared" si="3"/>
        <v>0.16470588235294117</v>
      </c>
    </row>
    <row r="18" spans="1:11" s="59" customFormat="1" ht="14.1" customHeight="1">
      <c r="A18" s="503" t="s">
        <v>1963</v>
      </c>
      <c r="B18" s="504" t="s">
        <v>1964</v>
      </c>
      <c r="C18" s="505">
        <v>950</v>
      </c>
      <c r="D18" s="143">
        <v>151</v>
      </c>
      <c r="E18" s="532">
        <f t="shared" si="0"/>
        <v>0.15894736842105264</v>
      </c>
      <c r="F18" s="505">
        <v>35</v>
      </c>
      <c r="G18" s="143">
        <v>4</v>
      </c>
      <c r="H18" s="532">
        <f t="shared" si="1"/>
        <v>0.11428571428571428</v>
      </c>
      <c r="I18" s="505">
        <f t="shared" si="4"/>
        <v>985</v>
      </c>
      <c r="J18" s="421">
        <f t="shared" si="2"/>
        <v>155</v>
      </c>
      <c r="K18" s="532">
        <f t="shared" si="3"/>
        <v>0.15736040609137056</v>
      </c>
    </row>
    <row r="19" spans="1:11" s="59" customFormat="1" ht="14.1" customHeight="1">
      <c r="A19" s="503" t="s">
        <v>1965</v>
      </c>
      <c r="B19" s="504" t="s">
        <v>1966</v>
      </c>
      <c r="C19" s="505">
        <v>184</v>
      </c>
      <c r="D19" s="143">
        <v>20</v>
      </c>
      <c r="E19" s="532">
        <f t="shared" si="0"/>
        <v>0.10869565217391304</v>
      </c>
      <c r="F19" s="505">
        <v>26</v>
      </c>
      <c r="G19" s="143">
        <v>3</v>
      </c>
      <c r="H19" s="532">
        <f t="shared" si="1"/>
        <v>0.11538461538461539</v>
      </c>
      <c r="I19" s="505">
        <f t="shared" si="4"/>
        <v>210</v>
      </c>
      <c r="J19" s="421">
        <f t="shared" si="2"/>
        <v>23</v>
      </c>
      <c r="K19" s="532">
        <f t="shared" si="3"/>
        <v>0.10952380952380952</v>
      </c>
    </row>
    <row r="20" spans="1:11" s="59" customFormat="1" ht="14.1" customHeight="1">
      <c r="A20" s="503" t="s">
        <v>1967</v>
      </c>
      <c r="B20" s="504" t="s">
        <v>1968</v>
      </c>
      <c r="C20" s="505">
        <v>690</v>
      </c>
      <c r="D20" s="143">
        <v>122</v>
      </c>
      <c r="E20" s="532">
        <f t="shared" si="0"/>
        <v>0.17681159420289855</v>
      </c>
      <c r="F20" s="505">
        <v>27</v>
      </c>
      <c r="G20" s="143">
        <v>9</v>
      </c>
      <c r="H20" s="532">
        <f t="shared" si="1"/>
        <v>0.33333333333333331</v>
      </c>
      <c r="I20" s="505">
        <f t="shared" si="4"/>
        <v>717</v>
      </c>
      <c r="J20" s="421">
        <f t="shared" si="2"/>
        <v>131</v>
      </c>
      <c r="K20" s="532">
        <f t="shared" si="3"/>
        <v>0.18270571827057183</v>
      </c>
    </row>
    <row r="21" spans="1:11" s="59" customFormat="1" ht="14.1" customHeight="1">
      <c r="A21" s="503" t="s">
        <v>1969</v>
      </c>
      <c r="B21" s="504" t="s">
        <v>1970</v>
      </c>
      <c r="C21" s="505">
        <v>505</v>
      </c>
      <c r="D21" s="143">
        <v>78</v>
      </c>
      <c r="E21" s="532">
        <f t="shared" si="0"/>
        <v>0.15445544554455445</v>
      </c>
      <c r="F21" s="505">
        <v>18</v>
      </c>
      <c r="G21" s="143">
        <v>3</v>
      </c>
      <c r="H21" s="532">
        <f t="shared" si="1"/>
        <v>0.16666666666666666</v>
      </c>
      <c r="I21" s="505">
        <f t="shared" si="4"/>
        <v>523</v>
      </c>
      <c r="J21" s="421">
        <f t="shared" si="2"/>
        <v>81</v>
      </c>
      <c r="K21" s="532">
        <f t="shared" si="3"/>
        <v>0.15487571701720843</v>
      </c>
    </row>
    <row r="22" spans="1:11" s="59" customFormat="1" ht="14.1" customHeight="1">
      <c r="A22" s="503" t="s">
        <v>1971</v>
      </c>
      <c r="B22" s="504" t="s">
        <v>1972</v>
      </c>
      <c r="C22" s="505">
        <v>1</v>
      </c>
      <c r="D22" s="143"/>
      <c r="E22" s="532">
        <f t="shared" si="0"/>
        <v>0</v>
      </c>
      <c r="F22" s="505"/>
      <c r="G22" s="143"/>
      <c r="H22" s="532"/>
      <c r="I22" s="505">
        <f t="shared" si="4"/>
        <v>1</v>
      </c>
      <c r="J22" s="421">
        <f t="shared" si="2"/>
        <v>0</v>
      </c>
      <c r="K22" s="532">
        <f t="shared" si="3"/>
        <v>0</v>
      </c>
    </row>
    <row r="23" spans="1:11" s="59" customFormat="1" ht="14.1" customHeight="1">
      <c r="A23" s="503" t="s">
        <v>1973</v>
      </c>
      <c r="B23" s="504" t="s">
        <v>1974</v>
      </c>
      <c r="C23" s="505">
        <v>1</v>
      </c>
      <c r="D23" s="143">
        <v>1</v>
      </c>
      <c r="E23" s="532">
        <f t="shared" si="0"/>
        <v>1</v>
      </c>
      <c r="F23" s="505"/>
      <c r="G23" s="143"/>
      <c r="H23" s="532"/>
      <c r="I23" s="505">
        <f t="shared" si="4"/>
        <v>1</v>
      </c>
      <c r="J23" s="421">
        <f t="shared" si="2"/>
        <v>1</v>
      </c>
      <c r="K23" s="532">
        <f t="shared" si="3"/>
        <v>1</v>
      </c>
    </row>
    <row r="24" spans="1:11" s="59" customFormat="1" ht="14.1" customHeight="1">
      <c r="A24" s="503" t="s">
        <v>1975</v>
      </c>
      <c r="B24" s="504" t="s">
        <v>1976</v>
      </c>
      <c r="C24" s="505">
        <v>1</v>
      </c>
      <c r="D24" s="143"/>
      <c r="E24" s="532">
        <f t="shared" si="0"/>
        <v>0</v>
      </c>
      <c r="F24" s="505"/>
      <c r="G24" s="143"/>
      <c r="H24" s="532"/>
      <c r="I24" s="505">
        <f t="shared" si="4"/>
        <v>1</v>
      </c>
      <c r="J24" s="421">
        <f t="shared" si="2"/>
        <v>0</v>
      </c>
      <c r="K24" s="532">
        <f t="shared" si="3"/>
        <v>0</v>
      </c>
    </row>
    <row r="25" spans="1:11" s="59" customFormat="1" ht="14.1" customHeight="1">
      <c r="A25" s="503" t="s">
        <v>1977</v>
      </c>
      <c r="B25" s="504" t="s">
        <v>1978</v>
      </c>
      <c r="C25" s="505"/>
      <c r="D25" s="143"/>
      <c r="E25" s="532"/>
      <c r="F25" s="505">
        <v>1</v>
      </c>
      <c r="G25" s="143"/>
      <c r="H25" s="532">
        <f t="shared" si="1"/>
        <v>0</v>
      </c>
      <c r="I25" s="505">
        <f t="shared" si="4"/>
        <v>1</v>
      </c>
      <c r="J25" s="421">
        <f t="shared" si="2"/>
        <v>0</v>
      </c>
      <c r="K25" s="532">
        <f t="shared" si="3"/>
        <v>0</v>
      </c>
    </row>
    <row r="26" spans="1:11" s="59" customFormat="1" ht="14.1" customHeight="1">
      <c r="A26" s="503" t="s">
        <v>1979</v>
      </c>
      <c r="B26" s="504" t="s">
        <v>1980</v>
      </c>
      <c r="C26" s="505">
        <v>3</v>
      </c>
      <c r="D26" s="143"/>
      <c r="E26" s="532">
        <f t="shared" si="0"/>
        <v>0</v>
      </c>
      <c r="F26" s="505"/>
      <c r="G26" s="143"/>
      <c r="H26" s="532"/>
      <c r="I26" s="505">
        <f t="shared" si="4"/>
        <v>3</v>
      </c>
      <c r="J26" s="421">
        <f t="shared" si="2"/>
        <v>0</v>
      </c>
      <c r="K26" s="532">
        <f t="shared" si="3"/>
        <v>0</v>
      </c>
    </row>
    <row r="27" spans="1:11" s="59" customFormat="1" ht="14.1" customHeight="1">
      <c r="A27" s="503" t="s">
        <v>1981</v>
      </c>
      <c r="B27" s="504" t="s">
        <v>1982</v>
      </c>
      <c r="C27" s="505">
        <v>623</v>
      </c>
      <c r="D27" s="143">
        <v>105</v>
      </c>
      <c r="E27" s="532">
        <f t="shared" si="0"/>
        <v>0.16853932584269662</v>
      </c>
      <c r="F27" s="505">
        <v>17</v>
      </c>
      <c r="G27" s="143">
        <v>4</v>
      </c>
      <c r="H27" s="532">
        <f t="shared" si="1"/>
        <v>0.23529411764705882</v>
      </c>
      <c r="I27" s="505">
        <f t="shared" si="4"/>
        <v>640</v>
      </c>
      <c r="J27" s="421">
        <f t="shared" si="2"/>
        <v>109</v>
      </c>
      <c r="K27" s="532">
        <f t="shared" si="3"/>
        <v>0.17031250000000001</v>
      </c>
    </row>
    <row r="28" spans="1:11" s="59" customFormat="1" ht="14.1" customHeight="1">
      <c r="A28" s="503" t="s">
        <v>1983</v>
      </c>
      <c r="B28" s="504" t="s">
        <v>1984</v>
      </c>
      <c r="C28" s="505">
        <v>11</v>
      </c>
      <c r="D28" s="143">
        <v>2</v>
      </c>
      <c r="E28" s="532">
        <f t="shared" si="0"/>
        <v>0.18181818181818182</v>
      </c>
      <c r="F28" s="505"/>
      <c r="G28" s="143"/>
      <c r="H28" s="532"/>
      <c r="I28" s="505">
        <f t="shared" si="4"/>
        <v>11</v>
      </c>
      <c r="J28" s="421">
        <f t="shared" si="2"/>
        <v>2</v>
      </c>
      <c r="K28" s="532">
        <f t="shared" si="3"/>
        <v>0.18181818181818182</v>
      </c>
    </row>
    <row r="29" spans="1:11" s="59" customFormat="1" ht="14.1" customHeight="1">
      <c r="A29" s="503" t="s">
        <v>1985</v>
      </c>
      <c r="B29" s="504" t="s">
        <v>1986</v>
      </c>
      <c r="C29" s="505">
        <v>559</v>
      </c>
      <c r="D29" s="143">
        <v>83</v>
      </c>
      <c r="E29" s="532">
        <f t="shared" si="0"/>
        <v>0.14847942754919499</v>
      </c>
      <c r="F29" s="505">
        <v>120</v>
      </c>
      <c r="G29" s="143">
        <v>19</v>
      </c>
      <c r="H29" s="532">
        <f t="shared" si="1"/>
        <v>0.15833333333333333</v>
      </c>
      <c r="I29" s="505">
        <f t="shared" si="4"/>
        <v>679</v>
      </c>
      <c r="J29" s="421">
        <f t="shared" si="2"/>
        <v>102</v>
      </c>
      <c r="K29" s="532">
        <f t="shared" si="3"/>
        <v>0.15022091310751104</v>
      </c>
    </row>
    <row r="30" spans="1:11" s="59" customFormat="1" ht="14.1" customHeight="1">
      <c r="A30" s="503" t="s">
        <v>1987</v>
      </c>
      <c r="B30" s="504" t="s">
        <v>1988</v>
      </c>
      <c r="C30" s="505">
        <v>257</v>
      </c>
      <c r="D30" s="143">
        <v>49</v>
      </c>
      <c r="E30" s="532">
        <f t="shared" si="0"/>
        <v>0.19066147859922178</v>
      </c>
      <c r="F30" s="505">
        <v>35</v>
      </c>
      <c r="G30" s="143">
        <v>5</v>
      </c>
      <c r="H30" s="532">
        <f t="shared" si="1"/>
        <v>0.14285714285714285</v>
      </c>
      <c r="I30" s="505">
        <f t="shared" si="4"/>
        <v>292</v>
      </c>
      <c r="J30" s="421">
        <f t="shared" si="2"/>
        <v>54</v>
      </c>
      <c r="K30" s="532">
        <f t="shared" si="3"/>
        <v>0.18493150684931506</v>
      </c>
    </row>
    <row r="31" spans="1:11" s="59" customFormat="1" ht="14.1" customHeight="1">
      <c r="A31" s="503" t="s">
        <v>1989</v>
      </c>
      <c r="B31" s="504" t="s">
        <v>1990</v>
      </c>
      <c r="C31" s="505">
        <v>352</v>
      </c>
      <c r="D31" s="143">
        <v>58</v>
      </c>
      <c r="E31" s="532">
        <f t="shared" si="0"/>
        <v>0.16477272727272727</v>
      </c>
      <c r="F31" s="505">
        <v>56</v>
      </c>
      <c r="G31" s="143">
        <v>16</v>
      </c>
      <c r="H31" s="532">
        <f t="shared" si="1"/>
        <v>0.2857142857142857</v>
      </c>
      <c r="I31" s="505">
        <f t="shared" si="4"/>
        <v>408</v>
      </c>
      <c r="J31" s="421">
        <f t="shared" si="2"/>
        <v>74</v>
      </c>
      <c r="K31" s="532">
        <f t="shared" si="3"/>
        <v>0.18137254901960784</v>
      </c>
    </row>
    <row r="32" spans="1:11" s="59" customFormat="1" ht="14.1" customHeight="1">
      <c r="A32" s="503" t="s">
        <v>1991</v>
      </c>
      <c r="B32" s="504" t="s">
        <v>1992</v>
      </c>
      <c r="C32" s="505">
        <v>289</v>
      </c>
      <c r="D32" s="143">
        <v>17</v>
      </c>
      <c r="E32" s="532">
        <f t="shared" si="0"/>
        <v>5.8823529411764705E-2</v>
      </c>
      <c r="F32" s="505">
        <v>17</v>
      </c>
      <c r="G32" s="143">
        <v>4</v>
      </c>
      <c r="H32" s="532">
        <f t="shared" si="1"/>
        <v>0.23529411764705882</v>
      </c>
      <c r="I32" s="505">
        <f t="shared" si="4"/>
        <v>306</v>
      </c>
      <c r="J32" s="421">
        <f t="shared" si="2"/>
        <v>21</v>
      </c>
      <c r="K32" s="532">
        <f t="shared" si="3"/>
        <v>6.8627450980392163E-2</v>
      </c>
    </row>
    <row r="33" spans="1:11" s="59" customFormat="1" ht="14.1" customHeight="1">
      <c r="A33" s="503" t="s">
        <v>1993</v>
      </c>
      <c r="B33" s="504" t="s">
        <v>1994</v>
      </c>
      <c r="C33" s="505"/>
      <c r="D33" s="143"/>
      <c r="E33" s="532"/>
      <c r="F33" s="505"/>
      <c r="G33" s="143"/>
      <c r="H33" s="532"/>
      <c r="I33" s="505">
        <f t="shared" si="4"/>
        <v>0</v>
      </c>
      <c r="J33" s="421">
        <f t="shared" si="2"/>
        <v>0</v>
      </c>
      <c r="K33" s="532"/>
    </row>
    <row r="34" spans="1:11" s="59" customFormat="1" ht="14.1" customHeight="1">
      <c r="A34" s="503" t="s">
        <v>1995</v>
      </c>
      <c r="B34" s="504" t="s">
        <v>1996</v>
      </c>
      <c r="C34" s="505">
        <v>18</v>
      </c>
      <c r="D34" s="143">
        <v>9</v>
      </c>
      <c r="E34" s="532">
        <f t="shared" si="0"/>
        <v>0.5</v>
      </c>
      <c r="F34" s="505">
        <v>4</v>
      </c>
      <c r="G34" s="143"/>
      <c r="H34" s="532">
        <f t="shared" si="1"/>
        <v>0</v>
      </c>
      <c r="I34" s="505">
        <f t="shared" si="4"/>
        <v>22</v>
      </c>
      <c r="J34" s="421">
        <f t="shared" si="2"/>
        <v>9</v>
      </c>
      <c r="K34" s="532">
        <f t="shared" si="3"/>
        <v>0.40909090909090912</v>
      </c>
    </row>
    <row r="35" spans="1:11" s="59" customFormat="1" ht="14.1" customHeight="1">
      <c r="A35" s="503" t="s">
        <v>1997</v>
      </c>
      <c r="B35" s="504" t="s">
        <v>1998</v>
      </c>
      <c r="C35" s="505">
        <v>6</v>
      </c>
      <c r="D35" s="143"/>
      <c r="E35" s="532">
        <f t="shared" si="0"/>
        <v>0</v>
      </c>
      <c r="F35" s="505"/>
      <c r="G35" s="143"/>
      <c r="H35" s="532"/>
      <c r="I35" s="505">
        <f t="shared" si="4"/>
        <v>6</v>
      </c>
      <c r="J35" s="421">
        <f t="shared" si="2"/>
        <v>0</v>
      </c>
      <c r="K35" s="532">
        <f t="shared" si="3"/>
        <v>0</v>
      </c>
    </row>
    <row r="36" spans="1:11" s="59" customFormat="1" ht="14.1" customHeight="1">
      <c r="A36" s="503" t="s">
        <v>1999</v>
      </c>
      <c r="B36" s="504" t="s">
        <v>2000</v>
      </c>
      <c r="C36" s="505">
        <v>52</v>
      </c>
      <c r="D36" s="143">
        <v>8</v>
      </c>
      <c r="E36" s="532">
        <f t="shared" si="0"/>
        <v>0.15384615384615385</v>
      </c>
      <c r="F36" s="505"/>
      <c r="G36" s="143"/>
      <c r="H36" s="532"/>
      <c r="I36" s="505">
        <f t="shared" si="4"/>
        <v>52</v>
      </c>
      <c r="J36" s="421">
        <f t="shared" si="2"/>
        <v>8</v>
      </c>
      <c r="K36" s="532">
        <f t="shared" si="3"/>
        <v>0.15384615384615385</v>
      </c>
    </row>
    <row r="37" spans="1:11" s="59" customFormat="1" ht="14.1" customHeight="1">
      <c r="A37" s="503" t="s">
        <v>2001</v>
      </c>
      <c r="B37" s="504" t="s">
        <v>2002</v>
      </c>
      <c r="C37" s="505">
        <v>1</v>
      </c>
      <c r="D37" s="143"/>
      <c r="E37" s="532">
        <f t="shared" si="0"/>
        <v>0</v>
      </c>
      <c r="F37" s="505"/>
      <c r="G37" s="143"/>
      <c r="H37" s="532"/>
      <c r="I37" s="505">
        <f t="shared" si="4"/>
        <v>1</v>
      </c>
      <c r="J37" s="421">
        <f t="shared" si="2"/>
        <v>0</v>
      </c>
      <c r="K37" s="532">
        <f t="shared" si="3"/>
        <v>0</v>
      </c>
    </row>
    <row r="38" spans="1:11" s="59" customFormat="1" ht="14.1" customHeight="1">
      <c r="A38" s="503" t="s">
        <v>2003</v>
      </c>
      <c r="B38" s="504" t="s">
        <v>2004</v>
      </c>
      <c r="C38" s="505"/>
      <c r="D38" s="143"/>
      <c r="E38" s="532"/>
      <c r="F38" s="505"/>
      <c r="G38" s="143"/>
      <c r="H38" s="532"/>
      <c r="I38" s="505">
        <f t="shared" si="4"/>
        <v>0</v>
      </c>
      <c r="J38" s="421">
        <f t="shared" si="2"/>
        <v>0</v>
      </c>
      <c r="K38" s="532"/>
    </row>
    <row r="39" spans="1:11" s="59" customFormat="1" ht="14.1" customHeight="1">
      <c r="A39" s="503" t="s">
        <v>2005</v>
      </c>
      <c r="B39" s="504" t="s">
        <v>2006</v>
      </c>
      <c r="C39" s="505">
        <v>713</v>
      </c>
      <c r="D39" s="143">
        <v>89</v>
      </c>
      <c r="E39" s="532">
        <f t="shared" si="0"/>
        <v>0.12482468443197756</v>
      </c>
      <c r="F39" s="505">
        <v>39</v>
      </c>
      <c r="G39" s="143">
        <v>3</v>
      </c>
      <c r="H39" s="532">
        <f t="shared" si="1"/>
        <v>7.6923076923076927E-2</v>
      </c>
      <c r="I39" s="505">
        <f t="shared" si="4"/>
        <v>752</v>
      </c>
      <c r="J39" s="421">
        <f t="shared" si="2"/>
        <v>92</v>
      </c>
      <c r="K39" s="532">
        <f t="shared" si="3"/>
        <v>0.12234042553191489</v>
      </c>
    </row>
    <row r="40" spans="1:11" s="59" customFormat="1" ht="14.1" customHeight="1">
      <c r="A40" s="503" t="s">
        <v>2007</v>
      </c>
      <c r="B40" s="504" t="s">
        <v>2008</v>
      </c>
      <c r="C40" s="505">
        <v>261</v>
      </c>
      <c r="D40" s="143">
        <v>30</v>
      </c>
      <c r="E40" s="532">
        <f t="shared" si="0"/>
        <v>0.11494252873563218</v>
      </c>
      <c r="F40" s="505">
        <v>29</v>
      </c>
      <c r="G40" s="143">
        <v>9</v>
      </c>
      <c r="H40" s="532">
        <f t="shared" si="1"/>
        <v>0.31034482758620691</v>
      </c>
      <c r="I40" s="505">
        <f t="shared" si="4"/>
        <v>290</v>
      </c>
      <c r="J40" s="421">
        <f t="shared" si="2"/>
        <v>39</v>
      </c>
      <c r="K40" s="532">
        <f t="shared" si="3"/>
        <v>0.13448275862068965</v>
      </c>
    </row>
    <row r="41" spans="1:11" s="59" customFormat="1" ht="14.1" customHeight="1">
      <c r="A41" s="503" t="s">
        <v>2009</v>
      </c>
      <c r="B41" s="504" t="s">
        <v>2010</v>
      </c>
      <c r="C41" s="505">
        <v>1140</v>
      </c>
      <c r="D41" s="143">
        <v>135</v>
      </c>
      <c r="E41" s="532">
        <f t="shared" si="0"/>
        <v>0.11842105263157894</v>
      </c>
      <c r="F41" s="505">
        <v>50</v>
      </c>
      <c r="G41" s="143">
        <v>14</v>
      </c>
      <c r="H41" s="532">
        <f t="shared" si="1"/>
        <v>0.28000000000000003</v>
      </c>
      <c r="I41" s="505">
        <f t="shared" si="4"/>
        <v>1190</v>
      </c>
      <c r="J41" s="421">
        <f t="shared" si="2"/>
        <v>149</v>
      </c>
      <c r="K41" s="532">
        <f t="shared" si="3"/>
        <v>0.12521008403361344</v>
      </c>
    </row>
    <row r="42" spans="1:11" s="59" customFormat="1" ht="14.1" customHeight="1">
      <c r="A42" s="503" t="s">
        <v>2011</v>
      </c>
      <c r="B42" s="504" t="s">
        <v>2012</v>
      </c>
      <c r="C42" s="505">
        <v>17</v>
      </c>
      <c r="D42" s="143">
        <v>3</v>
      </c>
      <c r="E42" s="532">
        <f t="shared" si="0"/>
        <v>0.17647058823529413</v>
      </c>
      <c r="F42" s="505">
        <v>1</v>
      </c>
      <c r="G42" s="143">
        <v>1</v>
      </c>
      <c r="H42" s="532">
        <f t="shared" si="1"/>
        <v>1</v>
      </c>
      <c r="I42" s="505">
        <f t="shared" si="4"/>
        <v>18</v>
      </c>
      <c r="J42" s="421">
        <f t="shared" si="2"/>
        <v>4</v>
      </c>
      <c r="K42" s="532">
        <f t="shared" si="3"/>
        <v>0.22222222222222221</v>
      </c>
    </row>
    <row r="43" spans="1:11" s="59" customFormat="1" ht="14.1" customHeight="1">
      <c r="A43" s="503" t="s">
        <v>2013</v>
      </c>
      <c r="B43" s="504" t="s">
        <v>2014</v>
      </c>
      <c r="C43" s="505">
        <v>1</v>
      </c>
      <c r="D43" s="143"/>
      <c r="E43" s="532">
        <f t="shared" si="0"/>
        <v>0</v>
      </c>
      <c r="F43" s="505"/>
      <c r="G43" s="143"/>
      <c r="H43" s="532"/>
      <c r="I43" s="505">
        <f t="shared" si="4"/>
        <v>1</v>
      </c>
      <c r="J43" s="421">
        <f t="shared" si="2"/>
        <v>0</v>
      </c>
      <c r="K43" s="532">
        <f t="shared" si="3"/>
        <v>0</v>
      </c>
    </row>
    <row r="44" spans="1:11" s="59" customFormat="1" ht="14.1" customHeight="1">
      <c r="A44" s="503" t="s">
        <v>2015</v>
      </c>
      <c r="B44" s="504" t="s">
        <v>2016</v>
      </c>
      <c r="C44" s="505">
        <v>4762</v>
      </c>
      <c r="D44" s="143">
        <v>855</v>
      </c>
      <c r="E44" s="532">
        <f t="shared" si="0"/>
        <v>0.17954640907181857</v>
      </c>
      <c r="F44" s="505">
        <v>1452</v>
      </c>
      <c r="G44" s="143">
        <v>304</v>
      </c>
      <c r="H44" s="532">
        <f t="shared" si="1"/>
        <v>0.20936639118457301</v>
      </c>
      <c r="I44" s="505">
        <f t="shared" si="4"/>
        <v>6214</v>
      </c>
      <c r="J44" s="421">
        <f t="shared" si="2"/>
        <v>1159</v>
      </c>
      <c r="K44" s="532">
        <f t="shared" si="3"/>
        <v>0.18651432249758609</v>
      </c>
    </row>
    <row r="45" spans="1:11" s="59" customFormat="1" ht="14.1" customHeight="1">
      <c r="A45" s="503" t="s">
        <v>2017</v>
      </c>
      <c r="B45" s="504" t="s">
        <v>2018</v>
      </c>
      <c r="C45" s="505"/>
      <c r="D45" s="143"/>
      <c r="E45" s="532"/>
      <c r="F45" s="505">
        <v>1</v>
      </c>
      <c r="G45" s="143"/>
      <c r="H45" s="532">
        <f t="shared" si="1"/>
        <v>0</v>
      </c>
      <c r="I45" s="505">
        <f t="shared" si="4"/>
        <v>1</v>
      </c>
      <c r="J45" s="421">
        <f t="shared" si="2"/>
        <v>0</v>
      </c>
      <c r="K45" s="532">
        <f t="shared" si="3"/>
        <v>0</v>
      </c>
    </row>
    <row r="46" spans="1:11" s="59" customFormat="1" ht="14.1" customHeight="1">
      <c r="A46" s="503" t="s">
        <v>2019</v>
      </c>
      <c r="B46" s="504" t="s">
        <v>2020</v>
      </c>
      <c r="C46" s="505">
        <v>6</v>
      </c>
      <c r="D46" s="143"/>
      <c r="E46" s="532">
        <f t="shared" si="0"/>
        <v>0</v>
      </c>
      <c r="F46" s="505">
        <v>1</v>
      </c>
      <c r="G46" s="143"/>
      <c r="H46" s="532">
        <f t="shared" si="1"/>
        <v>0</v>
      </c>
      <c r="I46" s="505">
        <f t="shared" si="4"/>
        <v>7</v>
      </c>
      <c r="J46" s="421">
        <f t="shared" si="2"/>
        <v>0</v>
      </c>
      <c r="K46" s="532">
        <f t="shared" si="3"/>
        <v>0</v>
      </c>
    </row>
    <row r="47" spans="1:11" s="59" customFormat="1" ht="14.1" customHeight="1">
      <c r="A47" s="503" t="s">
        <v>2021</v>
      </c>
      <c r="B47" s="504" t="s">
        <v>2022</v>
      </c>
      <c r="C47" s="505">
        <v>12</v>
      </c>
      <c r="D47" s="143">
        <v>1</v>
      </c>
      <c r="E47" s="532">
        <f t="shared" si="0"/>
        <v>8.3333333333333329E-2</v>
      </c>
      <c r="F47" s="505">
        <v>1</v>
      </c>
      <c r="G47" s="143"/>
      <c r="H47" s="532">
        <f t="shared" si="1"/>
        <v>0</v>
      </c>
      <c r="I47" s="505">
        <f t="shared" si="4"/>
        <v>13</v>
      </c>
      <c r="J47" s="421">
        <f t="shared" si="2"/>
        <v>1</v>
      </c>
      <c r="K47" s="532">
        <f t="shared" si="3"/>
        <v>7.6923076923076927E-2</v>
      </c>
    </row>
    <row r="48" spans="1:11" s="59" customFormat="1" ht="14.1" customHeight="1">
      <c r="A48" s="503" t="s">
        <v>2023</v>
      </c>
      <c r="B48" s="504" t="s">
        <v>2024</v>
      </c>
      <c r="C48" s="505">
        <v>87</v>
      </c>
      <c r="D48" s="143">
        <v>10</v>
      </c>
      <c r="E48" s="532">
        <f t="shared" si="0"/>
        <v>0.11494252873563218</v>
      </c>
      <c r="F48" s="505">
        <v>7</v>
      </c>
      <c r="G48" s="143"/>
      <c r="H48" s="532">
        <f t="shared" si="1"/>
        <v>0</v>
      </c>
      <c r="I48" s="505">
        <f t="shared" si="4"/>
        <v>94</v>
      </c>
      <c r="J48" s="421">
        <f t="shared" si="2"/>
        <v>10</v>
      </c>
      <c r="K48" s="532">
        <f t="shared" si="3"/>
        <v>0.10638297872340426</v>
      </c>
    </row>
    <row r="49" spans="1:11" s="59" customFormat="1" ht="14.1" customHeight="1">
      <c r="A49" s="503" t="s">
        <v>2025</v>
      </c>
      <c r="B49" s="504" t="s">
        <v>2026</v>
      </c>
      <c r="C49" s="505">
        <v>47</v>
      </c>
      <c r="D49" s="143">
        <v>30</v>
      </c>
      <c r="E49" s="532">
        <f t="shared" si="0"/>
        <v>0.63829787234042556</v>
      </c>
      <c r="F49" s="505"/>
      <c r="G49" s="143">
        <v>3</v>
      </c>
      <c r="H49" s="532"/>
      <c r="I49" s="505">
        <f t="shared" si="4"/>
        <v>47</v>
      </c>
      <c r="J49" s="421">
        <f t="shared" si="2"/>
        <v>33</v>
      </c>
      <c r="K49" s="532">
        <f t="shared" si="3"/>
        <v>0.7021276595744681</v>
      </c>
    </row>
    <row r="50" spans="1:11" s="59" customFormat="1" ht="14.1" customHeight="1">
      <c r="A50" s="503" t="s">
        <v>2027</v>
      </c>
      <c r="B50" s="504" t="s">
        <v>2028</v>
      </c>
      <c r="C50" s="505">
        <v>2</v>
      </c>
      <c r="D50" s="143">
        <v>1</v>
      </c>
      <c r="E50" s="532">
        <f t="shared" si="0"/>
        <v>0.5</v>
      </c>
      <c r="F50" s="505"/>
      <c r="G50" s="143"/>
      <c r="H50" s="532"/>
      <c r="I50" s="505">
        <f t="shared" si="4"/>
        <v>2</v>
      </c>
      <c r="J50" s="421">
        <f t="shared" si="2"/>
        <v>1</v>
      </c>
      <c r="K50" s="532">
        <f t="shared" si="3"/>
        <v>0.5</v>
      </c>
    </row>
    <row r="51" spans="1:11" s="59" customFormat="1" ht="14.1" customHeight="1">
      <c r="A51" s="503" t="s">
        <v>2029</v>
      </c>
      <c r="B51" s="504" t="s">
        <v>2030</v>
      </c>
      <c r="C51" s="505">
        <v>108</v>
      </c>
      <c r="D51" s="143">
        <v>9</v>
      </c>
      <c r="E51" s="532">
        <f t="shared" si="0"/>
        <v>8.3333333333333329E-2</v>
      </c>
      <c r="F51" s="505">
        <v>42</v>
      </c>
      <c r="G51" s="143">
        <v>8</v>
      </c>
      <c r="H51" s="532">
        <f t="shared" si="1"/>
        <v>0.19047619047619047</v>
      </c>
      <c r="I51" s="505">
        <f t="shared" si="4"/>
        <v>150</v>
      </c>
      <c r="J51" s="421">
        <f t="shared" si="2"/>
        <v>17</v>
      </c>
      <c r="K51" s="532">
        <f t="shared" si="3"/>
        <v>0.11333333333333333</v>
      </c>
    </row>
    <row r="52" spans="1:11" s="59" customFormat="1" ht="14.1" customHeight="1">
      <c r="A52" s="503" t="s">
        <v>2031</v>
      </c>
      <c r="B52" s="504" t="s">
        <v>2032</v>
      </c>
      <c r="C52" s="505">
        <v>19</v>
      </c>
      <c r="D52" s="143"/>
      <c r="E52" s="532">
        <f t="shared" si="0"/>
        <v>0</v>
      </c>
      <c r="F52" s="505">
        <v>3</v>
      </c>
      <c r="G52" s="143"/>
      <c r="H52" s="532">
        <f t="shared" si="1"/>
        <v>0</v>
      </c>
      <c r="I52" s="505">
        <f t="shared" si="4"/>
        <v>22</v>
      </c>
      <c r="J52" s="421">
        <f t="shared" si="2"/>
        <v>0</v>
      </c>
      <c r="K52" s="532">
        <f t="shared" si="3"/>
        <v>0</v>
      </c>
    </row>
    <row r="53" spans="1:11" s="59" customFormat="1" ht="14.1" customHeight="1">
      <c r="A53" s="503" t="s">
        <v>2033</v>
      </c>
      <c r="B53" s="504" t="s">
        <v>2034</v>
      </c>
      <c r="C53" s="505"/>
      <c r="D53" s="143"/>
      <c r="E53" s="532"/>
      <c r="F53" s="505">
        <v>1</v>
      </c>
      <c r="G53" s="143"/>
      <c r="H53" s="532">
        <f t="shared" si="1"/>
        <v>0</v>
      </c>
      <c r="I53" s="505">
        <f t="shared" si="4"/>
        <v>1</v>
      </c>
      <c r="J53" s="421">
        <f t="shared" si="2"/>
        <v>0</v>
      </c>
      <c r="K53" s="532">
        <f t="shared" si="3"/>
        <v>0</v>
      </c>
    </row>
    <row r="54" spans="1:11" s="59" customFormat="1" ht="14.1" customHeight="1">
      <c r="A54" s="503" t="s">
        <v>2035</v>
      </c>
      <c r="B54" s="504" t="s">
        <v>2036</v>
      </c>
      <c r="C54" s="505"/>
      <c r="D54" s="143"/>
      <c r="E54" s="532"/>
      <c r="F54" s="505"/>
      <c r="G54" s="143"/>
      <c r="H54" s="532"/>
      <c r="I54" s="505">
        <f t="shared" si="4"/>
        <v>0</v>
      </c>
      <c r="J54" s="421">
        <f t="shared" si="2"/>
        <v>0</v>
      </c>
      <c r="K54" s="532"/>
    </row>
    <row r="55" spans="1:11" s="59" customFormat="1" ht="14.1" customHeight="1">
      <c r="A55" s="503" t="s">
        <v>2037</v>
      </c>
      <c r="B55" s="504" t="s">
        <v>2038</v>
      </c>
      <c r="C55" s="505">
        <v>442</v>
      </c>
      <c r="D55" s="143">
        <v>105</v>
      </c>
      <c r="E55" s="532">
        <f t="shared" si="0"/>
        <v>0.23755656108597284</v>
      </c>
      <c r="F55" s="505">
        <v>271</v>
      </c>
      <c r="G55" s="143">
        <v>72</v>
      </c>
      <c r="H55" s="532">
        <f t="shared" si="1"/>
        <v>0.26568265682656828</v>
      </c>
      <c r="I55" s="505">
        <f t="shared" si="4"/>
        <v>713</v>
      </c>
      <c r="J55" s="421">
        <f t="shared" si="2"/>
        <v>177</v>
      </c>
      <c r="K55" s="532">
        <f t="shared" si="3"/>
        <v>0.24824684431977559</v>
      </c>
    </row>
    <row r="56" spans="1:11" s="59" customFormat="1" ht="14.1" customHeight="1">
      <c r="A56" s="503" t="s">
        <v>2039</v>
      </c>
      <c r="B56" s="504" t="s">
        <v>2040</v>
      </c>
      <c r="C56" s="505"/>
      <c r="D56" s="143"/>
      <c r="E56" s="532"/>
      <c r="F56" s="505">
        <v>7</v>
      </c>
      <c r="G56" s="143"/>
      <c r="H56" s="532">
        <f t="shared" si="1"/>
        <v>0</v>
      </c>
      <c r="I56" s="505">
        <f t="shared" si="4"/>
        <v>7</v>
      </c>
      <c r="J56" s="421">
        <f t="shared" si="2"/>
        <v>0</v>
      </c>
      <c r="K56" s="532">
        <f t="shared" si="3"/>
        <v>0</v>
      </c>
    </row>
    <row r="57" spans="1:11" s="59" customFormat="1" ht="14.1" customHeight="1">
      <c r="A57" s="503" t="s">
        <v>2041</v>
      </c>
      <c r="B57" s="504" t="s">
        <v>2042</v>
      </c>
      <c r="C57" s="505">
        <v>535</v>
      </c>
      <c r="D57" s="143">
        <v>43</v>
      </c>
      <c r="E57" s="532">
        <f t="shared" si="0"/>
        <v>8.0373831775700941E-2</v>
      </c>
      <c r="F57" s="505">
        <v>105</v>
      </c>
      <c r="G57" s="143">
        <v>10</v>
      </c>
      <c r="H57" s="532">
        <f t="shared" si="1"/>
        <v>9.5238095238095233E-2</v>
      </c>
      <c r="I57" s="505">
        <f t="shared" si="4"/>
        <v>640</v>
      </c>
      <c r="J57" s="421">
        <f t="shared" si="2"/>
        <v>53</v>
      </c>
      <c r="K57" s="532">
        <f t="shared" si="3"/>
        <v>8.2812499999999997E-2</v>
      </c>
    </row>
    <row r="58" spans="1:11" s="59" customFormat="1" ht="14.1" customHeight="1">
      <c r="A58" s="503" t="s">
        <v>2043</v>
      </c>
      <c r="B58" s="504" t="s">
        <v>2044</v>
      </c>
      <c r="C58" s="505">
        <v>4</v>
      </c>
      <c r="D58" s="143"/>
      <c r="E58" s="532">
        <f t="shared" si="0"/>
        <v>0</v>
      </c>
      <c r="F58" s="505"/>
      <c r="G58" s="143"/>
      <c r="H58" s="532"/>
      <c r="I58" s="505">
        <f t="shared" si="4"/>
        <v>4</v>
      </c>
      <c r="J58" s="421">
        <f t="shared" si="2"/>
        <v>0</v>
      </c>
      <c r="K58" s="532">
        <f t="shared" si="3"/>
        <v>0</v>
      </c>
    </row>
    <row r="59" spans="1:11" s="59" customFormat="1" ht="14.1" customHeight="1">
      <c r="A59" s="503" t="s">
        <v>2045</v>
      </c>
      <c r="B59" s="504" t="s">
        <v>2046</v>
      </c>
      <c r="C59" s="505">
        <v>7</v>
      </c>
      <c r="D59" s="143"/>
      <c r="E59" s="532">
        <f t="shared" si="0"/>
        <v>0</v>
      </c>
      <c r="F59" s="505"/>
      <c r="G59" s="143"/>
      <c r="H59" s="532"/>
      <c r="I59" s="505">
        <f t="shared" si="4"/>
        <v>7</v>
      </c>
      <c r="J59" s="421">
        <f t="shared" si="2"/>
        <v>0</v>
      </c>
      <c r="K59" s="532">
        <f t="shared" si="3"/>
        <v>0</v>
      </c>
    </row>
    <row r="60" spans="1:11" s="59" customFormat="1" ht="14.1" customHeight="1">
      <c r="A60" s="503" t="s">
        <v>2047</v>
      </c>
      <c r="B60" s="504" t="s">
        <v>2048</v>
      </c>
      <c r="C60" s="505">
        <v>4</v>
      </c>
      <c r="D60" s="143"/>
      <c r="E60" s="532">
        <f t="shared" si="0"/>
        <v>0</v>
      </c>
      <c r="F60" s="505"/>
      <c r="G60" s="143"/>
      <c r="H60" s="532"/>
      <c r="I60" s="505">
        <f t="shared" si="4"/>
        <v>4</v>
      </c>
      <c r="J60" s="421">
        <f t="shared" si="2"/>
        <v>0</v>
      </c>
      <c r="K60" s="532">
        <f t="shared" si="3"/>
        <v>0</v>
      </c>
    </row>
    <row r="61" spans="1:11" s="59" customFormat="1" ht="14.1" customHeight="1">
      <c r="A61" s="503" t="s">
        <v>2049</v>
      </c>
      <c r="B61" s="504" t="s">
        <v>2050</v>
      </c>
      <c r="C61" s="505">
        <v>101</v>
      </c>
      <c r="D61" s="143"/>
      <c r="E61" s="532">
        <f t="shared" si="0"/>
        <v>0</v>
      </c>
      <c r="F61" s="505">
        <v>23</v>
      </c>
      <c r="G61" s="143">
        <v>2</v>
      </c>
      <c r="H61" s="532">
        <f t="shared" si="1"/>
        <v>8.6956521739130432E-2</v>
      </c>
      <c r="I61" s="505">
        <f t="shared" si="4"/>
        <v>124</v>
      </c>
      <c r="J61" s="421">
        <f t="shared" si="2"/>
        <v>2</v>
      </c>
      <c r="K61" s="532">
        <f t="shared" si="3"/>
        <v>1.6129032258064516E-2</v>
      </c>
    </row>
    <row r="62" spans="1:11" s="59" customFormat="1" ht="14.1" customHeight="1">
      <c r="A62" s="503" t="s">
        <v>2051</v>
      </c>
      <c r="B62" s="504" t="s">
        <v>2052</v>
      </c>
      <c r="C62" s="505"/>
      <c r="D62" s="143"/>
      <c r="E62" s="532"/>
      <c r="F62" s="505"/>
      <c r="G62" s="143"/>
      <c r="H62" s="532"/>
      <c r="I62" s="505">
        <f t="shared" si="4"/>
        <v>0</v>
      </c>
      <c r="J62" s="421">
        <f t="shared" si="2"/>
        <v>0</v>
      </c>
      <c r="K62" s="532"/>
    </row>
    <row r="63" spans="1:11" s="59" customFormat="1" ht="14.1" customHeight="1">
      <c r="A63" s="503" t="s">
        <v>143</v>
      </c>
      <c r="B63" s="504" t="s">
        <v>2053</v>
      </c>
      <c r="C63" s="505">
        <v>2267</v>
      </c>
      <c r="D63" s="150">
        <v>397</v>
      </c>
      <c r="E63" s="532">
        <f t="shared" si="0"/>
        <v>0.17512130569033965</v>
      </c>
      <c r="F63" s="505">
        <v>13</v>
      </c>
      <c r="G63" s="150">
        <v>1</v>
      </c>
      <c r="H63" s="532">
        <f t="shared" si="1"/>
        <v>7.6923076923076927E-2</v>
      </c>
      <c r="I63" s="505">
        <f t="shared" si="4"/>
        <v>2280</v>
      </c>
      <c r="J63" s="421">
        <f t="shared" si="2"/>
        <v>398</v>
      </c>
      <c r="K63" s="532">
        <f t="shared" si="3"/>
        <v>0.17456140350877192</v>
      </c>
    </row>
    <row r="64" spans="1:11" ht="14.1" customHeight="1">
      <c r="A64" s="503" t="s">
        <v>2054</v>
      </c>
      <c r="B64" s="504" t="s">
        <v>2055</v>
      </c>
      <c r="C64" s="505">
        <v>65</v>
      </c>
      <c r="D64" s="143">
        <v>5</v>
      </c>
      <c r="E64" s="532">
        <f t="shared" si="0"/>
        <v>7.6923076923076927E-2</v>
      </c>
      <c r="F64" s="505">
        <v>2</v>
      </c>
      <c r="G64" s="143"/>
      <c r="H64" s="532">
        <f t="shared" si="1"/>
        <v>0</v>
      </c>
      <c r="I64" s="505">
        <f t="shared" si="4"/>
        <v>67</v>
      </c>
      <c r="J64" s="421">
        <f t="shared" si="2"/>
        <v>5</v>
      </c>
      <c r="K64" s="532">
        <f t="shared" si="3"/>
        <v>7.4626865671641784E-2</v>
      </c>
    </row>
    <row r="65" spans="1:11" s="59" customFormat="1" ht="14.1" customHeight="1">
      <c r="A65" s="503" t="s">
        <v>2056</v>
      </c>
      <c r="B65" s="504" t="s">
        <v>2057</v>
      </c>
      <c r="C65" s="505">
        <v>17</v>
      </c>
      <c r="D65" s="143"/>
      <c r="E65" s="532">
        <f t="shared" si="0"/>
        <v>0</v>
      </c>
      <c r="F65" s="505">
        <v>1</v>
      </c>
      <c r="G65" s="143"/>
      <c r="H65" s="532">
        <f t="shared" si="1"/>
        <v>0</v>
      </c>
      <c r="I65" s="505">
        <f t="shared" si="4"/>
        <v>18</v>
      </c>
      <c r="J65" s="421">
        <f t="shared" si="2"/>
        <v>0</v>
      </c>
      <c r="K65" s="532">
        <f t="shared" si="3"/>
        <v>0</v>
      </c>
    </row>
    <row r="66" spans="1:11" s="59" customFormat="1" ht="14.1" customHeight="1">
      <c r="A66" s="247"/>
      <c r="B66" s="156"/>
      <c r="C66" s="506">
        <f>SUM(C11:C65)</f>
        <v>17025</v>
      </c>
      <c r="D66" s="506">
        <f>SUM(D11:D65)</f>
        <v>2685</v>
      </c>
      <c r="E66" s="533">
        <f t="shared" si="0"/>
        <v>0.15770925110132158</v>
      </c>
      <c r="F66" s="506">
        <f>SUM(F11:F65)</f>
        <v>2470</v>
      </c>
      <c r="G66" s="516">
        <f>SUM(G11:G65)</f>
        <v>507</v>
      </c>
      <c r="H66" s="533">
        <f t="shared" si="1"/>
        <v>0.20526315789473684</v>
      </c>
      <c r="I66" s="507">
        <f t="shared" si="4"/>
        <v>19495</v>
      </c>
      <c r="J66" s="534">
        <f t="shared" si="2"/>
        <v>3192</v>
      </c>
      <c r="K66" s="532">
        <f t="shared" si="3"/>
        <v>0.16373429084380611</v>
      </c>
    </row>
    <row r="67" spans="1:11" s="59" customFormat="1" ht="14.1" customHeight="1">
      <c r="A67" s="248" t="s">
        <v>205</v>
      </c>
      <c r="B67" s="157"/>
      <c r="C67" s="506"/>
      <c r="D67" s="143"/>
      <c r="E67" s="143"/>
      <c r="F67" s="506"/>
      <c r="G67" s="143"/>
      <c r="H67" s="143"/>
      <c r="I67" s="507"/>
      <c r="J67" s="143"/>
      <c r="K67" s="143"/>
    </row>
    <row r="68" spans="1:11" s="59" customFormat="1" ht="14.1" customHeight="1">
      <c r="A68" s="144" t="s">
        <v>143</v>
      </c>
      <c r="B68" s="143" t="s">
        <v>148</v>
      </c>
      <c r="C68" s="506">
        <v>1162</v>
      </c>
      <c r="D68" s="143">
        <v>83</v>
      </c>
      <c r="E68" s="535">
        <f>D68/C68</f>
        <v>7.1428571428571425E-2</v>
      </c>
      <c r="F68" s="506"/>
      <c r="G68" s="143"/>
      <c r="H68" s="143"/>
      <c r="I68" s="507">
        <v>1162</v>
      </c>
      <c r="J68" s="143">
        <v>83</v>
      </c>
      <c r="K68" s="535">
        <f>J68/I68</f>
        <v>7.1428571428571425E-2</v>
      </c>
    </row>
    <row r="69" spans="1:11" s="59" customFormat="1" ht="14.1" customHeight="1">
      <c r="A69" s="530"/>
      <c r="B69" s="531"/>
      <c r="C69" s="506"/>
      <c r="D69" s="143"/>
      <c r="E69" s="143"/>
      <c r="F69" s="506"/>
      <c r="G69" s="143"/>
      <c r="H69" s="143"/>
      <c r="I69" s="507"/>
      <c r="J69" s="143"/>
      <c r="K69" s="143"/>
    </row>
    <row r="70" spans="1:11" s="59" customFormat="1" ht="14.1" customHeight="1">
      <c r="A70" s="530"/>
      <c r="B70" s="531"/>
      <c r="C70" s="506"/>
      <c r="D70" s="143"/>
      <c r="E70" s="143"/>
      <c r="F70" s="506"/>
      <c r="G70" s="143"/>
      <c r="H70" s="143"/>
      <c r="I70" s="507"/>
      <c r="J70" s="143"/>
      <c r="K70" s="143"/>
    </row>
    <row r="71" spans="1:11" s="59" customFormat="1" ht="14.1" customHeight="1">
      <c r="A71" s="530"/>
      <c r="B71" s="531"/>
      <c r="C71" s="506"/>
      <c r="D71" s="143"/>
      <c r="E71" s="143"/>
      <c r="F71" s="506"/>
      <c r="G71" s="143"/>
      <c r="H71" s="143"/>
      <c r="I71" s="507"/>
      <c r="J71" s="143"/>
      <c r="K71" s="143"/>
    </row>
    <row r="72" spans="1:11" s="59" customFormat="1" ht="14.1" customHeight="1">
      <c r="A72" s="530"/>
      <c r="B72" s="531"/>
      <c r="C72" s="506"/>
      <c r="D72" s="143"/>
      <c r="E72" s="143"/>
      <c r="F72" s="506"/>
      <c r="G72" s="143"/>
      <c r="H72" s="143"/>
      <c r="I72" s="507"/>
      <c r="J72" s="143"/>
      <c r="K72" s="143"/>
    </row>
    <row r="73" spans="1:11" s="59" customFormat="1" ht="14.1" customHeight="1">
      <c r="A73" s="530"/>
      <c r="B73" s="531"/>
      <c r="C73" s="506"/>
      <c r="D73" s="143"/>
      <c r="E73" s="143"/>
      <c r="F73" s="506"/>
      <c r="G73" s="143"/>
      <c r="H73" s="143"/>
      <c r="I73" s="507"/>
      <c r="J73" s="143"/>
      <c r="K73" s="143"/>
    </row>
    <row r="74" spans="1:11" s="59" customFormat="1" ht="14.1" customHeight="1">
      <c r="A74" s="247"/>
      <c r="B74" s="156"/>
      <c r="C74" s="506"/>
      <c r="D74" s="143"/>
      <c r="E74" s="143"/>
      <c r="F74" s="506"/>
      <c r="G74" s="143"/>
      <c r="H74" s="143"/>
      <c r="I74" s="507"/>
      <c r="J74" s="143"/>
      <c r="K74" s="143"/>
    </row>
    <row r="75" spans="1:11" s="59" customFormat="1" ht="14.1" customHeight="1">
      <c r="A75" s="539" t="s">
        <v>2058</v>
      </c>
      <c r="B75" s="541"/>
      <c r="C75" s="542"/>
      <c r="D75" s="543"/>
      <c r="E75" s="543"/>
      <c r="F75" s="542"/>
      <c r="G75" s="143"/>
      <c r="H75" s="143"/>
      <c r="I75" s="507"/>
      <c r="J75" s="143"/>
      <c r="K75" s="143"/>
    </row>
    <row r="76" spans="1:11" s="59" customFormat="1" ht="14.1" customHeight="1">
      <c r="A76" s="246" t="s">
        <v>203</v>
      </c>
      <c r="B76" s="148"/>
      <c r="C76" s="143">
        <v>6352</v>
      </c>
      <c r="D76" s="143">
        <v>1392</v>
      </c>
      <c r="E76" s="535">
        <f>D76/C76</f>
        <v>0.21914357682619648</v>
      </c>
      <c r="F76" s="143">
        <v>6297</v>
      </c>
      <c r="G76" s="143">
        <v>628</v>
      </c>
      <c r="H76" s="535">
        <f>G76/F76</f>
        <v>9.9730030173098297E-2</v>
      </c>
      <c r="I76" s="507">
        <f>C76+F76</f>
        <v>12649</v>
      </c>
      <c r="J76" s="143">
        <f>D76+G76</f>
        <v>2020</v>
      </c>
      <c r="K76" s="535">
        <f>J76/I76</f>
        <v>0.15969641868922443</v>
      </c>
    </row>
    <row r="77" spans="1:11" s="59" customFormat="1" ht="14.1" customHeight="1">
      <c r="A77" s="247" t="s">
        <v>204</v>
      </c>
      <c r="B77" s="156"/>
      <c r="C77" s="143">
        <v>6352</v>
      </c>
      <c r="D77" s="143">
        <v>1392</v>
      </c>
      <c r="E77" s="535">
        <f t="shared" ref="E77:E92" si="5">D77/C77</f>
        <v>0.21914357682619648</v>
      </c>
      <c r="F77" s="143">
        <v>6297</v>
      </c>
      <c r="G77" s="143">
        <v>628</v>
      </c>
      <c r="H77" s="535">
        <f t="shared" ref="H77:H92" si="6">G77/F77</f>
        <v>9.9730030173098297E-2</v>
      </c>
      <c r="I77" s="507">
        <f t="shared" ref="I77:I91" si="7">C77+F77</f>
        <v>12649</v>
      </c>
      <c r="J77" s="143">
        <f t="shared" ref="J77:J92" si="8">D77+G77</f>
        <v>2020</v>
      </c>
      <c r="K77" s="535">
        <f t="shared" ref="K77:K92" si="9">J77/I77</f>
        <v>0.15969641868922443</v>
      </c>
    </row>
    <row r="78" spans="1:11" s="59" customFormat="1" ht="14.1" customHeight="1">
      <c r="A78" s="503" t="s">
        <v>2059</v>
      </c>
      <c r="B78" s="504" t="s">
        <v>2060</v>
      </c>
      <c r="C78" s="505">
        <v>522</v>
      </c>
      <c r="D78" s="143">
        <v>118</v>
      </c>
      <c r="E78" s="535">
        <f t="shared" si="5"/>
        <v>0.22605363984674329</v>
      </c>
      <c r="F78" s="505">
        <v>522</v>
      </c>
      <c r="G78" s="143">
        <v>13</v>
      </c>
      <c r="H78" s="535">
        <f t="shared" si="6"/>
        <v>2.4904214559386972E-2</v>
      </c>
      <c r="I78" s="507">
        <f t="shared" si="7"/>
        <v>1044</v>
      </c>
      <c r="J78" s="143">
        <f t="shared" si="8"/>
        <v>131</v>
      </c>
      <c r="K78" s="535">
        <f t="shared" si="9"/>
        <v>0.12547892720306514</v>
      </c>
    </row>
    <row r="79" spans="1:11" s="59" customFormat="1" ht="14.1" customHeight="1">
      <c r="A79" s="503" t="s">
        <v>2061</v>
      </c>
      <c r="B79" s="504" t="s">
        <v>2062</v>
      </c>
      <c r="C79" s="505">
        <v>3050</v>
      </c>
      <c r="D79" s="143">
        <v>642</v>
      </c>
      <c r="E79" s="535">
        <f t="shared" si="5"/>
        <v>0.21049180327868852</v>
      </c>
      <c r="F79" s="505">
        <v>3050</v>
      </c>
      <c r="G79" s="143">
        <v>406</v>
      </c>
      <c r="H79" s="535">
        <f t="shared" si="6"/>
        <v>0.13311475409836065</v>
      </c>
      <c r="I79" s="507">
        <f t="shared" si="7"/>
        <v>6100</v>
      </c>
      <c r="J79" s="143">
        <f t="shared" si="8"/>
        <v>1048</v>
      </c>
      <c r="K79" s="535">
        <f t="shared" si="9"/>
        <v>0.1718032786885246</v>
      </c>
    </row>
    <row r="80" spans="1:11" s="59" customFormat="1" ht="14.1" customHeight="1">
      <c r="A80" s="503" t="s">
        <v>2063</v>
      </c>
      <c r="B80" s="504" t="s">
        <v>2064</v>
      </c>
      <c r="C80" s="505">
        <v>776</v>
      </c>
      <c r="D80" s="143">
        <v>45</v>
      </c>
      <c r="E80" s="535">
        <f t="shared" si="5"/>
        <v>5.7989690721649487E-2</v>
      </c>
      <c r="F80" s="505">
        <v>776</v>
      </c>
      <c r="G80" s="143">
        <v>63</v>
      </c>
      <c r="H80" s="535">
        <f t="shared" si="6"/>
        <v>8.1185567010309281E-2</v>
      </c>
      <c r="I80" s="507">
        <f t="shared" si="7"/>
        <v>1552</v>
      </c>
      <c r="J80" s="143">
        <f t="shared" si="8"/>
        <v>108</v>
      </c>
      <c r="K80" s="535">
        <f t="shared" si="9"/>
        <v>6.9587628865979384E-2</v>
      </c>
    </row>
    <row r="81" spans="1:11" s="59" customFormat="1" ht="14.1" customHeight="1">
      <c r="A81" s="508" t="s">
        <v>2065</v>
      </c>
      <c r="B81" s="509" t="s">
        <v>2066</v>
      </c>
      <c r="C81" s="505">
        <v>2</v>
      </c>
      <c r="D81" s="143"/>
      <c r="E81" s="535">
        <f t="shared" si="5"/>
        <v>0</v>
      </c>
      <c r="F81" s="505">
        <v>2</v>
      </c>
      <c r="G81" s="143"/>
      <c r="H81" s="535">
        <f t="shared" si="6"/>
        <v>0</v>
      </c>
      <c r="I81" s="507">
        <f t="shared" si="7"/>
        <v>4</v>
      </c>
      <c r="J81" s="143">
        <f t="shared" si="8"/>
        <v>0</v>
      </c>
      <c r="K81" s="535">
        <f t="shared" si="9"/>
        <v>0</v>
      </c>
    </row>
    <row r="82" spans="1:11" s="59" customFormat="1" ht="14.1" customHeight="1">
      <c r="A82" s="503" t="s">
        <v>2067</v>
      </c>
      <c r="B82" s="504" t="s">
        <v>2068</v>
      </c>
      <c r="C82" s="505">
        <v>7</v>
      </c>
      <c r="D82" s="143">
        <v>1</v>
      </c>
      <c r="E82" s="535">
        <f t="shared" si="5"/>
        <v>0.14285714285714285</v>
      </c>
      <c r="F82" s="505">
        <v>7</v>
      </c>
      <c r="G82" s="143"/>
      <c r="H82" s="535">
        <f t="shared" si="6"/>
        <v>0</v>
      </c>
      <c r="I82" s="507">
        <f t="shared" si="7"/>
        <v>14</v>
      </c>
      <c r="J82" s="143">
        <f t="shared" si="8"/>
        <v>1</v>
      </c>
      <c r="K82" s="535">
        <f t="shared" si="9"/>
        <v>7.1428571428571425E-2</v>
      </c>
    </row>
    <row r="83" spans="1:11" s="59" customFormat="1" ht="14.1" customHeight="1">
      <c r="A83" s="503" t="s">
        <v>2069</v>
      </c>
      <c r="B83" s="504" t="s">
        <v>2070</v>
      </c>
      <c r="C83" s="505">
        <v>24</v>
      </c>
      <c r="D83" s="143">
        <v>3</v>
      </c>
      <c r="E83" s="535">
        <f t="shared" si="5"/>
        <v>0.125</v>
      </c>
      <c r="F83" s="505">
        <v>24</v>
      </c>
      <c r="G83" s="143">
        <v>1</v>
      </c>
      <c r="H83" s="535">
        <f t="shared" si="6"/>
        <v>4.1666666666666664E-2</v>
      </c>
      <c r="I83" s="507">
        <f t="shared" si="7"/>
        <v>48</v>
      </c>
      <c r="J83" s="143">
        <f t="shared" si="8"/>
        <v>4</v>
      </c>
      <c r="K83" s="535">
        <f t="shared" si="9"/>
        <v>8.3333333333333329E-2</v>
      </c>
    </row>
    <row r="84" spans="1:11" s="59" customFormat="1" ht="14.1" customHeight="1">
      <c r="A84" s="503" t="s">
        <v>144</v>
      </c>
      <c r="B84" s="504" t="s">
        <v>2071</v>
      </c>
      <c r="C84" s="505">
        <v>1000</v>
      </c>
      <c r="D84" s="143">
        <v>206</v>
      </c>
      <c r="E84" s="535">
        <f t="shared" si="5"/>
        <v>0.20599999999999999</v>
      </c>
      <c r="F84" s="505">
        <v>1000</v>
      </c>
      <c r="G84" s="143">
        <v>6</v>
      </c>
      <c r="H84" s="535">
        <f t="shared" si="6"/>
        <v>6.0000000000000001E-3</v>
      </c>
      <c r="I84" s="507">
        <f t="shared" si="7"/>
        <v>2000</v>
      </c>
      <c r="J84" s="143">
        <f t="shared" si="8"/>
        <v>212</v>
      </c>
      <c r="K84" s="535">
        <f t="shared" si="9"/>
        <v>0.106</v>
      </c>
    </row>
    <row r="85" spans="1:11" s="59" customFormat="1" ht="14.1" customHeight="1">
      <c r="A85" s="503" t="s">
        <v>2072</v>
      </c>
      <c r="B85" s="504" t="s">
        <v>2073</v>
      </c>
      <c r="C85" s="505">
        <v>845</v>
      </c>
      <c r="D85" s="143">
        <v>313</v>
      </c>
      <c r="E85" s="535">
        <f t="shared" si="5"/>
        <v>0.37041420118343193</v>
      </c>
      <c r="F85" s="505">
        <v>845</v>
      </c>
      <c r="G85" s="143">
        <v>128</v>
      </c>
      <c r="H85" s="535">
        <f t="shared" si="6"/>
        <v>0.1514792899408284</v>
      </c>
      <c r="I85" s="507">
        <f t="shared" si="7"/>
        <v>1690</v>
      </c>
      <c r="J85" s="143">
        <f t="shared" si="8"/>
        <v>441</v>
      </c>
      <c r="K85" s="535">
        <f t="shared" si="9"/>
        <v>0.26094674556213016</v>
      </c>
    </row>
    <row r="86" spans="1:11" s="59" customFormat="1" ht="14.1" customHeight="1">
      <c r="A86" s="510" t="s">
        <v>2074</v>
      </c>
      <c r="B86" s="511" t="s">
        <v>2075</v>
      </c>
      <c r="C86" s="512">
        <v>16</v>
      </c>
      <c r="D86" s="143"/>
      <c r="E86" s="535">
        <f t="shared" si="5"/>
        <v>0</v>
      </c>
      <c r="F86" s="512">
        <v>47</v>
      </c>
      <c r="G86" s="143"/>
      <c r="H86" s="535">
        <f t="shared" si="6"/>
        <v>0</v>
      </c>
      <c r="I86" s="507">
        <f t="shared" si="7"/>
        <v>63</v>
      </c>
      <c r="J86" s="143">
        <f t="shared" si="8"/>
        <v>0</v>
      </c>
      <c r="K86" s="535">
        <f t="shared" si="9"/>
        <v>0</v>
      </c>
    </row>
    <row r="87" spans="1:11" s="59" customFormat="1" ht="14.1" customHeight="1">
      <c r="A87" s="510" t="s">
        <v>2076</v>
      </c>
      <c r="B87" s="511" t="s">
        <v>2077</v>
      </c>
      <c r="C87" s="512">
        <v>9</v>
      </c>
      <c r="D87" s="143">
        <v>3</v>
      </c>
      <c r="E87" s="535">
        <f t="shared" si="5"/>
        <v>0.33333333333333331</v>
      </c>
      <c r="F87" s="512">
        <v>4</v>
      </c>
      <c r="G87" s="143">
        <v>4</v>
      </c>
      <c r="H87" s="535">
        <f t="shared" si="6"/>
        <v>1</v>
      </c>
      <c r="I87" s="507">
        <f t="shared" si="7"/>
        <v>13</v>
      </c>
      <c r="J87" s="143">
        <f t="shared" si="8"/>
        <v>7</v>
      </c>
      <c r="K87" s="535">
        <f t="shared" si="9"/>
        <v>0.53846153846153844</v>
      </c>
    </row>
    <row r="88" spans="1:11" s="59" customFormat="1" ht="14.1" customHeight="1">
      <c r="A88" s="510" t="s">
        <v>2078</v>
      </c>
      <c r="B88" s="511" t="s">
        <v>2079</v>
      </c>
      <c r="C88" s="512"/>
      <c r="D88" s="143"/>
      <c r="E88" s="535"/>
      <c r="F88" s="512">
        <v>3</v>
      </c>
      <c r="G88" s="143"/>
      <c r="H88" s="535">
        <f t="shared" si="6"/>
        <v>0</v>
      </c>
      <c r="I88" s="507">
        <f t="shared" si="7"/>
        <v>3</v>
      </c>
      <c r="J88" s="143">
        <f t="shared" si="8"/>
        <v>0</v>
      </c>
      <c r="K88" s="535">
        <f t="shared" si="9"/>
        <v>0</v>
      </c>
    </row>
    <row r="89" spans="1:11" s="59" customFormat="1" ht="14.1" customHeight="1">
      <c r="A89" s="503" t="s">
        <v>2080</v>
      </c>
      <c r="B89" s="504" t="s">
        <v>2081</v>
      </c>
      <c r="C89" s="505">
        <v>94</v>
      </c>
      <c r="D89" s="143">
        <v>56</v>
      </c>
      <c r="E89" s="535">
        <f t="shared" si="5"/>
        <v>0.5957446808510638</v>
      </c>
      <c r="F89" s="505">
        <v>15</v>
      </c>
      <c r="G89" s="143">
        <v>4</v>
      </c>
      <c r="H89" s="535">
        <f t="shared" si="6"/>
        <v>0.26666666666666666</v>
      </c>
      <c r="I89" s="507">
        <f t="shared" si="7"/>
        <v>109</v>
      </c>
      <c r="J89" s="143">
        <f t="shared" si="8"/>
        <v>60</v>
      </c>
      <c r="K89" s="535">
        <f t="shared" si="9"/>
        <v>0.55045871559633031</v>
      </c>
    </row>
    <row r="90" spans="1:11" s="59" customFormat="1" ht="14.1" customHeight="1">
      <c r="A90" s="503" t="s">
        <v>2082</v>
      </c>
      <c r="B90" s="504" t="s">
        <v>2083</v>
      </c>
      <c r="C90" s="505">
        <v>1</v>
      </c>
      <c r="D90" s="143"/>
      <c r="E90" s="535">
        <f t="shared" si="5"/>
        <v>0</v>
      </c>
      <c r="F90" s="505"/>
      <c r="G90" s="143"/>
      <c r="H90" s="535"/>
      <c r="I90" s="507">
        <f t="shared" si="7"/>
        <v>1</v>
      </c>
      <c r="J90" s="143">
        <f t="shared" si="8"/>
        <v>0</v>
      </c>
      <c r="K90" s="535">
        <f t="shared" si="9"/>
        <v>0</v>
      </c>
    </row>
    <row r="91" spans="1:11" s="59" customFormat="1" ht="14.1" customHeight="1">
      <c r="A91" s="503" t="s">
        <v>2084</v>
      </c>
      <c r="B91" s="504" t="s">
        <v>2085</v>
      </c>
      <c r="C91" s="505">
        <v>6</v>
      </c>
      <c r="D91" s="143">
        <v>5</v>
      </c>
      <c r="E91" s="535">
        <f t="shared" si="5"/>
        <v>0.83333333333333337</v>
      </c>
      <c r="F91" s="505">
        <v>2</v>
      </c>
      <c r="G91" s="143">
        <v>3</v>
      </c>
      <c r="H91" s="535">
        <f t="shared" si="6"/>
        <v>1.5</v>
      </c>
      <c r="I91" s="507">
        <f t="shared" si="7"/>
        <v>8</v>
      </c>
      <c r="J91" s="143">
        <f t="shared" si="8"/>
        <v>8</v>
      </c>
      <c r="K91" s="535">
        <f t="shared" si="9"/>
        <v>1</v>
      </c>
    </row>
    <row r="92" spans="1:11" s="59" customFormat="1" ht="14.1" customHeight="1">
      <c r="A92" s="514"/>
      <c r="B92" s="536"/>
      <c r="C92" s="507">
        <f>SUM(C78:C91)</f>
        <v>6352</v>
      </c>
      <c r="D92" s="507">
        <f>SUM(D78:D91)</f>
        <v>1392</v>
      </c>
      <c r="E92" s="537">
        <f t="shared" si="5"/>
        <v>0.21914357682619648</v>
      </c>
      <c r="F92" s="507">
        <f>SUM(F78:F91)</f>
        <v>6297</v>
      </c>
      <c r="G92" s="507">
        <f>SUM(G78:G91)</f>
        <v>628</v>
      </c>
      <c r="H92" s="537">
        <f t="shared" si="6"/>
        <v>9.9730030173098297E-2</v>
      </c>
      <c r="I92" s="507">
        <f>SUM(I78:I91)</f>
        <v>12649</v>
      </c>
      <c r="J92" s="516">
        <f t="shared" si="8"/>
        <v>2020</v>
      </c>
      <c r="K92" s="537">
        <f t="shared" si="9"/>
        <v>0.15969641868922443</v>
      </c>
    </row>
    <row r="93" spans="1:11" s="59" customFormat="1" ht="14.1" customHeight="1">
      <c r="A93" s="248" t="s">
        <v>205</v>
      </c>
      <c r="B93" s="157"/>
      <c r="C93" s="143"/>
      <c r="D93" s="143"/>
      <c r="E93" s="143"/>
      <c r="F93" s="143"/>
      <c r="G93" s="143"/>
      <c r="H93" s="143"/>
      <c r="I93" s="143"/>
      <c r="J93" s="143"/>
      <c r="K93" s="143"/>
    </row>
    <row r="94" spans="1:11" s="59" customFormat="1" ht="14.1" customHeight="1">
      <c r="A94" s="152" t="s">
        <v>144</v>
      </c>
      <c r="B94" s="143" t="s">
        <v>147</v>
      </c>
      <c r="C94" s="143">
        <v>100</v>
      </c>
      <c r="D94" s="143">
        <v>23</v>
      </c>
      <c r="E94" s="143">
        <f>D94/C94</f>
        <v>0.23</v>
      </c>
      <c r="F94" s="143"/>
      <c r="G94" s="143"/>
      <c r="H94" s="143"/>
      <c r="I94" s="143">
        <v>100</v>
      </c>
      <c r="J94" s="143">
        <v>23</v>
      </c>
      <c r="K94" s="143">
        <f>J94/I94</f>
        <v>0.23</v>
      </c>
    </row>
    <row r="95" spans="1:11" s="59" customFormat="1" ht="14.1" customHeight="1">
      <c r="A95" s="152"/>
      <c r="B95" s="143"/>
      <c r="C95" s="143"/>
      <c r="D95" s="143"/>
      <c r="E95" s="143"/>
      <c r="F95" s="143"/>
      <c r="G95" s="143"/>
      <c r="H95" s="143"/>
      <c r="I95" s="143"/>
      <c r="J95" s="143"/>
      <c r="K95" s="143"/>
    </row>
    <row r="96" spans="1:11" s="59" customFormat="1" ht="14.1" customHeight="1">
      <c r="A96" s="152"/>
      <c r="B96" s="143"/>
      <c r="C96" s="143"/>
      <c r="D96" s="143"/>
      <c r="E96" s="143"/>
      <c r="F96" s="143"/>
      <c r="G96" s="143"/>
      <c r="H96" s="143"/>
      <c r="I96" s="143"/>
      <c r="J96" s="143"/>
      <c r="K96" s="143"/>
    </row>
    <row r="97" spans="1:11" s="59" customFormat="1" ht="14.1" customHeight="1">
      <c r="A97" s="539" t="s">
        <v>2086</v>
      </c>
      <c r="B97" s="538"/>
      <c r="C97" s="540"/>
      <c r="D97" s="540"/>
      <c r="E97" s="540"/>
      <c r="F97" s="150"/>
      <c r="G97" s="150"/>
      <c r="H97" s="150"/>
      <c r="I97" s="150"/>
      <c r="J97" s="150"/>
      <c r="K97" s="150"/>
    </row>
    <row r="98" spans="1:11" ht="14.1" customHeight="1">
      <c r="A98" s="246" t="s">
        <v>203</v>
      </c>
      <c r="B98" s="148"/>
      <c r="C98" s="143">
        <v>393</v>
      </c>
      <c r="D98" s="143">
        <v>88</v>
      </c>
      <c r="E98" s="535">
        <f>D98/C98</f>
        <v>0.22391857506361323</v>
      </c>
      <c r="F98" s="143">
        <v>314</v>
      </c>
      <c r="G98" s="143">
        <v>62</v>
      </c>
      <c r="H98" s="535">
        <f>G98/F98</f>
        <v>0.19745222929936307</v>
      </c>
      <c r="I98" s="143">
        <f>C98+F98</f>
        <v>707</v>
      </c>
      <c r="J98" s="143">
        <f>D98+G98</f>
        <v>150</v>
      </c>
      <c r="K98" s="535">
        <f>J98/I98</f>
        <v>0.21216407355021216</v>
      </c>
    </row>
    <row r="99" spans="1:11" s="59" customFormat="1" ht="14.1" customHeight="1">
      <c r="A99" s="247" t="s">
        <v>204</v>
      </c>
      <c r="B99" s="156"/>
      <c r="C99" s="143">
        <v>393</v>
      </c>
      <c r="D99" s="143">
        <v>88</v>
      </c>
      <c r="E99" s="535">
        <f t="shared" ref="E99:E109" si="10">D99/C99</f>
        <v>0.22391857506361323</v>
      </c>
      <c r="F99" s="143">
        <v>314</v>
      </c>
      <c r="G99" s="143">
        <v>62</v>
      </c>
      <c r="H99" s="535">
        <f t="shared" ref="H99:H109" si="11">G99/F99</f>
        <v>0.19745222929936307</v>
      </c>
      <c r="I99" s="143">
        <f t="shared" ref="I99:I109" si="12">C99+F99</f>
        <v>707</v>
      </c>
      <c r="J99" s="143">
        <f>D99+G99</f>
        <v>150</v>
      </c>
      <c r="K99" s="535">
        <f t="shared" ref="K99:K109" si="13">J99/I99</f>
        <v>0.21216407355021216</v>
      </c>
    </row>
    <row r="100" spans="1:11" s="59" customFormat="1" ht="14.1" customHeight="1">
      <c r="A100" s="503" t="s">
        <v>2087</v>
      </c>
      <c r="B100" s="504" t="s">
        <v>2088</v>
      </c>
      <c r="C100" s="505">
        <v>33</v>
      </c>
      <c r="D100" s="143">
        <v>5</v>
      </c>
      <c r="E100" s="535">
        <f t="shared" si="10"/>
        <v>0.15151515151515152</v>
      </c>
      <c r="F100" s="505">
        <v>35</v>
      </c>
      <c r="G100" s="143">
        <v>7</v>
      </c>
      <c r="H100" s="535">
        <f t="shared" si="11"/>
        <v>0.2</v>
      </c>
      <c r="I100" s="143">
        <f t="shared" si="12"/>
        <v>68</v>
      </c>
      <c r="J100" s="143">
        <f t="shared" ref="J100:J109" si="14">D100+G100</f>
        <v>12</v>
      </c>
      <c r="K100" s="535">
        <f t="shared" si="13"/>
        <v>0.17647058823529413</v>
      </c>
    </row>
    <row r="101" spans="1:11" s="59" customFormat="1" ht="14.1" customHeight="1">
      <c r="A101" s="503" t="s">
        <v>2089</v>
      </c>
      <c r="B101" s="504" t="s">
        <v>2090</v>
      </c>
      <c r="C101" s="505">
        <v>26</v>
      </c>
      <c r="D101" s="143">
        <v>4</v>
      </c>
      <c r="E101" s="535">
        <f t="shared" si="10"/>
        <v>0.15384615384615385</v>
      </c>
      <c r="F101" s="505">
        <v>17</v>
      </c>
      <c r="G101" s="143">
        <v>7</v>
      </c>
      <c r="H101" s="535">
        <f t="shared" si="11"/>
        <v>0.41176470588235292</v>
      </c>
      <c r="I101" s="143">
        <f t="shared" si="12"/>
        <v>43</v>
      </c>
      <c r="J101" s="143">
        <f t="shared" si="14"/>
        <v>11</v>
      </c>
      <c r="K101" s="535">
        <f t="shared" si="13"/>
        <v>0.2558139534883721</v>
      </c>
    </row>
    <row r="102" spans="1:11" s="59" customFormat="1" ht="14.1" customHeight="1">
      <c r="A102" s="503" t="s">
        <v>2091</v>
      </c>
      <c r="B102" s="504" t="s">
        <v>2092</v>
      </c>
      <c r="C102" s="505">
        <v>40</v>
      </c>
      <c r="D102" s="143">
        <v>7</v>
      </c>
      <c r="E102" s="535">
        <f t="shared" si="10"/>
        <v>0.17499999999999999</v>
      </c>
      <c r="F102" s="505">
        <v>46</v>
      </c>
      <c r="G102" s="143">
        <v>9</v>
      </c>
      <c r="H102" s="535">
        <f t="shared" si="11"/>
        <v>0.19565217391304349</v>
      </c>
      <c r="I102" s="143">
        <f t="shared" si="12"/>
        <v>86</v>
      </c>
      <c r="J102" s="143">
        <f t="shared" si="14"/>
        <v>16</v>
      </c>
      <c r="K102" s="535">
        <f t="shared" si="13"/>
        <v>0.18604651162790697</v>
      </c>
    </row>
    <row r="103" spans="1:11" s="59" customFormat="1" ht="14.1" customHeight="1">
      <c r="A103" s="503" t="s">
        <v>2093</v>
      </c>
      <c r="B103" s="504" t="s">
        <v>2094</v>
      </c>
      <c r="C103" s="505">
        <v>25</v>
      </c>
      <c r="D103" s="143">
        <v>6</v>
      </c>
      <c r="E103" s="535">
        <f t="shared" si="10"/>
        <v>0.24</v>
      </c>
      <c r="F103" s="505">
        <v>12</v>
      </c>
      <c r="G103" s="143">
        <v>7</v>
      </c>
      <c r="H103" s="535">
        <f t="shared" si="11"/>
        <v>0.58333333333333337</v>
      </c>
      <c r="I103" s="143">
        <f t="shared" si="12"/>
        <v>37</v>
      </c>
      <c r="J103" s="143">
        <f t="shared" si="14"/>
        <v>13</v>
      </c>
      <c r="K103" s="535">
        <f t="shared" si="13"/>
        <v>0.35135135135135137</v>
      </c>
    </row>
    <row r="104" spans="1:11" s="59" customFormat="1" ht="14.1" customHeight="1">
      <c r="A104" s="503" t="s">
        <v>2095</v>
      </c>
      <c r="B104" s="504" t="s">
        <v>2096</v>
      </c>
      <c r="C104" s="505">
        <v>3</v>
      </c>
      <c r="D104" s="143">
        <v>1</v>
      </c>
      <c r="E104" s="535">
        <f t="shared" si="10"/>
        <v>0.33333333333333331</v>
      </c>
      <c r="F104" s="505">
        <v>4</v>
      </c>
      <c r="G104" s="143"/>
      <c r="H104" s="535">
        <f t="shared" si="11"/>
        <v>0</v>
      </c>
      <c r="I104" s="143">
        <f t="shared" si="12"/>
        <v>7</v>
      </c>
      <c r="J104" s="143">
        <f t="shared" si="14"/>
        <v>1</v>
      </c>
      <c r="K104" s="535">
        <f t="shared" si="13"/>
        <v>0.14285714285714285</v>
      </c>
    </row>
    <row r="105" spans="1:11" s="59" customFormat="1" ht="14.1" customHeight="1">
      <c r="A105" s="503" t="s">
        <v>2097</v>
      </c>
      <c r="B105" s="504" t="s">
        <v>2098</v>
      </c>
      <c r="C105" s="505">
        <v>3</v>
      </c>
      <c r="D105" s="143"/>
      <c r="E105" s="535">
        <f t="shared" si="10"/>
        <v>0</v>
      </c>
      <c r="F105" s="505"/>
      <c r="G105" s="143"/>
      <c r="H105" s="535" t="e">
        <f t="shared" si="11"/>
        <v>#DIV/0!</v>
      </c>
      <c r="I105" s="143">
        <f t="shared" si="12"/>
        <v>3</v>
      </c>
      <c r="J105" s="143">
        <f t="shared" si="14"/>
        <v>0</v>
      </c>
      <c r="K105" s="535">
        <f t="shared" si="13"/>
        <v>0</v>
      </c>
    </row>
    <row r="106" spans="1:11" s="59" customFormat="1" ht="14.1" customHeight="1">
      <c r="A106" s="503" t="s">
        <v>2099</v>
      </c>
      <c r="B106" s="504" t="s">
        <v>2100</v>
      </c>
      <c r="C106" s="505">
        <v>4</v>
      </c>
      <c r="D106" s="143">
        <v>1</v>
      </c>
      <c r="E106" s="535">
        <f t="shared" si="10"/>
        <v>0.25</v>
      </c>
      <c r="F106" s="505">
        <v>6</v>
      </c>
      <c r="G106" s="143"/>
      <c r="H106" s="535">
        <f t="shared" si="11"/>
        <v>0</v>
      </c>
      <c r="I106" s="143">
        <f t="shared" si="12"/>
        <v>10</v>
      </c>
      <c r="J106" s="143">
        <f t="shared" si="14"/>
        <v>1</v>
      </c>
      <c r="K106" s="535">
        <f t="shared" si="13"/>
        <v>0.1</v>
      </c>
    </row>
    <row r="107" spans="1:11" s="59" customFormat="1" ht="14.1" customHeight="1">
      <c r="A107" s="508" t="s">
        <v>2101</v>
      </c>
      <c r="B107" s="509" t="s">
        <v>2102</v>
      </c>
      <c r="C107" s="505">
        <v>1</v>
      </c>
      <c r="D107" s="143"/>
      <c r="E107" s="535">
        <f t="shared" si="10"/>
        <v>0</v>
      </c>
      <c r="F107" s="505">
        <v>2</v>
      </c>
      <c r="G107" s="143"/>
      <c r="H107" s="535">
        <f t="shared" si="11"/>
        <v>0</v>
      </c>
      <c r="I107" s="143">
        <f t="shared" si="12"/>
        <v>3</v>
      </c>
      <c r="J107" s="143">
        <f t="shared" si="14"/>
        <v>0</v>
      </c>
      <c r="K107" s="535">
        <f t="shared" si="13"/>
        <v>0</v>
      </c>
    </row>
    <row r="108" spans="1:11" s="59" customFormat="1" ht="14.1" customHeight="1">
      <c r="A108" s="503" t="s">
        <v>2103</v>
      </c>
      <c r="B108" s="504" t="s">
        <v>2104</v>
      </c>
      <c r="C108" s="505">
        <v>258</v>
      </c>
      <c r="D108" s="143">
        <v>64</v>
      </c>
      <c r="E108" s="535">
        <f t="shared" si="10"/>
        <v>0.24806201550387597</v>
      </c>
      <c r="F108" s="505">
        <v>192</v>
      </c>
      <c r="G108" s="143">
        <v>32</v>
      </c>
      <c r="H108" s="535">
        <f t="shared" si="11"/>
        <v>0.16666666666666666</v>
      </c>
      <c r="I108" s="143">
        <f t="shared" si="12"/>
        <v>450</v>
      </c>
      <c r="J108" s="143">
        <f t="shared" si="14"/>
        <v>96</v>
      </c>
      <c r="K108" s="535">
        <f t="shared" si="13"/>
        <v>0.21333333333333335</v>
      </c>
    </row>
    <row r="109" spans="1:11" s="59" customFormat="1" ht="14.1" customHeight="1">
      <c r="A109" s="514"/>
      <c r="B109" s="515"/>
      <c r="C109" s="507">
        <f t="shared" ref="C109" si="15">SUM(C100:C108)</f>
        <v>393</v>
      </c>
      <c r="D109" s="143">
        <f>SUM(D100:D108)</f>
        <v>88</v>
      </c>
      <c r="E109" s="535">
        <f t="shared" si="10"/>
        <v>0.22391857506361323</v>
      </c>
      <c r="F109" s="507">
        <f t="shared" ref="F109:G109" si="16">SUM(F100:F108)</f>
        <v>314</v>
      </c>
      <c r="G109" s="507">
        <f t="shared" si="16"/>
        <v>62</v>
      </c>
      <c r="H109" s="535">
        <f t="shared" si="11"/>
        <v>0.19745222929936307</v>
      </c>
      <c r="I109" s="516">
        <f t="shared" si="12"/>
        <v>707</v>
      </c>
      <c r="J109" s="516">
        <f t="shared" si="14"/>
        <v>150</v>
      </c>
      <c r="K109" s="537">
        <f t="shared" si="13"/>
        <v>0.21216407355021216</v>
      </c>
    </row>
    <row r="110" spans="1:11" s="59" customFormat="1" ht="14.1" customHeight="1">
      <c r="A110" s="517" t="s">
        <v>2105</v>
      </c>
      <c r="B110" s="538"/>
      <c r="C110" s="150"/>
      <c r="D110" s="150"/>
      <c r="E110" s="150"/>
      <c r="F110" s="150"/>
      <c r="G110" s="150"/>
      <c r="H110" s="150"/>
      <c r="I110" s="150"/>
      <c r="J110" s="150"/>
      <c r="K110" s="150"/>
    </row>
    <row r="111" spans="1:11" s="59" customFormat="1" ht="14.1" customHeight="1">
      <c r="A111" s="518" t="s">
        <v>203</v>
      </c>
      <c r="B111" s="519"/>
      <c r="C111" s="520">
        <v>450</v>
      </c>
      <c r="D111" s="143">
        <v>340</v>
      </c>
      <c r="E111" s="535">
        <f>D111/C111</f>
        <v>0.75555555555555554</v>
      </c>
      <c r="F111" s="520">
        <v>211</v>
      </c>
      <c r="G111" s="143">
        <v>199</v>
      </c>
      <c r="H111" s="535">
        <f>G111/F111</f>
        <v>0.94312796208530802</v>
      </c>
      <c r="I111" s="143">
        <f>C111+F111</f>
        <v>661</v>
      </c>
      <c r="J111" s="143">
        <f>D111+G111</f>
        <v>539</v>
      </c>
      <c r="K111" s="535">
        <f>J111/I111</f>
        <v>0.81543116490166412</v>
      </c>
    </row>
    <row r="112" spans="1:11" s="59" customFormat="1" ht="14.1" customHeight="1">
      <c r="A112" s="521" t="s">
        <v>204</v>
      </c>
      <c r="B112" s="522"/>
      <c r="C112" s="520">
        <v>450</v>
      </c>
      <c r="D112" s="143">
        <v>340</v>
      </c>
      <c r="E112" s="535">
        <f t="shared" ref="E112:E125" si="17">D112/C112</f>
        <v>0.75555555555555554</v>
      </c>
      <c r="F112" s="520">
        <v>211</v>
      </c>
      <c r="G112" s="143">
        <v>199</v>
      </c>
      <c r="H112" s="535">
        <f t="shared" ref="H112:H125" si="18">G112/F112</f>
        <v>0.94312796208530802</v>
      </c>
      <c r="I112" s="143">
        <f t="shared" ref="I112:I125" si="19">C112+F112</f>
        <v>661</v>
      </c>
      <c r="J112" s="143">
        <f t="shared" ref="J112:J125" si="20">D112+G112</f>
        <v>539</v>
      </c>
      <c r="K112" s="535">
        <f t="shared" ref="K112:K125" si="21">J112/I112</f>
        <v>0.81543116490166412</v>
      </c>
    </row>
    <row r="113" spans="1:11" s="59" customFormat="1" ht="14.1" customHeight="1">
      <c r="A113" s="523" t="s">
        <v>2106</v>
      </c>
      <c r="B113" s="524" t="s">
        <v>2107</v>
      </c>
      <c r="C113" s="520">
        <v>62</v>
      </c>
      <c r="D113" s="143">
        <v>59</v>
      </c>
      <c r="E113" s="535">
        <f t="shared" si="17"/>
        <v>0.95161290322580649</v>
      </c>
      <c r="F113" s="520">
        <v>39</v>
      </c>
      <c r="G113" s="143">
        <v>40</v>
      </c>
      <c r="H113" s="535">
        <f t="shared" si="18"/>
        <v>1.0256410256410255</v>
      </c>
      <c r="I113" s="143">
        <f t="shared" si="19"/>
        <v>101</v>
      </c>
      <c r="J113" s="143">
        <f t="shared" si="20"/>
        <v>99</v>
      </c>
      <c r="K113" s="535">
        <f t="shared" si="21"/>
        <v>0.98019801980198018</v>
      </c>
    </row>
    <row r="114" spans="1:11" s="59" customFormat="1" ht="14.1" customHeight="1">
      <c r="A114" s="523" t="s">
        <v>2108</v>
      </c>
      <c r="B114" s="525" t="s">
        <v>2109</v>
      </c>
      <c r="C114" s="520">
        <v>32</v>
      </c>
      <c r="D114" s="143">
        <v>25</v>
      </c>
      <c r="E114" s="535">
        <f t="shared" si="17"/>
        <v>0.78125</v>
      </c>
      <c r="F114" s="520">
        <v>13</v>
      </c>
      <c r="G114" s="143">
        <v>4</v>
      </c>
      <c r="H114" s="535">
        <f t="shared" si="18"/>
        <v>0.30769230769230771</v>
      </c>
      <c r="I114" s="143">
        <f t="shared" si="19"/>
        <v>45</v>
      </c>
      <c r="J114" s="143">
        <f t="shared" si="20"/>
        <v>29</v>
      </c>
      <c r="K114" s="535">
        <f t="shared" si="21"/>
        <v>0.64444444444444449</v>
      </c>
    </row>
    <row r="115" spans="1:11" s="59" customFormat="1" ht="14.1" customHeight="1">
      <c r="A115" s="523" t="s">
        <v>2110</v>
      </c>
      <c r="B115" s="526" t="s">
        <v>2111</v>
      </c>
      <c r="C115" s="520">
        <v>34</v>
      </c>
      <c r="D115" s="143">
        <v>25</v>
      </c>
      <c r="E115" s="535">
        <f t="shared" si="17"/>
        <v>0.73529411764705888</v>
      </c>
      <c r="F115" s="520">
        <v>23</v>
      </c>
      <c r="G115" s="143">
        <v>8</v>
      </c>
      <c r="H115" s="535">
        <f t="shared" si="18"/>
        <v>0.34782608695652173</v>
      </c>
      <c r="I115" s="143">
        <f t="shared" si="19"/>
        <v>57</v>
      </c>
      <c r="J115" s="143">
        <f t="shared" si="20"/>
        <v>33</v>
      </c>
      <c r="K115" s="535">
        <f t="shared" si="21"/>
        <v>0.57894736842105265</v>
      </c>
    </row>
    <row r="116" spans="1:11" s="59" customFormat="1" ht="14.1" customHeight="1">
      <c r="A116" s="523" t="s">
        <v>2112</v>
      </c>
      <c r="B116" s="525" t="s">
        <v>2113</v>
      </c>
      <c r="C116" s="520">
        <v>152</v>
      </c>
      <c r="D116" s="143">
        <v>88</v>
      </c>
      <c r="E116" s="535">
        <f t="shared" si="17"/>
        <v>0.57894736842105265</v>
      </c>
      <c r="F116" s="520">
        <v>59</v>
      </c>
      <c r="G116" s="143">
        <v>35</v>
      </c>
      <c r="H116" s="535">
        <f t="shared" si="18"/>
        <v>0.59322033898305082</v>
      </c>
      <c r="I116" s="143">
        <f t="shared" si="19"/>
        <v>211</v>
      </c>
      <c r="J116" s="143">
        <f t="shared" si="20"/>
        <v>123</v>
      </c>
      <c r="K116" s="535">
        <f t="shared" si="21"/>
        <v>0.58293838862559244</v>
      </c>
    </row>
    <row r="117" spans="1:11" s="59" customFormat="1" ht="14.1" customHeight="1">
      <c r="A117" s="523" t="s">
        <v>2114</v>
      </c>
      <c r="B117" s="525" t="s">
        <v>2115</v>
      </c>
      <c r="C117" s="520">
        <v>14</v>
      </c>
      <c r="D117" s="143">
        <v>4</v>
      </c>
      <c r="E117" s="535">
        <f t="shared" si="17"/>
        <v>0.2857142857142857</v>
      </c>
      <c r="F117" s="520">
        <v>4</v>
      </c>
      <c r="G117" s="143">
        <v>1</v>
      </c>
      <c r="H117" s="535">
        <f t="shared" si="18"/>
        <v>0.25</v>
      </c>
      <c r="I117" s="143">
        <f t="shared" si="19"/>
        <v>18</v>
      </c>
      <c r="J117" s="143">
        <f t="shared" si="20"/>
        <v>5</v>
      </c>
      <c r="K117" s="535">
        <f t="shared" si="21"/>
        <v>0.27777777777777779</v>
      </c>
    </row>
    <row r="118" spans="1:11" s="59" customFormat="1" ht="14.1" customHeight="1">
      <c r="A118" s="523" t="s">
        <v>2116</v>
      </c>
      <c r="B118" s="525" t="s">
        <v>2117</v>
      </c>
      <c r="C118" s="520"/>
      <c r="D118" s="143">
        <v>2</v>
      </c>
      <c r="E118" s="535"/>
      <c r="F118" s="520">
        <v>2</v>
      </c>
      <c r="G118" s="143">
        <v>2</v>
      </c>
      <c r="H118" s="535">
        <f t="shared" si="18"/>
        <v>1</v>
      </c>
      <c r="I118" s="143">
        <f t="shared" si="19"/>
        <v>2</v>
      </c>
      <c r="J118" s="143">
        <f t="shared" si="20"/>
        <v>4</v>
      </c>
      <c r="K118" s="535">
        <f t="shared" si="21"/>
        <v>2</v>
      </c>
    </row>
    <row r="119" spans="1:11" s="59" customFormat="1" ht="14.1" customHeight="1">
      <c r="A119" s="523" t="s">
        <v>2118</v>
      </c>
      <c r="B119" s="525" t="s">
        <v>2119</v>
      </c>
      <c r="C119" s="520">
        <v>88</v>
      </c>
      <c r="D119" s="143">
        <v>61</v>
      </c>
      <c r="E119" s="535">
        <f t="shared" si="17"/>
        <v>0.69318181818181823</v>
      </c>
      <c r="F119" s="520">
        <v>40</v>
      </c>
      <c r="G119" s="143">
        <v>50</v>
      </c>
      <c r="H119" s="535">
        <f t="shared" si="18"/>
        <v>1.25</v>
      </c>
      <c r="I119" s="143">
        <f t="shared" si="19"/>
        <v>128</v>
      </c>
      <c r="J119" s="143">
        <f t="shared" si="20"/>
        <v>111</v>
      </c>
      <c r="K119" s="535">
        <f t="shared" si="21"/>
        <v>0.8671875</v>
      </c>
    </row>
    <row r="120" spans="1:11" s="59" customFormat="1" ht="14.1" customHeight="1">
      <c r="A120" s="523" t="s">
        <v>2120</v>
      </c>
      <c r="B120" s="525" t="s">
        <v>2121</v>
      </c>
      <c r="C120" s="520">
        <v>2</v>
      </c>
      <c r="D120" s="143">
        <v>40</v>
      </c>
      <c r="E120" s="535">
        <f t="shared" si="17"/>
        <v>20</v>
      </c>
      <c r="F120" s="520">
        <v>1</v>
      </c>
      <c r="G120" s="143">
        <v>37</v>
      </c>
      <c r="H120" s="535">
        <f t="shared" si="18"/>
        <v>37</v>
      </c>
      <c r="I120" s="143">
        <f t="shared" si="19"/>
        <v>3</v>
      </c>
      <c r="J120" s="143">
        <f t="shared" si="20"/>
        <v>77</v>
      </c>
      <c r="K120" s="535">
        <f t="shared" si="21"/>
        <v>25.666666666666668</v>
      </c>
    </row>
    <row r="121" spans="1:11" s="59" customFormat="1" ht="14.1" customHeight="1">
      <c r="A121" s="523" t="s">
        <v>2122</v>
      </c>
      <c r="B121" s="525" t="s">
        <v>2123</v>
      </c>
      <c r="C121" s="520">
        <v>10</v>
      </c>
      <c r="D121" s="143">
        <v>16</v>
      </c>
      <c r="E121" s="535">
        <f t="shared" si="17"/>
        <v>1.6</v>
      </c>
      <c r="F121" s="520">
        <v>8</v>
      </c>
      <c r="G121" s="143">
        <v>17</v>
      </c>
      <c r="H121" s="535">
        <f t="shared" si="18"/>
        <v>2.125</v>
      </c>
      <c r="I121" s="143">
        <f t="shared" si="19"/>
        <v>18</v>
      </c>
      <c r="J121" s="143">
        <f t="shared" si="20"/>
        <v>33</v>
      </c>
      <c r="K121" s="535">
        <f t="shared" si="21"/>
        <v>1.8333333333333333</v>
      </c>
    </row>
    <row r="122" spans="1:11" s="59" customFormat="1" ht="14.1" customHeight="1">
      <c r="A122" s="523" t="s">
        <v>2124</v>
      </c>
      <c r="B122" s="525" t="s">
        <v>2125</v>
      </c>
      <c r="C122" s="520">
        <v>3</v>
      </c>
      <c r="D122" s="143">
        <v>2</v>
      </c>
      <c r="E122" s="535">
        <f t="shared" si="17"/>
        <v>0.66666666666666663</v>
      </c>
      <c r="F122" s="520">
        <v>2</v>
      </c>
      <c r="G122" s="143">
        <v>1</v>
      </c>
      <c r="H122" s="535">
        <f t="shared" si="18"/>
        <v>0.5</v>
      </c>
      <c r="I122" s="143">
        <f t="shared" si="19"/>
        <v>5</v>
      </c>
      <c r="J122" s="143">
        <f t="shared" si="20"/>
        <v>3</v>
      </c>
      <c r="K122" s="535">
        <f t="shared" si="21"/>
        <v>0.6</v>
      </c>
    </row>
    <row r="123" spans="1:11" s="59" customFormat="1" ht="14.1" customHeight="1">
      <c r="A123" s="527" t="s">
        <v>2126</v>
      </c>
      <c r="B123" s="528" t="s">
        <v>2127</v>
      </c>
      <c r="C123" s="520">
        <v>52</v>
      </c>
      <c r="D123" s="143">
        <v>17</v>
      </c>
      <c r="E123" s="535">
        <f t="shared" si="17"/>
        <v>0.32692307692307693</v>
      </c>
      <c r="F123" s="520">
        <v>20</v>
      </c>
      <c r="G123" s="143">
        <v>4</v>
      </c>
      <c r="H123" s="535">
        <f t="shared" si="18"/>
        <v>0.2</v>
      </c>
      <c r="I123" s="143">
        <f t="shared" si="19"/>
        <v>72</v>
      </c>
      <c r="J123" s="143">
        <f t="shared" si="20"/>
        <v>21</v>
      </c>
      <c r="K123" s="535">
        <f t="shared" si="21"/>
        <v>0.29166666666666669</v>
      </c>
    </row>
    <row r="124" spans="1:11" s="59" customFormat="1" ht="14.1" customHeight="1">
      <c r="A124" s="529" t="s">
        <v>2128</v>
      </c>
      <c r="B124" s="494" t="s">
        <v>2129</v>
      </c>
      <c r="C124" s="520">
        <v>1</v>
      </c>
      <c r="D124" s="143">
        <v>1</v>
      </c>
      <c r="E124" s="535">
        <f t="shared" si="17"/>
        <v>1</v>
      </c>
      <c r="F124" s="520"/>
      <c r="G124" s="143"/>
      <c r="H124" s="535"/>
      <c r="I124" s="143">
        <f t="shared" si="19"/>
        <v>1</v>
      </c>
      <c r="J124" s="143">
        <f t="shared" si="20"/>
        <v>1</v>
      </c>
      <c r="K124" s="535">
        <f t="shared" si="21"/>
        <v>1</v>
      </c>
    </row>
    <row r="125" spans="1:11" s="59" customFormat="1" ht="14.1" customHeight="1">
      <c r="A125" s="152"/>
      <c r="B125" s="145"/>
      <c r="C125" s="516">
        <f>SUM(C113:C124)</f>
        <v>450</v>
      </c>
      <c r="D125" s="516">
        <f>SUM(D113:D124)</f>
        <v>340</v>
      </c>
      <c r="E125" s="537">
        <f t="shared" si="17"/>
        <v>0.75555555555555554</v>
      </c>
      <c r="F125" s="516">
        <f>SUM(F113:F124)</f>
        <v>211</v>
      </c>
      <c r="G125" s="516">
        <f>SUM(G113:G124)</f>
        <v>199</v>
      </c>
      <c r="H125" s="537">
        <f t="shared" si="18"/>
        <v>0.94312796208530802</v>
      </c>
      <c r="I125" s="516">
        <f t="shared" si="19"/>
        <v>661</v>
      </c>
      <c r="J125" s="516">
        <f t="shared" si="20"/>
        <v>539</v>
      </c>
      <c r="K125" s="537">
        <f t="shared" si="21"/>
        <v>0.81543116490166412</v>
      </c>
    </row>
    <row r="126" spans="1:11" s="59" customFormat="1" ht="14.1" customHeight="1">
      <c r="A126" s="993" t="s">
        <v>2130</v>
      </c>
      <c r="B126" s="994"/>
      <c r="C126" s="994"/>
      <c r="D126" s="994"/>
      <c r="E126" s="994"/>
      <c r="F126" s="994"/>
      <c r="G126" s="994"/>
      <c r="H126" s="994"/>
      <c r="I126" s="994"/>
      <c r="J126" s="994"/>
      <c r="K126" s="994"/>
    </row>
    <row r="127" spans="1:11" s="59" customFormat="1" ht="14.1" customHeight="1">
      <c r="A127" s="547"/>
      <c r="B127" s="149"/>
      <c r="C127" s="548"/>
      <c r="D127" s="548"/>
      <c r="E127" s="549"/>
      <c r="F127" s="548"/>
      <c r="G127" s="548"/>
      <c r="H127" s="549"/>
      <c r="I127" s="548"/>
      <c r="J127" s="548"/>
      <c r="K127" s="549"/>
    </row>
    <row r="128" spans="1:11" s="59" customFormat="1" ht="14.1" customHeight="1">
      <c r="A128" s="246" t="s">
        <v>278</v>
      </c>
      <c r="B128" s="149"/>
      <c r="C128" s="150"/>
      <c r="D128" s="150"/>
      <c r="E128" s="150"/>
      <c r="F128" s="150"/>
      <c r="G128" s="150"/>
      <c r="H128" s="150"/>
      <c r="I128" s="150"/>
      <c r="J128" s="150"/>
      <c r="K128" s="150"/>
    </row>
    <row r="129" spans="1:13" s="59" customFormat="1" ht="14.1" customHeight="1">
      <c r="A129" s="246" t="s">
        <v>203</v>
      </c>
      <c r="B129" s="148"/>
      <c r="C129" s="143"/>
      <c r="D129" s="143"/>
      <c r="E129" s="143"/>
      <c r="F129" s="143"/>
      <c r="G129" s="143"/>
      <c r="H129" s="143"/>
      <c r="I129" s="143"/>
      <c r="J129" s="143"/>
      <c r="K129" s="143"/>
    </row>
    <row r="130" spans="1:13" s="59" customFormat="1" ht="14.1" customHeight="1">
      <c r="A130" s="247" t="s">
        <v>204</v>
      </c>
      <c r="B130" s="156"/>
      <c r="C130" s="143"/>
      <c r="D130" s="143"/>
      <c r="E130" s="143"/>
      <c r="F130" s="143"/>
      <c r="G130" s="143"/>
      <c r="H130" s="143"/>
      <c r="I130" s="143"/>
      <c r="J130" s="143"/>
      <c r="K130" s="143"/>
    </row>
    <row r="131" spans="1:13" s="59" customFormat="1" ht="14.1" customHeight="1">
      <c r="A131" s="144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</row>
    <row r="132" spans="1:13" s="59" customFormat="1" ht="14.1" customHeight="1">
      <c r="A132" s="248" t="s">
        <v>205</v>
      </c>
      <c r="B132" s="157"/>
      <c r="C132" s="143"/>
      <c r="D132" s="143"/>
      <c r="E132" s="143"/>
      <c r="F132" s="143"/>
      <c r="G132" s="143"/>
      <c r="H132" s="143"/>
      <c r="I132" s="143"/>
      <c r="J132" s="143"/>
      <c r="K132" s="143"/>
    </row>
    <row r="133" spans="1:13" s="59" customFormat="1" ht="14.1" customHeight="1">
      <c r="A133" s="144" t="s">
        <v>145</v>
      </c>
      <c r="B133" s="143" t="s">
        <v>146</v>
      </c>
      <c r="C133" s="143"/>
      <c r="D133" s="143"/>
      <c r="E133" s="143"/>
      <c r="F133" s="143"/>
      <c r="G133" s="143"/>
      <c r="H133" s="143"/>
      <c r="I133" s="143"/>
      <c r="J133" s="143"/>
      <c r="K133" s="143"/>
    </row>
    <row r="134" spans="1:13" s="59" customFormat="1" ht="14.1" customHeight="1" thickBot="1">
      <c r="A134" s="152"/>
      <c r="B134" s="143"/>
      <c r="C134" s="153"/>
      <c r="D134" s="153"/>
      <c r="E134" s="153"/>
      <c r="F134" s="153"/>
      <c r="G134" s="153"/>
      <c r="H134" s="153"/>
      <c r="I134" s="153"/>
      <c r="J134" s="153"/>
      <c r="K134" s="153"/>
    </row>
    <row r="135" spans="1:13" s="59" customFormat="1" ht="14.1" customHeight="1" thickBot="1">
      <c r="A135" s="151" t="s">
        <v>206</v>
      </c>
      <c r="B135" s="158"/>
      <c r="C135" s="154"/>
      <c r="D135" s="154"/>
      <c r="E135" s="154"/>
      <c r="F135" s="154"/>
      <c r="G135" s="154"/>
      <c r="H135" s="154"/>
      <c r="I135" s="154"/>
      <c r="J135" s="360"/>
      <c r="K135" s="336"/>
    </row>
    <row r="136" spans="1:13" s="59" customFormat="1" ht="14.1" customHeight="1" thickBot="1">
      <c r="A136" s="151" t="s">
        <v>207</v>
      </c>
      <c r="B136" s="158"/>
      <c r="C136" s="154"/>
      <c r="D136" s="154"/>
      <c r="E136" s="154"/>
      <c r="F136" s="154"/>
      <c r="G136" s="154"/>
      <c r="H136" s="154"/>
      <c r="I136" s="154"/>
      <c r="J136" s="360"/>
      <c r="K136" s="336"/>
    </row>
    <row r="137" spans="1:13">
      <c r="A137" s="249" t="s">
        <v>149</v>
      </c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141"/>
      <c r="M137" s="141"/>
    </row>
    <row r="138" spans="1:13" ht="19.5" customHeight="1">
      <c r="A138" s="992" t="s">
        <v>151</v>
      </c>
      <c r="B138" s="992"/>
      <c r="C138" s="992"/>
      <c r="D138" s="992"/>
      <c r="E138" s="992"/>
      <c r="F138" s="992"/>
      <c r="G138" s="992"/>
      <c r="H138" s="992"/>
      <c r="I138" s="992"/>
      <c r="J138" s="992"/>
      <c r="K138" s="992"/>
      <c r="L138" s="141"/>
      <c r="M138" s="141"/>
    </row>
    <row r="139" spans="1:13" ht="15.95" customHeight="1"/>
    <row r="140" spans="1:13" ht="15.95" customHeight="1"/>
    <row r="141" spans="1:13" ht="15.95" customHeight="1"/>
    <row r="142" spans="1:13" ht="15.95" customHeight="1"/>
    <row r="143" spans="1:13" ht="15.95" customHeight="1"/>
    <row r="144" spans="1:13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</sheetData>
  <mergeCells count="7">
    <mergeCell ref="A138:K138"/>
    <mergeCell ref="A6:A7"/>
    <mergeCell ref="B6:B7"/>
    <mergeCell ref="C6:E6"/>
    <mergeCell ref="F6:H6"/>
    <mergeCell ref="I6:K6"/>
    <mergeCell ref="A126:K12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L10" sqref="L10"/>
    </sheetView>
  </sheetViews>
  <sheetFormatPr defaultColWidth="9.140625" defaultRowHeight="12.75"/>
  <cols>
    <col min="1" max="1" width="21.5703125" style="27" customWidth="1"/>
    <col min="2" max="2" width="9.140625" style="27"/>
    <col min="3" max="3" width="5.85546875" style="27" customWidth="1"/>
    <col min="4" max="4" width="8" style="27" customWidth="1"/>
    <col min="5" max="5" width="5.85546875" style="26" customWidth="1"/>
    <col min="6" max="7" width="6.28515625" style="26" customWidth="1"/>
    <col min="8" max="8" width="6" style="26" customWidth="1"/>
    <col min="9" max="9" width="5.85546875" style="26" customWidth="1"/>
    <col min="10" max="10" width="6" style="26" customWidth="1"/>
    <col min="11" max="11" width="6.7109375" style="26" customWidth="1"/>
    <col min="12" max="12" width="6.42578125" style="26" customWidth="1"/>
    <col min="13" max="13" width="5.85546875" style="27" customWidth="1"/>
    <col min="14" max="14" width="6.28515625" style="27" customWidth="1"/>
    <col min="15" max="15" width="6.7109375" style="27" customWidth="1"/>
    <col min="16" max="16" width="5.7109375" style="19" customWidth="1"/>
    <col min="17" max="18" width="6.7109375" style="19" customWidth="1"/>
    <col min="19" max="16384" width="9.140625" style="19"/>
  </cols>
  <sheetData>
    <row r="1" spans="1:23" s="15" customFormat="1" ht="15.75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90"/>
      <c r="O1" s="17"/>
      <c r="P1" s="17"/>
      <c r="Q1" s="17"/>
      <c r="R1" s="40"/>
      <c r="S1" s="17"/>
      <c r="T1" s="40"/>
      <c r="W1" s="18"/>
    </row>
    <row r="2" spans="1:23" s="15" customFormat="1" ht="15.75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90"/>
      <c r="O2" s="17"/>
      <c r="P2" s="17"/>
      <c r="Q2" s="17"/>
      <c r="R2" s="40"/>
      <c r="S2" s="17"/>
      <c r="T2" s="40"/>
      <c r="W2" s="18"/>
    </row>
    <row r="3" spans="1:23" s="15" customFormat="1" ht="15.75">
      <c r="A3" s="192"/>
      <c r="B3" s="193" t="s">
        <v>157</v>
      </c>
      <c r="C3" s="184" t="str">
        <f>Kadar.ode.!C3</f>
        <v>31.03.2020.године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90"/>
      <c r="O3" s="17"/>
      <c r="P3" s="17"/>
      <c r="Q3" s="17"/>
      <c r="R3" s="40"/>
      <c r="S3" s="17"/>
      <c r="T3" s="40"/>
      <c r="W3" s="18"/>
    </row>
    <row r="4" spans="1:23" s="15" customFormat="1" ht="15.75">
      <c r="A4" s="192"/>
      <c r="B4" s="193" t="s">
        <v>1783</v>
      </c>
      <c r="C4" s="185" t="s">
        <v>275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1"/>
      <c r="O4" s="17"/>
      <c r="P4" s="17"/>
      <c r="Q4" s="17"/>
      <c r="R4" s="40"/>
      <c r="S4" s="17"/>
      <c r="T4" s="40"/>
      <c r="W4" s="18"/>
    </row>
    <row r="5" spans="1:23" s="15" customFormat="1" ht="10.5" customHeight="1">
      <c r="A5" s="63"/>
      <c r="C5" s="96"/>
      <c r="F5" s="28"/>
      <c r="G5" s="28"/>
      <c r="H5" s="28"/>
      <c r="I5" s="28"/>
      <c r="J5" s="28"/>
      <c r="K5" s="28"/>
      <c r="L5" s="28"/>
      <c r="M5" s="28"/>
      <c r="O5" s="17"/>
      <c r="P5" s="17"/>
      <c r="Q5" s="17"/>
      <c r="R5" s="40"/>
      <c r="S5" s="17"/>
      <c r="T5" s="40"/>
      <c r="W5" s="18"/>
    </row>
    <row r="6" spans="1:23" ht="55.5" customHeight="1">
      <c r="A6" s="945" t="s">
        <v>52</v>
      </c>
      <c r="B6" s="944" t="s">
        <v>163</v>
      </c>
      <c r="C6" s="944" t="s">
        <v>26</v>
      </c>
      <c r="D6" s="944" t="s">
        <v>27</v>
      </c>
      <c r="E6" s="944" t="s">
        <v>165</v>
      </c>
      <c r="F6" s="944"/>
      <c r="G6" s="944"/>
      <c r="H6" s="944"/>
      <c r="I6" s="944"/>
      <c r="J6" s="944"/>
      <c r="K6" s="944"/>
      <c r="L6" s="944"/>
      <c r="M6" s="944"/>
      <c r="N6" s="944"/>
      <c r="O6" s="944"/>
      <c r="P6" s="944" t="s">
        <v>162</v>
      </c>
      <c r="Q6" s="944"/>
      <c r="R6" s="944"/>
    </row>
    <row r="7" spans="1:23" s="45" customFormat="1" ht="88.5" customHeight="1">
      <c r="A7" s="945"/>
      <c r="B7" s="944"/>
      <c r="C7" s="944"/>
      <c r="D7" s="944"/>
      <c r="E7" s="73" t="s">
        <v>132</v>
      </c>
      <c r="F7" s="271" t="s">
        <v>158</v>
      </c>
      <c r="G7" s="271" t="s">
        <v>159</v>
      </c>
      <c r="H7" s="73" t="s">
        <v>173</v>
      </c>
      <c r="I7" s="73" t="s">
        <v>174</v>
      </c>
      <c r="J7" s="73" t="s">
        <v>166</v>
      </c>
      <c r="K7" s="73" t="s">
        <v>167</v>
      </c>
      <c r="L7" s="73" t="s">
        <v>168</v>
      </c>
      <c r="M7" s="73" t="s">
        <v>133</v>
      </c>
      <c r="N7" s="73" t="s">
        <v>169</v>
      </c>
      <c r="O7" s="73" t="s">
        <v>170</v>
      </c>
      <c r="P7" s="73" t="s">
        <v>127</v>
      </c>
      <c r="Q7" s="73" t="s">
        <v>128</v>
      </c>
      <c r="R7" s="73" t="s">
        <v>129</v>
      </c>
    </row>
    <row r="8" spans="1:23" ht="12" customHeight="1">
      <c r="A8" s="77" t="s">
        <v>131</v>
      </c>
      <c r="B8" s="77">
        <v>7</v>
      </c>
      <c r="C8" s="77">
        <v>1</v>
      </c>
      <c r="D8" s="77"/>
      <c r="E8" s="79">
        <v>1</v>
      </c>
      <c r="F8" s="79">
        <v>0</v>
      </c>
      <c r="G8" s="79">
        <v>1</v>
      </c>
      <c r="H8" s="72">
        <v>1</v>
      </c>
      <c r="I8" s="78">
        <f t="shared" ref="I8:I17" si="0">E8-H8</f>
        <v>0</v>
      </c>
      <c r="J8" s="79">
        <v>4</v>
      </c>
      <c r="K8" s="72">
        <v>4</v>
      </c>
      <c r="L8" s="78">
        <f t="shared" ref="L8:L17" si="1">J8-K8</f>
        <v>0</v>
      </c>
      <c r="M8" s="65"/>
      <c r="N8" s="72"/>
      <c r="O8" s="78">
        <f t="shared" ref="O8:O17" si="2">M8-N8</f>
        <v>0</v>
      </c>
      <c r="P8" s="80"/>
      <c r="Q8" s="80"/>
      <c r="R8" s="80"/>
    </row>
    <row r="9" spans="1:23" ht="12" customHeight="1">
      <c r="A9" s="77" t="s">
        <v>1867</v>
      </c>
      <c r="B9" s="77">
        <v>4</v>
      </c>
      <c r="C9" s="77">
        <v>1</v>
      </c>
      <c r="D9" s="77"/>
      <c r="E9" s="65">
        <v>1</v>
      </c>
      <c r="F9" s="79">
        <v>0</v>
      </c>
      <c r="G9" s="79">
        <v>1</v>
      </c>
      <c r="H9" s="72">
        <v>2</v>
      </c>
      <c r="I9" s="78">
        <f t="shared" si="0"/>
        <v>-1</v>
      </c>
      <c r="J9" s="79">
        <v>4</v>
      </c>
      <c r="K9" s="72">
        <v>4</v>
      </c>
      <c r="L9" s="78">
        <f t="shared" si="1"/>
        <v>0</v>
      </c>
      <c r="M9" s="65"/>
      <c r="N9" s="72"/>
      <c r="O9" s="78">
        <f t="shared" si="2"/>
        <v>0</v>
      </c>
      <c r="P9" s="80"/>
      <c r="Q9" s="80"/>
      <c r="R9" s="80"/>
    </row>
    <row r="10" spans="1:23" ht="12" customHeight="1">
      <c r="A10" s="194" t="s">
        <v>1868</v>
      </c>
      <c r="B10" s="77">
        <v>4</v>
      </c>
      <c r="C10" s="77">
        <v>1</v>
      </c>
      <c r="D10" s="77"/>
      <c r="E10" s="65">
        <v>1</v>
      </c>
      <c r="F10" s="79">
        <v>0</v>
      </c>
      <c r="G10" s="79">
        <v>1</v>
      </c>
      <c r="H10" s="72">
        <v>1</v>
      </c>
      <c r="I10" s="78">
        <f t="shared" si="0"/>
        <v>0</v>
      </c>
      <c r="J10" s="79">
        <v>1</v>
      </c>
      <c r="K10" s="72">
        <v>1</v>
      </c>
      <c r="L10" s="78">
        <f t="shared" si="1"/>
        <v>0</v>
      </c>
      <c r="M10" s="65"/>
      <c r="N10" s="72"/>
      <c r="O10" s="78">
        <f t="shared" si="2"/>
        <v>0</v>
      </c>
      <c r="P10" s="80"/>
      <c r="Q10" s="80"/>
      <c r="R10" s="80"/>
    </row>
    <row r="11" spans="1:23" ht="12" customHeight="1">
      <c r="A11" s="77"/>
      <c r="B11" s="77"/>
      <c r="C11" s="77"/>
      <c r="D11" s="77"/>
      <c r="E11" s="77"/>
      <c r="F11" s="272"/>
      <c r="G11" s="272"/>
      <c r="H11" s="72"/>
      <c r="I11" s="78">
        <f t="shared" si="0"/>
        <v>0</v>
      </c>
      <c r="J11" s="77"/>
      <c r="K11" s="72"/>
      <c r="L11" s="78">
        <f t="shared" si="1"/>
        <v>0</v>
      </c>
      <c r="M11" s="77"/>
      <c r="N11" s="72"/>
      <c r="O11" s="78">
        <f t="shared" si="2"/>
        <v>0</v>
      </c>
      <c r="P11" s="80"/>
      <c r="Q11" s="80"/>
      <c r="R11" s="80"/>
    </row>
    <row r="12" spans="1:23" ht="12" customHeight="1">
      <c r="A12" s="77"/>
      <c r="B12" s="77"/>
      <c r="C12" s="77"/>
      <c r="D12" s="77"/>
      <c r="E12" s="77"/>
      <c r="F12" s="272"/>
      <c r="G12" s="272"/>
      <c r="H12" s="72"/>
      <c r="I12" s="78">
        <f t="shared" si="0"/>
        <v>0</v>
      </c>
      <c r="J12" s="77"/>
      <c r="K12" s="72"/>
      <c r="L12" s="78">
        <f t="shared" si="1"/>
        <v>0</v>
      </c>
      <c r="M12" s="77"/>
      <c r="N12" s="72"/>
      <c r="O12" s="78">
        <f t="shared" si="2"/>
        <v>0</v>
      </c>
      <c r="P12" s="80"/>
      <c r="Q12" s="80"/>
      <c r="R12" s="80"/>
    </row>
    <row r="13" spans="1:23" ht="12" customHeight="1">
      <c r="A13" s="77"/>
      <c r="B13" s="77"/>
      <c r="C13" s="77"/>
      <c r="D13" s="77"/>
      <c r="E13" s="77"/>
      <c r="F13" s="272"/>
      <c r="G13" s="272"/>
      <c r="H13" s="72"/>
      <c r="I13" s="78">
        <f t="shared" si="0"/>
        <v>0</v>
      </c>
      <c r="J13" s="77"/>
      <c r="K13" s="72"/>
      <c r="L13" s="78">
        <f t="shared" si="1"/>
        <v>0</v>
      </c>
      <c r="M13" s="77"/>
      <c r="N13" s="72"/>
      <c r="O13" s="78">
        <f t="shared" si="2"/>
        <v>0</v>
      </c>
      <c r="P13" s="80"/>
      <c r="Q13" s="80"/>
      <c r="R13" s="80"/>
    </row>
    <row r="14" spans="1:23" ht="12" customHeight="1">
      <c r="A14" s="77"/>
      <c r="B14" s="77"/>
      <c r="C14" s="77"/>
      <c r="D14" s="77"/>
      <c r="E14" s="77"/>
      <c r="F14" s="272"/>
      <c r="G14" s="272"/>
      <c r="H14" s="72"/>
      <c r="I14" s="78">
        <f t="shared" si="0"/>
        <v>0</v>
      </c>
      <c r="J14" s="77"/>
      <c r="K14" s="72"/>
      <c r="L14" s="78">
        <f t="shared" si="1"/>
        <v>0</v>
      </c>
      <c r="M14" s="77"/>
      <c r="N14" s="72"/>
      <c r="O14" s="78">
        <f t="shared" si="2"/>
        <v>0</v>
      </c>
      <c r="P14" s="80"/>
      <c r="Q14" s="80"/>
      <c r="R14" s="80"/>
    </row>
    <row r="15" spans="1:23" ht="12" customHeight="1">
      <c r="A15" s="77"/>
      <c r="B15" s="77"/>
      <c r="C15" s="77"/>
      <c r="D15" s="77"/>
      <c r="E15" s="77"/>
      <c r="F15" s="272"/>
      <c r="G15" s="272"/>
      <c r="H15" s="72"/>
      <c r="I15" s="78">
        <f t="shared" si="0"/>
        <v>0</v>
      </c>
      <c r="J15" s="77"/>
      <c r="K15" s="72"/>
      <c r="L15" s="78">
        <f t="shared" si="1"/>
        <v>0</v>
      </c>
      <c r="M15" s="77"/>
      <c r="N15" s="72"/>
      <c r="O15" s="78">
        <f t="shared" si="2"/>
        <v>0</v>
      </c>
      <c r="P15" s="80"/>
      <c r="Q15" s="80"/>
      <c r="R15" s="80"/>
    </row>
    <row r="16" spans="1:23" ht="12" customHeight="1">
      <c r="A16" s="77"/>
      <c r="B16" s="77"/>
      <c r="C16" s="77"/>
      <c r="D16" s="77"/>
      <c r="E16" s="77"/>
      <c r="F16" s="272"/>
      <c r="G16" s="272"/>
      <c r="H16" s="72"/>
      <c r="I16" s="78">
        <f t="shared" si="0"/>
        <v>0</v>
      </c>
      <c r="J16" s="77"/>
      <c r="K16" s="72"/>
      <c r="L16" s="78">
        <f t="shared" si="1"/>
        <v>0</v>
      </c>
      <c r="M16" s="77"/>
      <c r="N16" s="72"/>
      <c r="O16" s="78">
        <f t="shared" si="2"/>
        <v>0</v>
      </c>
      <c r="P16" s="80"/>
      <c r="Q16" s="80"/>
      <c r="R16" s="80"/>
    </row>
    <row r="17" spans="1:18" ht="12" customHeight="1">
      <c r="A17" s="77"/>
      <c r="B17" s="77"/>
      <c r="C17" s="77"/>
      <c r="D17" s="77"/>
      <c r="E17" s="77"/>
      <c r="F17" s="272"/>
      <c r="G17" s="272"/>
      <c r="H17" s="72"/>
      <c r="I17" s="78">
        <f t="shared" si="0"/>
        <v>0</v>
      </c>
      <c r="J17" s="77"/>
      <c r="K17" s="72"/>
      <c r="L17" s="78">
        <f t="shared" si="1"/>
        <v>0</v>
      </c>
      <c r="M17" s="77"/>
      <c r="N17" s="72"/>
      <c r="O17" s="78">
        <f t="shared" si="2"/>
        <v>0</v>
      </c>
      <c r="P17" s="80"/>
      <c r="Q17" s="80"/>
      <c r="R17" s="80"/>
    </row>
    <row r="18" spans="1:18" s="46" customFormat="1" ht="12" customHeight="1">
      <c r="A18" s="227" t="s">
        <v>2</v>
      </c>
      <c r="B18" s="227"/>
      <c r="C18" s="227"/>
      <c r="D18" s="227"/>
      <c r="E18" s="227">
        <f t="shared" ref="E18:R18" si="3">SUM(E8:E17)</f>
        <v>3</v>
      </c>
      <c r="F18" s="227">
        <f t="shared" si="3"/>
        <v>0</v>
      </c>
      <c r="G18" s="227">
        <f t="shared" si="3"/>
        <v>3</v>
      </c>
      <c r="H18" s="227">
        <f t="shared" si="3"/>
        <v>4</v>
      </c>
      <c r="I18" s="227">
        <f t="shared" si="3"/>
        <v>-1</v>
      </c>
      <c r="J18" s="227">
        <f t="shared" si="3"/>
        <v>9</v>
      </c>
      <c r="K18" s="227">
        <f t="shared" si="3"/>
        <v>9</v>
      </c>
      <c r="L18" s="227">
        <f t="shared" si="3"/>
        <v>0</v>
      </c>
      <c r="M18" s="227">
        <f t="shared" si="3"/>
        <v>0</v>
      </c>
      <c r="N18" s="227">
        <f t="shared" si="3"/>
        <v>0</v>
      </c>
      <c r="O18" s="227">
        <f t="shared" si="3"/>
        <v>0</v>
      </c>
      <c r="P18" s="227">
        <f t="shared" si="3"/>
        <v>0</v>
      </c>
      <c r="Q18" s="227">
        <f t="shared" si="3"/>
        <v>0</v>
      </c>
      <c r="R18" s="227">
        <f t="shared" si="3"/>
        <v>0</v>
      </c>
    </row>
    <row r="19" spans="1:18">
      <c r="A19" s="76" t="s">
        <v>164</v>
      </c>
    </row>
    <row r="20" spans="1:18" s="32" customFormat="1" ht="27" customHeight="1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</row>
    <row r="21" spans="1:18" s="32" customFormat="1" ht="17.25" customHeight="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8">
      <c r="A22" s="70"/>
      <c r="B22" s="70"/>
      <c r="C22" s="70"/>
      <c r="D22" s="70"/>
      <c r="E22" s="71"/>
      <c r="F22" s="71"/>
      <c r="G22" s="71"/>
      <c r="H22" s="71"/>
      <c r="I22" s="71"/>
      <c r="J22" s="71"/>
      <c r="K22" s="71"/>
      <c r="L22" s="71"/>
      <c r="M22" s="70"/>
      <c r="N22" s="70"/>
      <c r="O22" s="70"/>
      <c r="R22" s="60"/>
    </row>
    <row r="23" spans="1:18">
      <c r="A23" s="70"/>
      <c r="B23" s="70"/>
      <c r="C23" s="70"/>
      <c r="D23" s="70"/>
      <c r="E23" s="71"/>
      <c r="F23" s="71"/>
      <c r="G23" s="71"/>
      <c r="H23" s="71"/>
      <c r="I23" s="71"/>
      <c r="J23" s="71"/>
      <c r="K23" s="71"/>
      <c r="L23" s="71"/>
      <c r="M23" s="70"/>
      <c r="N23" s="70"/>
      <c r="O23" s="70"/>
    </row>
    <row r="24" spans="1:18">
      <c r="A24" s="70"/>
      <c r="B24" s="70"/>
      <c r="C24" s="70"/>
      <c r="D24" s="70"/>
      <c r="E24" s="71"/>
      <c r="F24" s="71"/>
      <c r="G24" s="71"/>
      <c r="H24" s="71"/>
      <c r="I24" s="71"/>
      <c r="J24" s="71"/>
      <c r="K24" s="71"/>
      <c r="L24" s="71"/>
      <c r="M24" s="70"/>
      <c r="N24" s="70"/>
      <c r="O24" s="70"/>
    </row>
  </sheetData>
  <mergeCells count="6">
    <mergeCell ref="P6:R6"/>
    <mergeCell ref="C6:C7"/>
    <mergeCell ref="D6:D7"/>
    <mergeCell ref="A6:A7"/>
    <mergeCell ref="B6:B7"/>
    <mergeCell ref="E6:O6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313"/>
  <sheetViews>
    <sheetView view="pageBreakPreview" zoomScaleSheetLayoutView="100" workbookViewId="0">
      <selection activeCell="J4" sqref="J4"/>
    </sheetView>
  </sheetViews>
  <sheetFormatPr defaultColWidth="9.140625" defaultRowHeight="12.75"/>
  <cols>
    <col min="1" max="1" width="7.5703125" style="9" customWidth="1"/>
    <col min="2" max="2" width="27.42578125" style="9" customWidth="1"/>
    <col min="3" max="3" width="7.42578125" style="9" customWidth="1"/>
    <col min="4" max="4" width="7.140625" style="9" customWidth="1"/>
    <col min="5" max="5" width="7.7109375" style="9" customWidth="1"/>
    <col min="6" max="6" width="7.5703125" style="9" customWidth="1"/>
    <col min="7" max="7" width="7" style="9" customWidth="1"/>
    <col min="8" max="8" width="7.85546875" style="9" customWidth="1"/>
    <col min="9" max="9" width="8" style="9" customWidth="1"/>
    <col min="10" max="10" width="6.140625" style="9" customWidth="1"/>
    <col min="11" max="11" width="7.85546875" style="9" customWidth="1"/>
    <col min="12" max="16384" width="9.140625" style="159"/>
  </cols>
  <sheetData>
    <row r="1" spans="1:32">
      <c r="A1" s="707" t="s">
        <v>288</v>
      </c>
      <c r="B1" s="708" t="s">
        <v>155</v>
      </c>
      <c r="C1" s="698" t="str">
        <f>Kadar.ode.!C1</f>
        <v>ОПШТА БОЛНИЦА СЕНТА</v>
      </c>
      <c r="D1" s="690"/>
      <c r="E1" s="690"/>
      <c r="F1" s="690"/>
      <c r="G1" s="690"/>
      <c r="H1" s="690"/>
      <c r="I1" s="699"/>
      <c r="J1" s="700"/>
    </row>
    <row r="2" spans="1:32">
      <c r="A2" s="707"/>
      <c r="B2" s="708" t="s">
        <v>156</v>
      </c>
      <c r="C2" s="698" t="str">
        <f>Kadar.ode.!C2</f>
        <v>08923507</v>
      </c>
      <c r="D2" s="690"/>
      <c r="E2" s="690"/>
      <c r="F2" s="690"/>
      <c r="G2" s="690"/>
      <c r="H2" s="690"/>
      <c r="I2" s="699"/>
      <c r="J2" s="700"/>
    </row>
    <row r="3" spans="1:32">
      <c r="A3" s="707"/>
      <c r="B3" s="708"/>
      <c r="C3" s="698"/>
      <c r="D3" s="690"/>
      <c r="E3" s="690"/>
      <c r="F3" s="690"/>
      <c r="G3" s="690"/>
      <c r="H3" s="690"/>
      <c r="I3" s="699"/>
      <c r="J3" s="700"/>
    </row>
    <row r="4" spans="1:32" s="5" customFormat="1" ht="15" customHeight="1">
      <c r="A4" s="707"/>
      <c r="B4" s="708" t="s">
        <v>1796</v>
      </c>
      <c r="C4" s="701" t="s">
        <v>1757</v>
      </c>
      <c r="D4" s="691"/>
      <c r="E4" s="691"/>
      <c r="F4" s="691"/>
      <c r="G4" s="691"/>
      <c r="H4" s="691"/>
      <c r="I4" s="702"/>
      <c r="J4" s="703"/>
      <c r="K4" s="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5" customFormat="1" ht="9.75" customHeight="1">
      <c r="A5" s="709"/>
      <c r="B5" s="692"/>
      <c r="C5" s="692"/>
      <c r="D5" s="692"/>
      <c r="E5" s="692"/>
      <c r="F5" s="692"/>
      <c r="G5" s="692"/>
      <c r="H5" s="692"/>
      <c r="I5" s="13"/>
      <c r="J5" s="13"/>
      <c r="K5" s="13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9" customFormat="1" ht="54.75" customHeight="1">
      <c r="A6" s="995" t="s">
        <v>51</v>
      </c>
      <c r="B6" s="989" t="s">
        <v>202</v>
      </c>
      <c r="C6" s="997" t="s">
        <v>1754</v>
      </c>
      <c r="D6" s="998"/>
      <c r="E6" s="999"/>
      <c r="F6" s="997" t="s">
        <v>1755</v>
      </c>
      <c r="G6" s="998"/>
      <c r="H6" s="999"/>
      <c r="I6" s="997" t="s">
        <v>1756</v>
      </c>
      <c r="J6" s="998"/>
      <c r="K6" s="999"/>
      <c r="L6" s="8"/>
    </row>
    <row r="7" spans="1:32" s="9" customFormat="1" ht="59.25" customHeight="1" thickBot="1">
      <c r="A7" s="996"/>
      <c r="B7" s="990"/>
      <c r="C7" s="496" t="s">
        <v>1808</v>
      </c>
      <c r="D7" s="496" t="s">
        <v>1809</v>
      </c>
      <c r="E7" s="693" t="s">
        <v>1804</v>
      </c>
      <c r="F7" s="496" t="s">
        <v>1808</v>
      </c>
      <c r="G7" s="496" t="s">
        <v>1809</v>
      </c>
      <c r="H7" s="696" t="s">
        <v>1804</v>
      </c>
      <c r="I7" s="496" t="s">
        <v>1808</v>
      </c>
      <c r="J7" s="235" t="s">
        <v>1809</v>
      </c>
      <c r="K7" s="696" t="s">
        <v>1804</v>
      </c>
      <c r="L7" s="8"/>
    </row>
    <row r="8" spans="1:32" s="9" customFormat="1" ht="12" thickTop="1">
      <c r="A8" s="259" t="s">
        <v>1741</v>
      </c>
      <c r="B8" s="680"/>
      <c r="C8" s="704">
        <v>12125</v>
      </c>
      <c r="D8" s="704">
        <v>2270</v>
      </c>
      <c r="E8" s="685">
        <f>D8/C8</f>
        <v>0.18721649484536082</v>
      </c>
      <c r="F8" s="680">
        <v>13951</v>
      </c>
      <c r="G8" s="680">
        <v>2001</v>
      </c>
      <c r="H8" s="683">
        <f>G8/F8</f>
        <v>0.14343057845315749</v>
      </c>
      <c r="I8" s="682">
        <f>C8+F8</f>
        <v>26076</v>
      </c>
      <c r="J8" s="686">
        <f>D8+G8</f>
        <v>4271</v>
      </c>
      <c r="K8" s="683">
        <f>J8/I8</f>
        <v>0.16379045865930358</v>
      </c>
      <c r="L8" s="8"/>
    </row>
    <row r="9" spans="1:32" s="9" customFormat="1" ht="12" thickBot="1">
      <c r="A9" s="710" t="s">
        <v>209</v>
      </c>
      <c r="B9" s="259"/>
      <c r="C9" s="142">
        <v>12125</v>
      </c>
      <c r="D9" s="142">
        <v>2270</v>
      </c>
      <c r="E9" s="684">
        <f t="shared" ref="E9:E72" si="0">D9/C9</f>
        <v>0.18721649484536082</v>
      </c>
      <c r="F9" s="259">
        <v>13951</v>
      </c>
      <c r="G9" s="259">
        <v>2001</v>
      </c>
      <c r="H9" s="683">
        <f t="shared" ref="H9:H72" si="1">G9/F9</f>
        <v>0.14343057845315749</v>
      </c>
      <c r="I9" s="259">
        <f t="shared" ref="I9:I73" si="2">C9+F9</f>
        <v>26076</v>
      </c>
      <c r="J9" s="686">
        <f t="shared" ref="J9:J72" si="3">D9+G9</f>
        <v>4271</v>
      </c>
      <c r="K9" s="683">
        <f t="shared" ref="K9:K72" si="4">J9/I9</f>
        <v>0.16379045865930358</v>
      </c>
      <c r="L9" s="8"/>
    </row>
    <row r="10" spans="1:32" s="9" customFormat="1" ht="12" thickTop="1">
      <c r="A10" s="680" t="s">
        <v>279</v>
      </c>
      <c r="B10" s="259"/>
      <c r="C10" s="142">
        <v>181886</v>
      </c>
      <c r="D10" s="142">
        <v>34052</v>
      </c>
      <c r="E10" s="684">
        <f t="shared" si="0"/>
        <v>0.1872161683691983</v>
      </c>
      <c r="F10" s="259">
        <v>209271</v>
      </c>
      <c r="G10" s="259">
        <v>30006</v>
      </c>
      <c r="H10" s="683">
        <f t="shared" si="1"/>
        <v>0.14338345972447208</v>
      </c>
      <c r="I10" s="259">
        <f t="shared" si="2"/>
        <v>391157</v>
      </c>
      <c r="J10" s="686">
        <f t="shared" si="3"/>
        <v>64058</v>
      </c>
      <c r="K10" s="683">
        <f t="shared" si="4"/>
        <v>0.16376544456573702</v>
      </c>
      <c r="L10" s="8"/>
    </row>
    <row r="11" spans="1:32" s="9" customFormat="1" ht="11.25">
      <c r="A11" s="669" t="s">
        <v>2359</v>
      </c>
      <c r="B11" s="670" t="s">
        <v>2360</v>
      </c>
      <c r="C11" s="675">
        <v>1</v>
      </c>
      <c r="D11" s="142"/>
      <c r="E11" s="684">
        <f t="shared" si="0"/>
        <v>0</v>
      </c>
      <c r="F11" s="675"/>
      <c r="G11" s="259"/>
      <c r="H11" s="683"/>
      <c r="I11" s="259">
        <f t="shared" si="2"/>
        <v>1</v>
      </c>
      <c r="J11" s="686">
        <f t="shared" si="3"/>
        <v>0</v>
      </c>
      <c r="K11" s="683">
        <f t="shared" si="4"/>
        <v>0</v>
      </c>
      <c r="L11" s="8"/>
    </row>
    <row r="12" spans="1:32" s="9" customFormat="1" ht="11.25">
      <c r="A12" s="529" t="s">
        <v>2361</v>
      </c>
      <c r="B12" s="494" t="s">
        <v>2362</v>
      </c>
      <c r="C12" s="675">
        <v>10049</v>
      </c>
      <c r="D12" s="142">
        <v>2591</v>
      </c>
      <c r="E12" s="684">
        <f t="shared" si="0"/>
        <v>0.25783660065678177</v>
      </c>
      <c r="F12" s="675"/>
      <c r="G12" s="259"/>
      <c r="H12" s="683"/>
      <c r="I12" s="259">
        <f t="shared" si="2"/>
        <v>10049</v>
      </c>
      <c r="J12" s="686">
        <f t="shared" si="3"/>
        <v>2591</v>
      </c>
      <c r="K12" s="683">
        <f t="shared" si="4"/>
        <v>0.25783660065678177</v>
      </c>
      <c r="L12" s="8"/>
    </row>
    <row r="13" spans="1:32" s="9" customFormat="1" ht="11.25">
      <c r="A13" s="669" t="s">
        <v>2363</v>
      </c>
      <c r="B13" s="670" t="s">
        <v>2364</v>
      </c>
      <c r="C13" s="675">
        <v>22017</v>
      </c>
      <c r="D13" s="142">
        <v>5510</v>
      </c>
      <c r="E13" s="684">
        <f t="shared" si="0"/>
        <v>0.25026116182949537</v>
      </c>
      <c r="F13" s="675">
        <v>28903</v>
      </c>
      <c r="G13" s="259">
        <v>6736</v>
      </c>
      <c r="H13" s="683">
        <f t="shared" si="1"/>
        <v>0.23305539217382279</v>
      </c>
      <c r="I13" s="259">
        <f t="shared" si="2"/>
        <v>50920</v>
      </c>
      <c r="J13" s="686">
        <f t="shared" si="3"/>
        <v>12246</v>
      </c>
      <c r="K13" s="683">
        <f t="shared" si="4"/>
        <v>0.24049489395129614</v>
      </c>
      <c r="L13" s="8"/>
    </row>
    <row r="14" spans="1:32" s="9" customFormat="1" ht="11.25">
      <c r="A14" s="669" t="s">
        <v>2365</v>
      </c>
      <c r="B14" s="670" t="s">
        <v>2366</v>
      </c>
      <c r="C14" s="675">
        <v>50</v>
      </c>
      <c r="D14" s="142"/>
      <c r="E14" s="684">
        <f t="shared" si="0"/>
        <v>0</v>
      </c>
      <c r="F14" s="675">
        <v>400</v>
      </c>
      <c r="G14" s="259">
        <v>3</v>
      </c>
      <c r="H14" s="683">
        <f t="shared" si="1"/>
        <v>7.4999999999999997E-3</v>
      </c>
      <c r="I14" s="259">
        <f t="shared" si="2"/>
        <v>450</v>
      </c>
      <c r="J14" s="686">
        <f t="shared" si="3"/>
        <v>3</v>
      </c>
      <c r="K14" s="683">
        <f t="shared" si="4"/>
        <v>6.6666666666666671E-3</v>
      </c>
      <c r="L14" s="8"/>
    </row>
    <row r="15" spans="1:32" s="9" customFormat="1" ht="11.25">
      <c r="A15" s="669" t="s">
        <v>2367</v>
      </c>
      <c r="B15" s="670" t="s">
        <v>2368</v>
      </c>
      <c r="C15" s="675">
        <v>176</v>
      </c>
      <c r="D15" s="142">
        <v>20</v>
      </c>
      <c r="E15" s="684">
        <f t="shared" si="0"/>
        <v>0.11363636363636363</v>
      </c>
      <c r="F15" s="675">
        <v>16</v>
      </c>
      <c r="G15" s="259"/>
      <c r="H15" s="683">
        <f t="shared" si="1"/>
        <v>0</v>
      </c>
      <c r="I15" s="259">
        <f t="shared" si="2"/>
        <v>192</v>
      </c>
      <c r="J15" s="686">
        <f t="shared" si="3"/>
        <v>20</v>
      </c>
      <c r="K15" s="683">
        <f t="shared" si="4"/>
        <v>0.10416666666666667</v>
      </c>
      <c r="L15" s="8"/>
    </row>
    <row r="16" spans="1:32" s="9" customFormat="1" ht="11.25">
      <c r="A16" s="669" t="s">
        <v>2369</v>
      </c>
      <c r="B16" s="670" t="s">
        <v>2370</v>
      </c>
      <c r="C16" s="675">
        <v>659</v>
      </c>
      <c r="D16" s="142">
        <v>86</v>
      </c>
      <c r="E16" s="684">
        <f t="shared" si="0"/>
        <v>0.13050075872534142</v>
      </c>
      <c r="F16" s="675">
        <v>882</v>
      </c>
      <c r="G16" s="259">
        <v>39</v>
      </c>
      <c r="H16" s="683">
        <f t="shared" si="1"/>
        <v>4.4217687074829932E-2</v>
      </c>
      <c r="I16" s="259">
        <f t="shared" si="2"/>
        <v>1541</v>
      </c>
      <c r="J16" s="686">
        <f t="shared" si="3"/>
        <v>125</v>
      </c>
      <c r="K16" s="683">
        <f t="shared" si="4"/>
        <v>8.1116158338741071E-2</v>
      </c>
      <c r="L16" s="8"/>
    </row>
    <row r="17" spans="1:12" s="9" customFormat="1" ht="11.25">
      <c r="A17" s="669" t="s">
        <v>2371</v>
      </c>
      <c r="B17" s="670" t="s">
        <v>2372</v>
      </c>
      <c r="C17" s="675">
        <v>7045</v>
      </c>
      <c r="D17" s="142">
        <v>1204</v>
      </c>
      <c r="E17" s="684">
        <f t="shared" si="0"/>
        <v>0.1709013484740951</v>
      </c>
      <c r="F17" s="675">
        <v>8462</v>
      </c>
      <c r="G17" s="259">
        <v>1182</v>
      </c>
      <c r="H17" s="683">
        <f t="shared" si="1"/>
        <v>0.13968329000236351</v>
      </c>
      <c r="I17" s="259">
        <f t="shared" si="2"/>
        <v>15507</v>
      </c>
      <c r="J17" s="686">
        <f t="shared" si="3"/>
        <v>2386</v>
      </c>
      <c r="K17" s="683">
        <f t="shared" si="4"/>
        <v>0.15386599600180564</v>
      </c>
      <c r="L17" s="8"/>
    </row>
    <row r="18" spans="1:12" s="9" customFormat="1" ht="11.25">
      <c r="A18" s="669" t="s">
        <v>2373</v>
      </c>
      <c r="B18" s="670" t="s">
        <v>2374</v>
      </c>
      <c r="C18" s="675">
        <v>1283</v>
      </c>
      <c r="D18" s="142">
        <v>187</v>
      </c>
      <c r="E18" s="684">
        <f t="shared" si="0"/>
        <v>0.14575214341387374</v>
      </c>
      <c r="F18" s="675">
        <v>1760</v>
      </c>
      <c r="G18" s="259">
        <v>246</v>
      </c>
      <c r="H18" s="683">
        <f t="shared" si="1"/>
        <v>0.13977272727272727</v>
      </c>
      <c r="I18" s="259">
        <f t="shared" si="2"/>
        <v>3043</v>
      </c>
      <c r="J18" s="686">
        <f t="shared" si="3"/>
        <v>433</v>
      </c>
      <c r="K18" s="683">
        <f t="shared" si="4"/>
        <v>0.14229378902398948</v>
      </c>
      <c r="L18" s="8"/>
    </row>
    <row r="19" spans="1:12" s="9" customFormat="1" ht="11.25">
      <c r="A19" s="669" t="s">
        <v>2375</v>
      </c>
      <c r="B19" s="670" t="s">
        <v>2376</v>
      </c>
      <c r="C19" s="675">
        <v>3713</v>
      </c>
      <c r="D19" s="142">
        <v>409</v>
      </c>
      <c r="E19" s="684">
        <f t="shared" si="0"/>
        <v>0.11015351467815783</v>
      </c>
      <c r="F19" s="675">
        <v>3989</v>
      </c>
      <c r="G19" s="259">
        <v>443</v>
      </c>
      <c r="H19" s="683">
        <f t="shared" si="1"/>
        <v>0.11105540235648031</v>
      </c>
      <c r="I19" s="259">
        <f t="shared" si="2"/>
        <v>7702</v>
      </c>
      <c r="J19" s="686">
        <f t="shared" si="3"/>
        <v>852</v>
      </c>
      <c r="K19" s="683">
        <f t="shared" si="4"/>
        <v>0.11062061802129317</v>
      </c>
      <c r="L19" s="8"/>
    </row>
    <row r="20" spans="1:12" s="9" customFormat="1" ht="11.25">
      <c r="A20" s="669" t="s">
        <v>2377</v>
      </c>
      <c r="B20" s="670" t="s">
        <v>2378</v>
      </c>
      <c r="C20" s="675">
        <v>5362</v>
      </c>
      <c r="D20" s="142">
        <v>1046</v>
      </c>
      <c r="E20" s="684">
        <f t="shared" si="0"/>
        <v>0.19507646400596793</v>
      </c>
      <c r="F20" s="675">
        <v>4574</v>
      </c>
      <c r="G20" s="259">
        <v>594</v>
      </c>
      <c r="H20" s="683">
        <f t="shared" si="1"/>
        <v>0.12986445124617402</v>
      </c>
      <c r="I20" s="259">
        <f t="shared" si="2"/>
        <v>9936</v>
      </c>
      <c r="J20" s="686">
        <f t="shared" si="3"/>
        <v>1640</v>
      </c>
      <c r="K20" s="683">
        <f t="shared" si="4"/>
        <v>0.16505636070853463</v>
      </c>
      <c r="L20" s="8"/>
    </row>
    <row r="21" spans="1:12" s="9" customFormat="1" ht="11.25">
      <c r="A21" s="669" t="s">
        <v>2379</v>
      </c>
      <c r="B21" s="670" t="s">
        <v>2380</v>
      </c>
      <c r="C21" s="675">
        <v>7057</v>
      </c>
      <c r="D21" s="142">
        <v>1206</v>
      </c>
      <c r="E21" s="684">
        <f t="shared" si="0"/>
        <v>0.17089414765481081</v>
      </c>
      <c r="F21" s="675">
        <v>8479</v>
      </c>
      <c r="G21" s="259">
        <v>1183</v>
      </c>
      <c r="H21" s="683">
        <f t="shared" si="1"/>
        <v>0.13952116994928648</v>
      </c>
      <c r="I21" s="259">
        <f t="shared" si="2"/>
        <v>15536</v>
      </c>
      <c r="J21" s="686">
        <f t="shared" si="3"/>
        <v>2389</v>
      </c>
      <c r="K21" s="683">
        <f t="shared" si="4"/>
        <v>0.15377188465499486</v>
      </c>
      <c r="L21" s="8"/>
    </row>
    <row r="22" spans="1:12" s="9" customFormat="1" ht="11.25">
      <c r="A22" s="669" t="s">
        <v>2381</v>
      </c>
      <c r="B22" s="670" t="s">
        <v>2382</v>
      </c>
      <c r="C22" s="56"/>
      <c r="D22" s="142">
        <v>259</v>
      </c>
      <c r="E22" s="684"/>
      <c r="F22" s="56"/>
      <c r="G22" s="259">
        <v>406</v>
      </c>
      <c r="H22" s="683"/>
      <c r="I22" s="259">
        <f t="shared" si="2"/>
        <v>0</v>
      </c>
      <c r="J22" s="686">
        <f t="shared" si="3"/>
        <v>665</v>
      </c>
      <c r="K22" s="683"/>
      <c r="L22" s="8"/>
    </row>
    <row r="23" spans="1:12" s="9" customFormat="1" ht="11.25">
      <c r="A23" s="669" t="s">
        <v>2383</v>
      </c>
      <c r="B23" s="670" t="s">
        <v>2384</v>
      </c>
      <c r="C23" s="675">
        <v>4397</v>
      </c>
      <c r="D23" s="142"/>
      <c r="E23" s="684">
        <f t="shared" si="0"/>
        <v>0</v>
      </c>
      <c r="F23" s="675">
        <v>5481</v>
      </c>
      <c r="G23" s="259"/>
      <c r="H23" s="683">
        <f t="shared" si="1"/>
        <v>0</v>
      </c>
      <c r="I23" s="259">
        <f t="shared" si="2"/>
        <v>9878</v>
      </c>
      <c r="J23" s="686">
        <f t="shared" si="3"/>
        <v>0</v>
      </c>
      <c r="K23" s="683">
        <f t="shared" si="4"/>
        <v>0</v>
      </c>
      <c r="L23" s="8"/>
    </row>
    <row r="24" spans="1:12" s="9" customFormat="1" ht="11.25">
      <c r="A24" s="669" t="s">
        <v>2385</v>
      </c>
      <c r="B24" s="670" t="s">
        <v>2386</v>
      </c>
      <c r="C24" s="675">
        <v>501</v>
      </c>
      <c r="D24" s="142">
        <v>97</v>
      </c>
      <c r="E24" s="684">
        <f t="shared" si="0"/>
        <v>0.19361277445109781</v>
      </c>
      <c r="F24" s="675">
        <v>580</v>
      </c>
      <c r="G24" s="259">
        <v>146</v>
      </c>
      <c r="H24" s="683">
        <f t="shared" si="1"/>
        <v>0.25172413793103449</v>
      </c>
      <c r="I24" s="259">
        <f t="shared" si="2"/>
        <v>1081</v>
      </c>
      <c r="J24" s="686">
        <f t="shared" si="3"/>
        <v>243</v>
      </c>
      <c r="K24" s="683">
        <f t="shared" si="4"/>
        <v>0.2247918593894542</v>
      </c>
      <c r="L24" s="8"/>
    </row>
    <row r="25" spans="1:12" s="9" customFormat="1" ht="11.25">
      <c r="A25" s="669" t="s">
        <v>2387</v>
      </c>
      <c r="B25" s="670" t="s">
        <v>2388</v>
      </c>
      <c r="C25" s="675">
        <v>4787</v>
      </c>
      <c r="D25" s="142">
        <v>771</v>
      </c>
      <c r="E25" s="684">
        <f t="shared" si="0"/>
        <v>0.16106120743680802</v>
      </c>
      <c r="F25" s="675">
        <v>4734</v>
      </c>
      <c r="G25" s="259">
        <v>729</v>
      </c>
      <c r="H25" s="683">
        <f t="shared" si="1"/>
        <v>0.15399239543726237</v>
      </c>
      <c r="I25" s="259">
        <f t="shared" si="2"/>
        <v>9521</v>
      </c>
      <c r="J25" s="686">
        <f t="shared" si="3"/>
        <v>1500</v>
      </c>
      <c r="K25" s="683">
        <f t="shared" si="4"/>
        <v>0.15754647621048209</v>
      </c>
      <c r="L25" s="8"/>
    </row>
    <row r="26" spans="1:12" s="9" customFormat="1" ht="11.25">
      <c r="A26" s="669" t="s">
        <v>2389</v>
      </c>
      <c r="B26" s="670" t="s">
        <v>2390</v>
      </c>
      <c r="C26" s="675">
        <v>5446</v>
      </c>
      <c r="D26" s="142">
        <v>1271</v>
      </c>
      <c r="E26" s="684">
        <f t="shared" si="0"/>
        <v>0.23338229893499815</v>
      </c>
      <c r="F26" s="675">
        <v>8114</v>
      </c>
      <c r="G26" s="259">
        <v>1348</v>
      </c>
      <c r="H26" s="683">
        <f t="shared" si="1"/>
        <v>0.16613261030317969</v>
      </c>
      <c r="I26" s="259">
        <f t="shared" si="2"/>
        <v>13560</v>
      </c>
      <c r="J26" s="686">
        <f t="shared" si="3"/>
        <v>2619</v>
      </c>
      <c r="K26" s="683">
        <f t="shared" si="4"/>
        <v>0.19314159292035399</v>
      </c>
      <c r="L26" s="8"/>
    </row>
    <row r="27" spans="1:12" s="9" customFormat="1" ht="11.25">
      <c r="A27" s="669" t="s">
        <v>2391</v>
      </c>
      <c r="B27" s="670" t="s">
        <v>2392</v>
      </c>
      <c r="C27" s="675">
        <v>652</v>
      </c>
      <c r="D27" s="142">
        <v>119</v>
      </c>
      <c r="E27" s="684">
        <f t="shared" si="0"/>
        <v>0.18251533742331288</v>
      </c>
      <c r="F27" s="675">
        <v>203</v>
      </c>
      <c r="G27" s="259">
        <v>55</v>
      </c>
      <c r="H27" s="683">
        <f t="shared" si="1"/>
        <v>0.27093596059113301</v>
      </c>
      <c r="I27" s="259">
        <f t="shared" si="2"/>
        <v>855</v>
      </c>
      <c r="J27" s="686">
        <f t="shared" si="3"/>
        <v>174</v>
      </c>
      <c r="K27" s="683">
        <f t="shared" si="4"/>
        <v>0.20350877192982456</v>
      </c>
      <c r="L27" s="8"/>
    </row>
    <row r="28" spans="1:12" s="9" customFormat="1" ht="11.25">
      <c r="A28" s="669" t="s">
        <v>2393</v>
      </c>
      <c r="B28" s="670" t="s">
        <v>2394</v>
      </c>
      <c r="C28" s="675">
        <v>4004</v>
      </c>
      <c r="D28" s="142">
        <v>250</v>
      </c>
      <c r="E28" s="684">
        <f t="shared" si="0"/>
        <v>6.243756243756244E-2</v>
      </c>
      <c r="F28" s="675">
        <v>4989</v>
      </c>
      <c r="G28" s="259">
        <v>386</v>
      </c>
      <c r="H28" s="683">
        <f t="shared" si="1"/>
        <v>7.7370214471838047E-2</v>
      </c>
      <c r="I28" s="259">
        <f t="shared" si="2"/>
        <v>8993</v>
      </c>
      <c r="J28" s="686">
        <f t="shared" si="3"/>
        <v>636</v>
      </c>
      <c r="K28" s="683">
        <f t="shared" si="4"/>
        <v>7.0721672411875908E-2</v>
      </c>
      <c r="L28" s="8"/>
    </row>
    <row r="29" spans="1:12" s="9" customFormat="1" ht="11.25">
      <c r="A29" s="669" t="s">
        <v>2395</v>
      </c>
      <c r="B29" s="670" t="s">
        <v>2396</v>
      </c>
      <c r="C29" s="675">
        <v>5341</v>
      </c>
      <c r="D29" s="142">
        <v>1067</v>
      </c>
      <c r="E29" s="684">
        <f t="shared" si="0"/>
        <v>0.19977532297322598</v>
      </c>
      <c r="F29" s="675">
        <v>4699</v>
      </c>
      <c r="G29" s="259">
        <v>617</v>
      </c>
      <c r="H29" s="683">
        <f t="shared" si="1"/>
        <v>0.13130453287933602</v>
      </c>
      <c r="I29" s="259">
        <f t="shared" si="2"/>
        <v>10040</v>
      </c>
      <c r="J29" s="686">
        <f t="shared" si="3"/>
        <v>1684</v>
      </c>
      <c r="K29" s="683">
        <f t="shared" si="4"/>
        <v>0.16772908366533865</v>
      </c>
      <c r="L29" s="8"/>
    </row>
    <row r="30" spans="1:12" s="9" customFormat="1" ht="11.25">
      <c r="A30" s="669" t="s">
        <v>2397</v>
      </c>
      <c r="B30" s="670" t="s">
        <v>2398</v>
      </c>
      <c r="C30" s="675">
        <v>7182</v>
      </c>
      <c r="D30" s="142">
        <v>1303</v>
      </c>
      <c r="E30" s="684">
        <f t="shared" si="0"/>
        <v>0.18142578668894457</v>
      </c>
      <c r="F30" s="675">
        <v>9359</v>
      </c>
      <c r="G30" s="259">
        <v>1530</v>
      </c>
      <c r="H30" s="683">
        <f t="shared" si="1"/>
        <v>0.16347900416711186</v>
      </c>
      <c r="I30" s="259">
        <f t="shared" si="2"/>
        <v>16541</v>
      </c>
      <c r="J30" s="686">
        <f t="shared" si="3"/>
        <v>2833</v>
      </c>
      <c r="K30" s="683">
        <f t="shared" si="4"/>
        <v>0.17127138625234267</v>
      </c>
      <c r="L30" s="8"/>
    </row>
    <row r="31" spans="1:12" s="9" customFormat="1" ht="11.25">
      <c r="A31" s="669" t="s">
        <v>2399</v>
      </c>
      <c r="B31" s="670" t="s">
        <v>2400</v>
      </c>
      <c r="C31" s="675">
        <v>2224</v>
      </c>
      <c r="D31" s="142">
        <v>396</v>
      </c>
      <c r="E31" s="684">
        <f t="shared" si="0"/>
        <v>0.17805755395683454</v>
      </c>
      <c r="F31" s="675">
        <v>1684</v>
      </c>
      <c r="G31" s="259">
        <v>187</v>
      </c>
      <c r="H31" s="683">
        <f t="shared" si="1"/>
        <v>0.11104513064133016</v>
      </c>
      <c r="I31" s="259">
        <f t="shared" si="2"/>
        <v>3908</v>
      </c>
      <c r="J31" s="686">
        <f t="shared" si="3"/>
        <v>583</v>
      </c>
      <c r="K31" s="683">
        <f t="shared" si="4"/>
        <v>0.14918116683725691</v>
      </c>
      <c r="L31" s="8"/>
    </row>
    <row r="32" spans="1:12" s="9" customFormat="1" ht="11.25">
      <c r="A32" s="669" t="s">
        <v>2401</v>
      </c>
      <c r="B32" s="670" t="s">
        <v>2402</v>
      </c>
      <c r="C32" s="675">
        <v>1</v>
      </c>
      <c r="D32" s="142"/>
      <c r="E32" s="684">
        <f t="shared" si="0"/>
        <v>0</v>
      </c>
      <c r="F32" s="675"/>
      <c r="G32" s="259"/>
      <c r="H32" s="683"/>
      <c r="I32" s="259">
        <f t="shared" si="2"/>
        <v>1</v>
      </c>
      <c r="J32" s="686">
        <f t="shared" si="3"/>
        <v>0</v>
      </c>
      <c r="K32" s="683">
        <f t="shared" si="4"/>
        <v>0</v>
      </c>
      <c r="L32" s="8"/>
    </row>
    <row r="33" spans="1:12" s="9" customFormat="1" ht="11.25">
      <c r="A33" s="669" t="s">
        <v>2403</v>
      </c>
      <c r="B33" s="670" t="s">
        <v>2404</v>
      </c>
      <c r="C33" s="675">
        <v>2937</v>
      </c>
      <c r="D33" s="142">
        <v>513</v>
      </c>
      <c r="E33" s="684">
        <f t="shared" si="0"/>
        <v>0.17466802860061287</v>
      </c>
      <c r="F33" s="675">
        <v>3223</v>
      </c>
      <c r="G33" s="259">
        <v>347</v>
      </c>
      <c r="H33" s="683">
        <f t="shared" si="1"/>
        <v>0.10766366739062985</v>
      </c>
      <c r="I33" s="259">
        <f t="shared" si="2"/>
        <v>6160</v>
      </c>
      <c r="J33" s="686">
        <f t="shared" si="3"/>
        <v>860</v>
      </c>
      <c r="K33" s="683">
        <f t="shared" si="4"/>
        <v>0.1396103896103896</v>
      </c>
      <c r="L33" s="8"/>
    </row>
    <row r="34" spans="1:12" s="9" customFormat="1" ht="11.25">
      <c r="A34" s="669" t="s">
        <v>2405</v>
      </c>
      <c r="B34" s="670" t="s">
        <v>2406</v>
      </c>
      <c r="C34" s="675">
        <v>1977</v>
      </c>
      <c r="D34" s="142">
        <v>390</v>
      </c>
      <c r="E34" s="684">
        <f t="shared" si="0"/>
        <v>0.19726858877086495</v>
      </c>
      <c r="F34" s="675">
        <v>2416</v>
      </c>
      <c r="G34" s="259">
        <v>262</v>
      </c>
      <c r="H34" s="683">
        <f t="shared" si="1"/>
        <v>0.10844370860927152</v>
      </c>
      <c r="I34" s="259">
        <f t="shared" si="2"/>
        <v>4393</v>
      </c>
      <c r="J34" s="686">
        <f t="shared" si="3"/>
        <v>652</v>
      </c>
      <c r="K34" s="683">
        <f t="shared" si="4"/>
        <v>0.14841793762804462</v>
      </c>
      <c r="L34" s="8"/>
    </row>
    <row r="35" spans="1:12" s="9" customFormat="1" ht="11.25">
      <c r="A35" s="669" t="s">
        <v>2407</v>
      </c>
      <c r="B35" s="670" t="s">
        <v>2408</v>
      </c>
      <c r="C35" s="675">
        <v>1902</v>
      </c>
      <c r="D35" s="142">
        <v>380</v>
      </c>
      <c r="E35" s="684">
        <f t="shared" si="0"/>
        <v>0.19978969505783387</v>
      </c>
      <c r="F35" s="675">
        <v>2356</v>
      </c>
      <c r="G35" s="259">
        <v>252</v>
      </c>
      <c r="H35" s="683">
        <f t="shared" si="1"/>
        <v>0.10696095076400679</v>
      </c>
      <c r="I35" s="259">
        <f t="shared" si="2"/>
        <v>4258</v>
      </c>
      <c r="J35" s="686">
        <f t="shared" si="3"/>
        <v>632</v>
      </c>
      <c r="K35" s="683">
        <f t="shared" si="4"/>
        <v>0.14842649131047439</v>
      </c>
      <c r="L35" s="8"/>
    </row>
    <row r="36" spans="1:12" s="9" customFormat="1" ht="11.25">
      <c r="A36" s="669" t="s">
        <v>2409</v>
      </c>
      <c r="B36" s="670" t="s">
        <v>2410</v>
      </c>
      <c r="C36" s="675">
        <v>161</v>
      </c>
      <c r="D36" s="142">
        <v>18</v>
      </c>
      <c r="E36" s="684">
        <f t="shared" si="0"/>
        <v>0.11180124223602485</v>
      </c>
      <c r="F36" s="675">
        <v>406</v>
      </c>
      <c r="G36" s="259">
        <v>25</v>
      </c>
      <c r="H36" s="683">
        <f t="shared" si="1"/>
        <v>6.1576354679802957E-2</v>
      </c>
      <c r="I36" s="259">
        <f t="shared" si="2"/>
        <v>567</v>
      </c>
      <c r="J36" s="686">
        <f t="shared" si="3"/>
        <v>43</v>
      </c>
      <c r="K36" s="683">
        <f t="shared" si="4"/>
        <v>7.5837742504409167E-2</v>
      </c>
      <c r="L36" s="8"/>
    </row>
    <row r="37" spans="1:12" s="9" customFormat="1" ht="11.25">
      <c r="A37" s="669" t="s">
        <v>2411</v>
      </c>
      <c r="B37" s="670" t="s">
        <v>2412</v>
      </c>
      <c r="C37" s="675">
        <v>345</v>
      </c>
      <c r="D37" s="142">
        <v>159</v>
      </c>
      <c r="E37" s="684">
        <f t="shared" si="0"/>
        <v>0.46086956521739131</v>
      </c>
      <c r="F37" s="675">
        <v>605</v>
      </c>
      <c r="G37" s="259">
        <v>291</v>
      </c>
      <c r="H37" s="683">
        <f t="shared" si="1"/>
        <v>0.4809917355371901</v>
      </c>
      <c r="I37" s="259">
        <f t="shared" si="2"/>
        <v>950</v>
      </c>
      <c r="J37" s="686">
        <f t="shared" si="3"/>
        <v>450</v>
      </c>
      <c r="K37" s="683">
        <f t="shared" si="4"/>
        <v>0.47368421052631576</v>
      </c>
      <c r="L37" s="8"/>
    </row>
    <row r="38" spans="1:12" s="9" customFormat="1" ht="11.25">
      <c r="A38" s="669" t="s">
        <v>2413</v>
      </c>
      <c r="B38" s="670" t="s">
        <v>2414</v>
      </c>
      <c r="C38" s="675">
        <v>4919</v>
      </c>
      <c r="D38" s="142">
        <v>988</v>
      </c>
      <c r="E38" s="684">
        <f t="shared" si="0"/>
        <v>0.20085383207969099</v>
      </c>
      <c r="F38" s="675">
        <v>5497</v>
      </c>
      <c r="G38" s="259">
        <v>693</v>
      </c>
      <c r="H38" s="683">
        <f t="shared" si="1"/>
        <v>0.12606876478078952</v>
      </c>
      <c r="I38" s="259">
        <f t="shared" si="2"/>
        <v>10416</v>
      </c>
      <c r="J38" s="686">
        <f t="shared" si="3"/>
        <v>1681</v>
      </c>
      <c r="K38" s="683">
        <f t="shared" si="4"/>
        <v>0.16138632872503841</v>
      </c>
      <c r="L38" s="8"/>
    </row>
    <row r="39" spans="1:12" s="9" customFormat="1" ht="11.25">
      <c r="A39" s="669" t="s">
        <v>2415</v>
      </c>
      <c r="B39" s="670" t="s">
        <v>2416</v>
      </c>
      <c r="C39" s="675">
        <v>5978</v>
      </c>
      <c r="D39" s="142">
        <v>1084</v>
      </c>
      <c r="E39" s="684">
        <f t="shared" si="0"/>
        <v>0.18133154901304785</v>
      </c>
      <c r="F39" s="675">
        <v>6697</v>
      </c>
      <c r="G39" s="259">
        <v>878</v>
      </c>
      <c r="H39" s="683">
        <f t="shared" si="1"/>
        <v>0.13110347916977752</v>
      </c>
      <c r="I39" s="259">
        <f t="shared" si="2"/>
        <v>12675</v>
      </c>
      <c r="J39" s="686">
        <f t="shared" si="3"/>
        <v>1962</v>
      </c>
      <c r="K39" s="683">
        <f t="shared" si="4"/>
        <v>0.15479289940828403</v>
      </c>
      <c r="L39" s="8"/>
    </row>
    <row r="40" spans="1:12" s="9" customFormat="1" ht="11.25">
      <c r="A40" s="669" t="s">
        <v>2417</v>
      </c>
      <c r="B40" s="670" t="s">
        <v>2418</v>
      </c>
      <c r="C40" s="675">
        <v>4079</v>
      </c>
      <c r="D40" s="142">
        <v>643</v>
      </c>
      <c r="E40" s="684">
        <f t="shared" si="0"/>
        <v>0.157636675655798</v>
      </c>
      <c r="F40" s="675">
        <v>4848</v>
      </c>
      <c r="G40" s="259">
        <v>635</v>
      </c>
      <c r="H40" s="683">
        <f t="shared" si="1"/>
        <v>0.13098184818481848</v>
      </c>
      <c r="I40" s="259">
        <f t="shared" si="2"/>
        <v>8927</v>
      </c>
      <c r="J40" s="686">
        <f t="shared" si="3"/>
        <v>1278</v>
      </c>
      <c r="K40" s="683">
        <f t="shared" si="4"/>
        <v>0.14316119637056121</v>
      </c>
      <c r="L40" s="8"/>
    </row>
    <row r="41" spans="1:12" s="9" customFormat="1" ht="11.25">
      <c r="A41" s="669" t="s">
        <v>2419</v>
      </c>
      <c r="B41" s="670" t="s">
        <v>2420</v>
      </c>
      <c r="C41" s="675">
        <v>3689</v>
      </c>
      <c r="D41" s="142">
        <v>561</v>
      </c>
      <c r="E41" s="684">
        <f t="shared" si="0"/>
        <v>0.15207373271889402</v>
      </c>
      <c r="F41" s="675">
        <v>4486</v>
      </c>
      <c r="G41" s="259">
        <v>569</v>
      </c>
      <c r="H41" s="683">
        <f t="shared" si="1"/>
        <v>0.12683905483727151</v>
      </c>
      <c r="I41" s="259">
        <f t="shared" si="2"/>
        <v>8175</v>
      </c>
      <c r="J41" s="686">
        <f t="shared" si="3"/>
        <v>1130</v>
      </c>
      <c r="K41" s="683">
        <f t="shared" si="4"/>
        <v>0.13822629969418959</v>
      </c>
      <c r="L41" s="8"/>
    </row>
    <row r="42" spans="1:12" s="9" customFormat="1" ht="11.25">
      <c r="A42" s="669" t="s">
        <v>2421</v>
      </c>
      <c r="B42" s="670" t="s">
        <v>2422</v>
      </c>
      <c r="C42" s="675">
        <v>56</v>
      </c>
      <c r="D42" s="142">
        <v>13</v>
      </c>
      <c r="E42" s="684">
        <f t="shared" si="0"/>
        <v>0.23214285714285715</v>
      </c>
      <c r="F42" s="675">
        <v>49</v>
      </c>
      <c r="G42" s="259">
        <v>2</v>
      </c>
      <c r="H42" s="683">
        <f t="shared" si="1"/>
        <v>4.0816326530612242E-2</v>
      </c>
      <c r="I42" s="259">
        <f t="shared" si="2"/>
        <v>105</v>
      </c>
      <c r="J42" s="686">
        <f t="shared" si="3"/>
        <v>15</v>
      </c>
      <c r="K42" s="683">
        <f t="shared" si="4"/>
        <v>0.14285714285714285</v>
      </c>
      <c r="L42" s="8"/>
    </row>
    <row r="43" spans="1:12" s="9" customFormat="1" ht="11.25">
      <c r="A43" s="669" t="s">
        <v>2423</v>
      </c>
      <c r="B43" s="670" t="s">
        <v>2424</v>
      </c>
      <c r="D43" s="142">
        <v>1338</v>
      </c>
      <c r="E43" s="684"/>
      <c r="G43" s="259">
        <v>1205</v>
      </c>
      <c r="H43" s="683"/>
      <c r="I43" s="259">
        <f t="shared" si="2"/>
        <v>0</v>
      </c>
      <c r="J43" s="686">
        <f t="shared" si="3"/>
        <v>2543</v>
      </c>
      <c r="K43" s="683"/>
      <c r="L43" s="8"/>
    </row>
    <row r="44" spans="1:12" s="9" customFormat="1" ht="11.25">
      <c r="A44" s="669" t="s">
        <v>2425</v>
      </c>
      <c r="B44" s="670" t="s">
        <v>2426</v>
      </c>
      <c r="C44" s="675">
        <v>7504</v>
      </c>
      <c r="D44" s="142"/>
      <c r="E44" s="684">
        <f t="shared" si="0"/>
        <v>0</v>
      </c>
      <c r="F44" s="675">
        <v>8164</v>
      </c>
      <c r="G44" s="259"/>
      <c r="H44" s="683">
        <f t="shared" si="1"/>
        <v>0</v>
      </c>
      <c r="I44" s="259">
        <f t="shared" si="2"/>
        <v>15668</v>
      </c>
      <c r="J44" s="686">
        <f t="shared" si="3"/>
        <v>0</v>
      </c>
      <c r="K44" s="683">
        <f t="shared" si="4"/>
        <v>0</v>
      </c>
      <c r="L44" s="8"/>
    </row>
    <row r="45" spans="1:12" s="9" customFormat="1" ht="11.25">
      <c r="A45" s="529" t="s">
        <v>2498</v>
      </c>
      <c r="B45" s="494" t="s">
        <v>2499</v>
      </c>
      <c r="C45" s="675"/>
      <c r="D45" s="142"/>
      <c r="E45" s="684"/>
      <c r="F45" s="675"/>
      <c r="G45" s="259"/>
      <c r="H45" s="683"/>
      <c r="I45" s="259"/>
      <c r="J45" s="686">
        <f t="shared" si="3"/>
        <v>0</v>
      </c>
      <c r="K45" s="683"/>
      <c r="L45" s="8"/>
    </row>
    <row r="46" spans="1:12" s="9" customFormat="1" ht="11.25">
      <c r="A46" s="669" t="s">
        <v>2427</v>
      </c>
      <c r="B46" s="670" t="s">
        <v>2428</v>
      </c>
      <c r="C46" s="675">
        <v>6641</v>
      </c>
      <c r="D46" s="142">
        <v>1106</v>
      </c>
      <c r="E46" s="684">
        <f t="shared" si="0"/>
        <v>0.16654118355669326</v>
      </c>
      <c r="F46" s="675">
        <v>7253</v>
      </c>
      <c r="G46" s="259">
        <v>1030</v>
      </c>
      <c r="H46" s="683">
        <f t="shared" si="1"/>
        <v>0.14201020267475528</v>
      </c>
      <c r="I46" s="259">
        <f t="shared" si="2"/>
        <v>13894</v>
      </c>
      <c r="J46" s="686">
        <f t="shared" si="3"/>
        <v>2136</v>
      </c>
      <c r="K46" s="683">
        <f t="shared" si="4"/>
        <v>0.15373542536346624</v>
      </c>
      <c r="L46" s="8"/>
    </row>
    <row r="47" spans="1:12" s="9" customFormat="1" ht="11.25">
      <c r="A47" s="669" t="s">
        <v>2429</v>
      </c>
      <c r="B47" s="670" t="s">
        <v>2430</v>
      </c>
      <c r="C47" s="675">
        <v>3615</v>
      </c>
      <c r="D47" s="142">
        <v>646</v>
      </c>
      <c r="E47" s="684">
        <f t="shared" si="0"/>
        <v>0.17869986168741356</v>
      </c>
      <c r="F47" s="675">
        <v>3902</v>
      </c>
      <c r="G47" s="259">
        <v>487</v>
      </c>
      <c r="H47" s="683">
        <f t="shared" si="1"/>
        <v>0.1248077908764736</v>
      </c>
      <c r="I47" s="259">
        <f t="shared" si="2"/>
        <v>7517</v>
      </c>
      <c r="J47" s="686">
        <f t="shared" si="3"/>
        <v>1133</v>
      </c>
      <c r="K47" s="683">
        <f t="shared" si="4"/>
        <v>0.15072502328056406</v>
      </c>
      <c r="L47" s="8"/>
    </row>
    <row r="48" spans="1:12" s="9" customFormat="1" ht="11.25">
      <c r="A48" s="669" t="s">
        <v>2431</v>
      </c>
      <c r="B48" s="670" t="s">
        <v>2432</v>
      </c>
      <c r="C48" s="675">
        <v>5977</v>
      </c>
      <c r="D48" s="142">
        <v>1086</v>
      </c>
      <c r="E48" s="684">
        <f t="shared" si="0"/>
        <v>0.18169650326250628</v>
      </c>
      <c r="F48" s="675">
        <v>6716</v>
      </c>
      <c r="G48" s="259">
        <v>867</v>
      </c>
      <c r="H48" s="683">
        <f t="shared" si="1"/>
        <v>0.12909469922572961</v>
      </c>
      <c r="I48" s="259">
        <f t="shared" si="2"/>
        <v>12693</v>
      </c>
      <c r="J48" s="686">
        <f t="shared" si="3"/>
        <v>1953</v>
      </c>
      <c r="K48" s="683">
        <f t="shared" si="4"/>
        <v>0.15386433467265423</v>
      </c>
      <c r="L48" s="8"/>
    </row>
    <row r="49" spans="1:12" s="9" customFormat="1" ht="11.25">
      <c r="A49" s="503" t="s">
        <v>2433</v>
      </c>
      <c r="B49" s="504" t="s">
        <v>2434</v>
      </c>
      <c r="C49" s="505">
        <v>195</v>
      </c>
      <c r="D49" s="142">
        <v>35</v>
      </c>
      <c r="E49" s="684">
        <f t="shared" si="0"/>
        <v>0.17948717948717949</v>
      </c>
      <c r="F49" s="505">
        <v>343</v>
      </c>
      <c r="G49" s="259">
        <v>30</v>
      </c>
      <c r="H49" s="683">
        <f t="shared" si="1"/>
        <v>8.7463556851311949E-2</v>
      </c>
      <c r="I49" s="259">
        <f t="shared" si="2"/>
        <v>538</v>
      </c>
      <c r="J49" s="686">
        <f t="shared" si="3"/>
        <v>65</v>
      </c>
      <c r="K49" s="683">
        <f t="shared" si="4"/>
        <v>0.120817843866171</v>
      </c>
      <c r="L49" s="8"/>
    </row>
    <row r="50" spans="1:12" s="9" customFormat="1" ht="11.25">
      <c r="A50" s="669" t="s">
        <v>2435</v>
      </c>
      <c r="B50" s="670" t="s">
        <v>2436</v>
      </c>
      <c r="C50" s="675">
        <v>188</v>
      </c>
      <c r="D50" s="142">
        <v>39</v>
      </c>
      <c r="E50" s="684">
        <f t="shared" si="0"/>
        <v>0.20744680851063829</v>
      </c>
      <c r="F50" s="675">
        <v>263</v>
      </c>
      <c r="G50" s="259">
        <v>33</v>
      </c>
      <c r="H50" s="683">
        <f t="shared" si="1"/>
        <v>0.12547528517110265</v>
      </c>
      <c r="I50" s="259">
        <f t="shared" si="2"/>
        <v>451</v>
      </c>
      <c r="J50" s="686">
        <f t="shared" si="3"/>
        <v>72</v>
      </c>
      <c r="K50" s="683">
        <f t="shared" si="4"/>
        <v>0.15964523281596452</v>
      </c>
      <c r="L50" s="8"/>
    </row>
    <row r="51" spans="1:12" s="9" customFormat="1" ht="11.25">
      <c r="A51" s="669" t="s">
        <v>2437</v>
      </c>
      <c r="B51" s="670" t="s">
        <v>2438</v>
      </c>
      <c r="C51" s="675">
        <v>1426</v>
      </c>
      <c r="D51" s="142">
        <v>210</v>
      </c>
      <c r="E51" s="684">
        <f t="shared" si="0"/>
        <v>0.14726507713884993</v>
      </c>
      <c r="F51" s="675">
        <v>1815</v>
      </c>
      <c r="G51" s="259">
        <v>267</v>
      </c>
      <c r="H51" s="683">
        <f t="shared" si="1"/>
        <v>0.14710743801652892</v>
      </c>
      <c r="I51" s="259">
        <f t="shared" si="2"/>
        <v>3241</v>
      </c>
      <c r="J51" s="686">
        <f t="shared" si="3"/>
        <v>477</v>
      </c>
      <c r="K51" s="683">
        <f t="shared" si="4"/>
        <v>0.14717679728478864</v>
      </c>
      <c r="L51" s="8"/>
    </row>
    <row r="52" spans="1:12" s="9" customFormat="1" ht="11.25">
      <c r="A52" s="669" t="s">
        <v>2439</v>
      </c>
      <c r="B52" s="670" t="s">
        <v>2440</v>
      </c>
      <c r="C52" s="675">
        <v>3448</v>
      </c>
      <c r="D52" s="142">
        <v>749</v>
      </c>
      <c r="E52" s="684">
        <f t="shared" si="0"/>
        <v>0.21722737819025523</v>
      </c>
      <c r="F52" s="675">
        <v>1969</v>
      </c>
      <c r="G52" s="259">
        <v>262</v>
      </c>
      <c r="H52" s="683">
        <f t="shared" si="1"/>
        <v>0.13306246825799897</v>
      </c>
      <c r="I52" s="259">
        <f t="shared" si="2"/>
        <v>5417</v>
      </c>
      <c r="J52" s="686">
        <f t="shared" si="3"/>
        <v>1011</v>
      </c>
      <c r="K52" s="683">
        <f t="shared" si="4"/>
        <v>0.18663466863577627</v>
      </c>
      <c r="L52" s="8"/>
    </row>
    <row r="53" spans="1:12" s="9" customFormat="1" ht="11.25">
      <c r="A53" s="669" t="s">
        <v>2441</v>
      </c>
      <c r="B53" s="670" t="s">
        <v>2442</v>
      </c>
      <c r="C53" s="675">
        <v>2074</v>
      </c>
      <c r="D53" s="142">
        <v>429</v>
      </c>
      <c r="E53" s="684">
        <f t="shared" si="0"/>
        <v>0.2068466730954677</v>
      </c>
      <c r="F53" s="675">
        <v>484</v>
      </c>
      <c r="G53" s="259">
        <v>79</v>
      </c>
      <c r="H53" s="683">
        <f t="shared" si="1"/>
        <v>0.16322314049586778</v>
      </c>
      <c r="I53" s="259">
        <f t="shared" si="2"/>
        <v>2558</v>
      </c>
      <c r="J53" s="686">
        <f t="shared" si="3"/>
        <v>508</v>
      </c>
      <c r="K53" s="683">
        <f t="shared" si="4"/>
        <v>0.19859265050820954</v>
      </c>
      <c r="L53" s="8"/>
    </row>
    <row r="54" spans="1:12" s="9" customFormat="1" ht="11.25">
      <c r="A54" s="669" t="s">
        <v>2443</v>
      </c>
      <c r="B54" s="670" t="s">
        <v>2444</v>
      </c>
      <c r="C54" s="675">
        <v>2921</v>
      </c>
      <c r="D54" s="142">
        <v>510</v>
      </c>
      <c r="E54" s="684">
        <f t="shared" si="0"/>
        <v>0.17459774049982882</v>
      </c>
      <c r="F54" s="675">
        <v>3204</v>
      </c>
      <c r="G54" s="259">
        <v>339</v>
      </c>
      <c r="H54" s="683">
        <f t="shared" si="1"/>
        <v>0.10580524344569288</v>
      </c>
      <c r="I54" s="259">
        <f t="shared" si="2"/>
        <v>6125</v>
      </c>
      <c r="J54" s="686">
        <f t="shared" si="3"/>
        <v>849</v>
      </c>
      <c r="K54" s="683">
        <f t="shared" si="4"/>
        <v>0.13861224489795917</v>
      </c>
      <c r="L54" s="8"/>
    </row>
    <row r="55" spans="1:12" s="9" customFormat="1" ht="11.25">
      <c r="A55" s="669" t="s">
        <v>2445</v>
      </c>
      <c r="B55" s="670" t="s">
        <v>2446</v>
      </c>
      <c r="C55" s="675">
        <v>1091</v>
      </c>
      <c r="D55" s="142">
        <v>211</v>
      </c>
      <c r="E55" s="684">
        <f t="shared" si="0"/>
        <v>0.1934005499541705</v>
      </c>
      <c r="F55" s="675">
        <v>394</v>
      </c>
      <c r="G55" s="259">
        <v>70</v>
      </c>
      <c r="H55" s="683">
        <f t="shared" si="1"/>
        <v>0.17766497461928935</v>
      </c>
      <c r="I55" s="259">
        <f t="shared" si="2"/>
        <v>1485</v>
      </c>
      <c r="J55" s="686">
        <f t="shared" si="3"/>
        <v>281</v>
      </c>
      <c r="K55" s="683">
        <f t="shared" si="4"/>
        <v>0.18922558922558921</v>
      </c>
      <c r="L55" s="8"/>
    </row>
    <row r="56" spans="1:12" s="9" customFormat="1" ht="11.25">
      <c r="A56" s="669" t="s">
        <v>2447</v>
      </c>
      <c r="B56" s="670" t="s">
        <v>2448</v>
      </c>
      <c r="C56" s="675">
        <v>7517</v>
      </c>
      <c r="D56" s="142">
        <v>1348</v>
      </c>
      <c r="E56" s="684">
        <f t="shared" si="0"/>
        <v>0.17932685911932952</v>
      </c>
      <c r="F56" s="675">
        <v>8280</v>
      </c>
      <c r="G56" s="259">
        <v>1221</v>
      </c>
      <c r="H56" s="683">
        <f t="shared" si="1"/>
        <v>0.14746376811594203</v>
      </c>
      <c r="I56" s="259">
        <f t="shared" si="2"/>
        <v>15797</v>
      </c>
      <c r="J56" s="686">
        <f t="shared" si="3"/>
        <v>2569</v>
      </c>
      <c r="K56" s="683">
        <f t="shared" si="4"/>
        <v>0.16262581502816992</v>
      </c>
      <c r="L56" s="8"/>
    </row>
    <row r="57" spans="1:12" s="9" customFormat="1" ht="11.25">
      <c r="A57" s="669" t="s">
        <v>2449</v>
      </c>
      <c r="B57" s="670" t="s">
        <v>2450</v>
      </c>
      <c r="C57" s="675">
        <v>798</v>
      </c>
      <c r="D57" s="142">
        <v>119</v>
      </c>
      <c r="E57" s="684">
        <f t="shared" si="0"/>
        <v>0.14912280701754385</v>
      </c>
      <c r="F57" s="675">
        <v>780</v>
      </c>
      <c r="G57" s="259">
        <v>109</v>
      </c>
      <c r="H57" s="683">
        <f t="shared" si="1"/>
        <v>0.13974358974358975</v>
      </c>
      <c r="I57" s="259">
        <f t="shared" si="2"/>
        <v>1578</v>
      </c>
      <c r="J57" s="686">
        <f t="shared" si="3"/>
        <v>228</v>
      </c>
      <c r="K57" s="683">
        <f t="shared" si="4"/>
        <v>0.14448669201520911</v>
      </c>
      <c r="L57" s="8"/>
    </row>
    <row r="58" spans="1:12" s="9" customFormat="1" ht="11.25">
      <c r="A58" s="669" t="s">
        <v>2451</v>
      </c>
      <c r="B58" s="670" t="s">
        <v>2452</v>
      </c>
      <c r="C58" s="675">
        <v>2118</v>
      </c>
      <c r="D58" s="142">
        <v>461</v>
      </c>
      <c r="E58" s="684">
        <f t="shared" si="0"/>
        <v>0.21765816808309726</v>
      </c>
      <c r="F58" s="675">
        <v>3456</v>
      </c>
      <c r="G58" s="259">
        <v>463</v>
      </c>
      <c r="H58" s="683">
        <f t="shared" si="1"/>
        <v>0.13396990740740741</v>
      </c>
      <c r="I58" s="259">
        <f t="shared" si="2"/>
        <v>5574</v>
      </c>
      <c r="J58" s="686">
        <f t="shared" si="3"/>
        <v>924</v>
      </c>
      <c r="K58" s="683">
        <f t="shared" si="4"/>
        <v>0.16576964477933262</v>
      </c>
      <c r="L58" s="8"/>
    </row>
    <row r="59" spans="1:12" s="9" customFormat="1" ht="11.25">
      <c r="A59" s="503" t="s">
        <v>2453</v>
      </c>
      <c r="B59" s="504" t="s">
        <v>2454</v>
      </c>
      <c r="C59" s="505">
        <v>364</v>
      </c>
      <c r="D59" s="142">
        <v>13</v>
      </c>
      <c r="E59" s="684">
        <f t="shared" si="0"/>
        <v>3.5714285714285712E-2</v>
      </c>
      <c r="F59" s="505">
        <v>2417</v>
      </c>
      <c r="G59" s="259">
        <v>90</v>
      </c>
      <c r="H59" s="683">
        <f t="shared" si="1"/>
        <v>3.7236243276789406E-2</v>
      </c>
      <c r="I59" s="259">
        <f t="shared" si="2"/>
        <v>2781</v>
      </c>
      <c r="J59" s="686">
        <f t="shared" si="3"/>
        <v>103</v>
      </c>
      <c r="K59" s="683">
        <f t="shared" si="4"/>
        <v>3.7037037037037035E-2</v>
      </c>
      <c r="L59" s="8"/>
    </row>
    <row r="60" spans="1:12" s="9" customFormat="1" ht="11.25">
      <c r="A60" s="503" t="s">
        <v>2455</v>
      </c>
      <c r="B60" s="504" t="s">
        <v>2456</v>
      </c>
      <c r="C60" s="505">
        <v>364</v>
      </c>
      <c r="D60" s="142">
        <v>13</v>
      </c>
      <c r="E60" s="684">
        <f t="shared" si="0"/>
        <v>3.5714285714285712E-2</v>
      </c>
      <c r="F60" s="505">
        <v>2417</v>
      </c>
      <c r="G60" s="259">
        <v>90</v>
      </c>
      <c r="H60" s="683">
        <f t="shared" si="1"/>
        <v>3.7236243276789406E-2</v>
      </c>
      <c r="I60" s="259">
        <f t="shared" si="2"/>
        <v>2781</v>
      </c>
      <c r="J60" s="686">
        <f t="shared" si="3"/>
        <v>103</v>
      </c>
      <c r="K60" s="683">
        <f t="shared" si="4"/>
        <v>3.7037037037037035E-2</v>
      </c>
      <c r="L60" s="8"/>
    </row>
    <row r="61" spans="1:12" s="9" customFormat="1" ht="11.25">
      <c r="A61" s="669" t="s">
        <v>2457</v>
      </c>
      <c r="B61" s="670" t="s">
        <v>2458</v>
      </c>
      <c r="C61" s="675">
        <v>40</v>
      </c>
      <c r="D61" s="142">
        <v>7</v>
      </c>
      <c r="E61" s="684">
        <f t="shared" si="0"/>
        <v>0.17499999999999999</v>
      </c>
      <c r="F61" s="675">
        <v>14</v>
      </c>
      <c r="G61" s="259">
        <v>2</v>
      </c>
      <c r="H61" s="683">
        <f t="shared" si="1"/>
        <v>0.14285714285714285</v>
      </c>
      <c r="I61" s="259">
        <f t="shared" si="2"/>
        <v>54</v>
      </c>
      <c r="J61" s="686">
        <f t="shared" si="3"/>
        <v>9</v>
      </c>
      <c r="K61" s="683">
        <f t="shared" si="4"/>
        <v>0.16666666666666666</v>
      </c>
      <c r="L61" s="8"/>
    </row>
    <row r="62" spans="1:12" s="9" customFormat="1" ht="11.25">
      <c r="A62" s="669" t="s">
        <v>2459</v>
      </c>
      <c r="B62" s="670" t="s">
        <v>2460</v>
      </c>
      <c r="C62" s="675">
        <v>257</v>
      </c>
      <c r="D62" s="142"/>
      <c r="E62" s="684">
        <f t="shared" si="0"/>
        <v>0</v>
      </c>
      <c r="F62" s="675">
        <v>1496</v>
      </c>
      <c r="G62" s="259"/>
      <c r="H62" s="683">
        <f t="shared" si="1"/>
        <v>0</v>
      </c>
      <c r="I62" s="259">
        <f t="shared" si="2"/>
        <v>1753</v>
      </c>
      <c r="J62" s="686">
        <f t="shared" si="3"/>
        <v>0</v>
      </c>
      <c r="K62" s="683">
        <f t="shared" si="4"/>
        <v>0</v>
      </c>
      <c r="L62" s="8"/>
    </row>
    <row r="63" spans="1:12" s="9" customFormat="1" ht="11.25">
      <c r="A63" s="669" t="s">
        <v>2461</v>
      </c>
      <c r="B63" s="670" t="s">
        <v>2462</v>
      </c>
      <c r="C63" s="675">
        <v>359</v>
      </c>
      <c r="D63" s="142">
        <v>21</v>
      </c>
      <c r="E63" s="684">
        <f t="shared" si="0"/>
        <v>5.8495821727019497E-2</v>
      </c>
      <c r="F63" s="675">
        <v>1547</v>
      </c>
      <c r="G63" s="259">
        <v>4</v>
      </c>
      <c r="H63" s="683">
        <f t="shared" si="1"/>
        <v>2.5856496444731738E-3</v>
      </c>
      <c r="I63" s="259">
        <f t="shared" si="2"/>
        <v>1906</v>
      </c>
      <c r="J63" s="686">
        <f t="shared" si="3"/>
        <v>25</v>
      </c>
      <c r="K63" s="683">
        <f t="shared" si="4"/>
        <v>1.3116474291710388E-2</v>
      </c>
      <c r="L63" s="8"/>
    </row>
    <row r="64" spans="1:12" s="9" customFormat="1" ht="11.25">
      <c r="A64" s="669" t="s">
        <v>2463</v>
      </c>
      <c r="B64" s="670" t="s">
        <v>2464</v>
      </c>
      <c r="C64" s="675">
        <v>2112</v>
      </c>
      <c r="D64" s="142">
        <v>457</v>
      </c>
      <c r="E64" s="684">
        <f t="shared" si="0"/>
        <v>0.21638257575757575</v>
      </c>
      <c r="F64" s="675">
        <v>3442</v>
      </c>
      <c r="G64" s="259">
        <v>461</v>
      </c>
      <c r="H64" s="683">
        <f t="shared" si="1"/>
        <v>0.13393375944218477</v>
      </c>
      <c r="I64" s="259">
        <f t="shared" si="2"/>
        <v>5554</v>
      </c>
      <c r="J64" s="686">
        <f t="shared" si="3"/>
        <v>918</v>
      </c>
      <c r="K64" s="683">
        <f t="shared" si="4"/>
        <v>0.16528628015844438</v>
      </c>
      <c r="L64" s="8"/>
    </row>
    <row r="65" spans="1:12" s="9" customFormat="1" ht="11.25">
      <c r="A65" s="669" t="s">
        <v>2465</v>
      </c>
      <c r="B65" s="670" t="s">
        <v>2466</v>
      </c>
      <c r="C65" s="675">
        <v>257</v>
      </c>
      <c r="D65" s="142"/>
      <c r="E65" s="684">
        <f t="shared" si="0"/>
        <v>0</v>
      </c>
      <c r="F65" s="675">
        <v>1496</v>
      </c>
      <c r="G65" s="259"/>
      <c r="H65" s="683">
        <f t="shared" si="1"/>
        <v>0</v>
      </c>
      <c r="I65" s="259">
        <f t="shared" si="2"/>
        <v>1753</v>
      </c>
      <c r="J65" s="686">
        <f t="shared" si="3"/>
        <v>0</v>
      </c>
      <c r="K65" s="683">
        <f t="shared" si="4"/>
        <v>0</v>
      </c>
      <c r="L65" s="8"/>
    </row>
    <row r="66" spans="1:12" s="9" customFormat="1" ht="11.25">
      <c r="A66" s="669" t="s">
        <v>2467</v>
      </c>
      <c r="B66" s="670" t="s">
        <v>2468</v>
      </c>
      <c r="C66" s="675">
        <v>60</v>
      </c>
      <c r="D66" s="142">
        <v>13</v>
      </c>
      <c r="E66" s="684">
        <f t="shared" si="0"/>
        <v>0.21666666666666667</v>
      </c>
      <c r="F66" s="675">
        <v>69</v>
      </c>
      <c r="G66" s="259">
        <v>2</v>
      </c>
      <c r="H66" s="683">
        <f t="shared" si="1"/>
        <v>2.8985507246376812E-2</v>
      </c>
      <c r="I66" s="259">
        <f t="shared" si="2"/>
        <v>129</v>
      </c>
      <c r="J66" s="686">
        <f t="shared" si="3"/>
        <v>15</v>
      </c>
      <c r="K66" s="683">
        <f t="shared" si="4"/>
        <v>0.11627906976744186</v>
      </c>
      <c r="L66" s="8"/>
    </row>
    <row r="67" spans="1:12" s="9" customFormat="1" ht="11.25">
      <c r="A67" s="669" t="s">
        <v>2469</v>
      </c>
      <c r="B67" s="670" t="s">
        <v>2470</v>
      </c>
      <c r="C67" s="675">
        <v>108</v>
      </c>
      <c r="D67" s="142">
        <v>27</v>
      </c>
      <c r="E67" s="684">
        <f t="shared" si="0"/>
        <v>0.25</v>
      </c>
      <c r="F67" s="675">
        <v>82</v>
      </c>
      <c r="G67" s="259">
        <v>5</v>
      </c>
      <c r="H67" s="683">
        <f t="shared" si="1"/>
        <v>6.097560975609756E-2</v>
      </c>
      <c r="I67" s="259">
        <f t="shared" si="2"/>
        <v>190</v>
      </c>
      <c r="J67" s="686">
        <f t="shared" si="3"/>
        <v>32</v>
      </c>
      <c r="K67" s="683">
        <f t="shared" si="4"/>
        <v>0.16842105263157894</v>
      </c>
      <c r="L67" s="8"/>
    </row>
    <row r="68" spans="1:12" s="9" customFormat="1" ht="11.25">
      <c r="A68" s="669" t="s">
        <v>2471</v>
      </c>
      <c r="B68" s="670" t="s">
        <v>2472</v>
      </c>
      <c r="C68" s="675">
        <v>257</v>
      </c>
      <c r="D68" s="142"/>
      <c r="E68" s="684">
        <f t="shared" si="0"/>
        <v>0</v>
      </c>
      <c r="F68" s="675">
        <v>1496</v>
      </c>
      <c r="G68" s="259"/>
      <c r="H68" s="683">
        <f t="shared" si="1"/>
        <v>0</v>
      </c>
      <c r="I68" s="259">
        <f t="shared" si="2"/>
        <v>1753</v>
      </c>
      <c r="J68" s="686">
        <f t="shared" si="3"/>
        <v>0</v>
      </c>
      <c r="K68" s="683">
        <f t="shared" si="4"/>
        <v>0</v>
      </c>
      <c r="L68" s="8"/>
    </row>
    <row r="69" spans="1:12" s="9" customFormat="1" ht="11.25">
      <c r="A69" s="669" t="s">
        <v>2473</v>
      </c>
      <c r="B69" s="670" t="s">
        <v>2474</v>
      </c>
      <c r="C69" s="675">
        <v>332</v>
      </c>
      <c r="D69" s="142">
        <v>56</v>
      </c>
      <c r="E69" s="684">
        <f t="shared" si="0"/>
        <v>0.16867469879518071</v>
      </c>
      <c r="F69" s="675">
        <v>89</v>
      </c>
      <c r="G69" s="259">
        <v>8</v>
      </c>
      <c r="H69" s="683">
        <f t="shared" si="1"/>
        <v>8.98876404494382E-2</v>
      </c>
      <c r="I69" s="259">
        <f t="shared" si="2"/>
        <v>421</v>
      </c>
      <c r="J69" s="686">
        <f t="shared" si="3"/>
        <v>64</v>
      </c>
      <c r="K69" s="683">
        <f t="shared" si="4"/>
        <v>0.15201900237529692</v>
      </c>
      <c r="L69" s="8"/>
    </row>
    <row r="70" spans="1:12" s="9" customFormat="1" ht="11.25">
      <c r="A70" s="669" t="s">
        <v>2475</v>
      </c>
      <c r="B70" s="670" t="s">
        <v>2476</v>
      </c>
      <c r="C70" s="675">
        <v>97</v>
      </c>
      <c r="D70" s="142">
        <v>24</v>
      </c>
      <c r="E70" s="684">
        <f t="shared" si="0"/>
        <v>0.24742268041237114</v>
      </c>
      <c r="F70" s="675">
        <v>4</v>
      </c>
      <c r="G70" s="259"/>
      <c r="H70" s="683">
        <f t="shared" si="1"/>
        <v>0</v>
      </c>
      <c r="I70" s="259">
        <f t="shared" si="2"/>
        <v>101</v>
      </c>
      <c r="J70" s="686">
        <f t="shared" si="3"/>
        <v>24</v>
      </c>
      <c r="K70" s="683">
        <f t="shared" si="4"/>
        <v>0.23762376237623761</v>
      </c>
      <c r="L70" s="8"/>
    </row>
    <row r="71" spans="1:12" s="9" customFormat="1" ht="11.25">
      <c r="A71" s="669" t="s">
        <v>2477</v>
      </c>
      <c r="B71" s="670" t="s">
        <v>2478</v>
      </c>
      <c r="C71" s="675">
        <v>97</v>
      </c>
      <c r="D71" s="142">
        <v>24</v>
      </c>
      <c r="E71" s="684">
        <f t="shared" si="0"/>
        <v>0.24742268041237114</v>
      </c>
      <c r="F71" s="675">
        <v>4</v>
      </c>
      <c r="G71" s="259"/>
      <c r="H71" s="683">
        <f t="shared" si="1"/>
        <v>0</v>
      </c>
      <c r="I71" s="259">
        <f t="shared" si="2"/>
        <v>101</v>
      </c>
      <c r="J71" s="686">
        <f t="shared" si="3"/>
        <v>24</v>
      </c>
      <c r="K71" s="683">
        <f t="shared" si="4"/>
        <v>0.23762376237623761</v>
      </c>
      <c r="L71" s="8"/>
    </row>
    <row r="72" spans="1:12" s="9" customFormat="1" ht="11.25">
      <c r="A72" s="669" t="s">
        <v>2479</v>
      </c>
      <c r="B72" s="670" t="s">
        <v>2480</v>
      </c>
      <c r="C72" s="675">
        <v>97</v>
      </c>
      <c r="D72" s="142">
        <v>24</v>
      </c>
      <c r="E72" s="684">
        <f t="shared" si="0"/>
        <v>0.24742268041237114</v>
      </c>
      <c r="F72" s="675">
        <v>4</v>
      </c>
      <c r="G72" s="259"/>
      <c r="H72" s="683">
        <f t="shared" si="1"/>
        <v>0</v>
      </c>
      <c r="I72" s="259">
        <f t="shared" si="2"/>
        <v>101</v>
      </c>
      <c r="J72" s="686">
        <f t="shared" si="3"/>
        <v>24</v>
      </c>
      <c r="K72" s="683">
        <f t="shared" si="4"/>
        <v>0.23762376237623761</v>
      </c>
      <c r="L72" s="8"/>
    </row>
    <row r="73" spans="1:12" s="9" customFormat="1" ht="11.25">
      <c r="A73" s="669" t="s">
        <v>2481</v>
      </c>
      <c r="B73" s="670" t="s">
        <v>2482</v>
      </c>
      <c r="C73" s="675">
        <v>9814</v>
      </c>
      <c r="D73" s="142">
        <v>1720</v>
      </c>
      <c r="E73" s="684">
        <f t="shared" ref="E73:E136" si="5">D73/C73</f>
        <v>0.17525983289178723</v>
      </c>
      <c r="F73" s="675">
        <v>14503</v>
      </c>
      <c r="G73" s="259">
        <v>2192</v>
      </c>
      <c r="H73" s="683">
        <f t="shared" ref="H73:H136" si="6">G73/F73</f>
        <v>0.15114114321174929</v>
      </c>
      <c r="I73" s="259">
        <f t="shared" si="2"/>
        <v>24317</v>
      </c>
      <c r="J73" s="686">
        <f t="shared" ref="J73:J136" si="7">D73+G73</f>
        <v>3912</v>
      </c>
      <c r="K73" s="683">
        <f t="shared" ref="K73:K136" si="8">J73/I73</f>
        <v>0.16087510794917137</v>
      </c>
      <c r="L73" s="8"/>
    </row>
    <row r="74" spans="1:12" s="9" customFormat="1" ht="11.25">
      <c r="A74" s="529" t="s">
        <v>2483</v>
      </c>
      <c r="B74" s="494" t="s">
        <v>2484</v>
      </c>
      <c r="C74" s="675"/>
      <c r="D74" s="142"/>
      <c r="E74" s="684"/>
      <c r="F74" s="675">
        <v>1</v>
      </c>
      <c r="G74" s="259"/>
      <c r="H74" s="683">
        <f t="shared" si="6"/>
        <v>0</v>
      </c>
      <c r="I74" s="259">
        <f t="shared" ref="I74:I137" si="9">C74+F74</f>
        <v>1</v>
      </c>
      <c r="J74" s="686">
        <f t="shared" si="7"/>
        <v>0</v>
      </c>
      <c r="K74" s="683">
        <f t="shared" si="8"/>
        <v>0</v>
      </c>
      <c r="L74" s="8"/>
    </row>
    <row r="75" spans="1:12" s="9" customFormat="1" ht="11.25">
      <c r="A75" s="669" t="s">
        <v>2485</v>
      </c>
      <c r="B75" s="670" t="s">
        <v>2486</v>
      </c>
      <c r="C75" s="675">
        <v>49</v>
      </c>
      <c r="D75" s="142">
        <v>3</v>
      </c>
      <c r="E75" s="684">
        <f t="shared" si="5"/>
        <v>6.1224489795918366E-2</v>
      </c>
      <c r="F75" s="675">
        <v>62</v>
      </c>
      <c r="G75" s="259">
        <v>3</v>
      </c>
      <c r="H75" s="683">
        <f t="shared" si="6"/>
        <v>4.8387096774193547E-2</v>
      </c>
      <c r="I75" s="259">
        <f t="shared" si="9"/>
        <v>111</v>
      </c>
      <c r="J75" s="686">
        <f t="shared" si="7"/>
        <v>6</v>
      </c>
      <c r="K75" s="683">
        <f t="shared" si="8"/>
        <v>5.4054054054054057E-2</v>
      </c>
      <c r="L75" s="8"/>
    </row>
    <row r="76" spans="1:12" s="9" customFormat="1" ht="11.25">
      <c r="A76" s="669" t="s">
        <v>2487</v>
      </c>
      <c r="B76" s="670" t="s">
        <v>2488</v>
      </c>
      <c r="C76" s="675">
        <v>2</v>
      </c>
      <c r="D76" s="142"/>
      <c r="E76" s="684">
        <f t="shared" si="5"/>
        <v>0</v>
      </c>
      <c r="F76" s="675">
        <v>26</v>
      </c>
      <c r="G76" s="259">
        <v>4</v>
      </c>
      <c r="H76" s="683">
        <f t="shared" si="6"/>
        <v>0.15384615384615385</v>
      </c>
      <c r="I76" s="259">
        <f t="shared" si="9"/>
        <v>28</v>
      </c>
      <c r="J76" s="686">
        <f t="shared" si="7"/>
        <v>4</v>
      </c>
      <c r="K76" s="683">
        <f t="shared" si="8"/>
        <v>0.14285714285714285</v>
      </c>
      <c r="L76" s="8"/>
    </row>
    <row r="77" spans="1:12" s="9" customFormat="1" ht="11.25">
      <c r="A77" s="669" t="s">
        <v>2489</v>
      </c>
      <c r="B77" s="670" t="s">
        <v>2490</v>
      </c>
      <c r="C77" s="675">
        <v>3218</v>
      </c>
      <c r="D77" s="142">
        <v>708</v>
      </c>
      <c r="E77" s="684">
        <f t="shared" si="5"/>
        <v>0.22001243008079552</v>
      </c>
      <c r="F77" s="675">
        <v>4069</v>
      </c>
      <c r="G77" s="259">
        <v>625</v>
      </c>
      <c r="H77" s="683">
        <f t="shared" si="6"/>
        <v>0.15360039321700664</v>
      </c>
      <c r="I77" s="259">
        <f t="shared" si="9"/>
        <v>7287</v>
      </c>
      <c r="J77" s="686">
        <f t="shared" si="7"/>
        <v>1333</v>
      </c>
      <c r="K77" s="683">
        <f t="shared" si="8"/>
        <v>0.18292850281322903</v>
      </c>
      <c r="L77" s="8"/>
    </row>
    <row r="78" spans="1:12" s="9" customFormat="1" ht="11.25">
      <c r="A78" s="669" t="s">
        <v>2491</v>
      </c>
      <c r="B78" s="670" t="s">
        <v>2492</v>
      </c>
      <c r="C78" s="675">
        <v>273</v>
      </c>
      <c r="D78" s="142">
        <v>57</v>
      </c>
      <c r="E78" s="684">
        <f t="shared" si="5"/>
        <v>0.2087912087912088</v>
      </c>
      <c r="F78" s="675">
        <v>740</v>
      </c>
      <c r="G78" s="259">
        <v>137</v>
      </c>
      <c r="H78" s="683">
        <f t="shared" si="6"/>
        <v>0.18513513513513513</v>
      </c>
      <c r="I78" s="259">
        <f t="shared" si="9"/>
        <v>1013</v>
      </c>
      <c r="J78" s="686">
        <f t="shared" si="7"/>
        <v>194</v>
      </c>
      <c r="K78" s="683">
        <f t="shared" si="8"/>
        <v>0.19151036525172754</v>
      </c>
      <c r="L78" s="8"/>
    </row>
    <row r="79" spans="1:12" s="9" customFormat="1" ht="11.25">
      <c r="A79" s="669" t="s">
        <v>2493</v>
      </c>
      <c r="B79" s="670" t="s">
        <v>2494</v>
      </c>
      <c r="C79" s="675">
        <v>271</v>
      </c>
      <c r="D79" s="142">
        <v>57</v>
      </c>
      <c r="E79" s="684">
        <f t="shared" si="5"/>
        <v>0.21033210332103322</v>
      </c>
      <c r="F79" s="675">
        <v>739</v>
      </c>
      <c r="G79" s="259">
        <v>137</v>
      </c>
      <c r="H79" s="683">
        <f t="shared" si="6"/>
        <v>0.18538565629228687</v>
      </c>
      <c r="I79" s="259">
        <f t="shared" si="9"/>
        <v>1010</v>
      </c>
      <c r="J79" s="686">
        <f t="shared" si="7"/>
        <v>194</v>
      </c>
      <c r="K79" s="683">
        <f t="shared" si="8"/>
        <v>0.19207920792079208</v>
      </c>
      <c r="L79" s="8"/>
    </row>
    <row r="80" spans="1:12" s="9" customFormat="1" ht="11.25">
      <c r="A80" s="671"/>
      <c r="B80" s="711" t="s">
        <v>2495</v>
      </c>
      <c r="C80" s="687">
        <f t="shared" ref="C80:D80" si="10">SUM(C11:C79)</f>
        <v>181931</v>
      </c>
      <c r="D80" s="687">
        <f t="shared" si="10"/>
        <v>34052</v>
      </c>
      <c r="E80" s="694">
        <f t="shared" si="5"/>
        <v>0.18716986110118672</v>
      </c>
      <c r="F80" s="687">
        <f t="shared" ref="F80:G80" si="11">SUM(F11:F79)</f>
        <v>209631</v>
      </c>
      <c r="G80" s="687">
        <f t="shared" si="11"/>
        <v>30006</v>
      </c>
      <c r="H80" s="697">
        <f t="shared" si="6"/>
        <v>0.14313722684144997</v>
      </c>
      <c r="I80" s="688">
        <f t="shared" si="9"/>
        <v>391562</v>
      </c>
      <c r="J80" s="706">
        <f t="shared" si="7"/>
        <v>64058</v>
      </c>
      <c r="K80" s="697">
        <f t="shared" si="8"/>
        <v>0.16359605886168729</v>
      </c>
      <c r="L80" s="8"/>
    </row>
    <row r="81" spans="1:12" s="9" customFormat="1" ht="11.25">
      <c r="A81" s="503" t="s">
        <v>2361</v>
      </c>
      <c r="B81" s="504" t="s">
        <v>2362</v>
      </c>
      <c r="C81" s="505">
        <v>4375</v>
      </c>
      <c r="D81" s="142">
        <v>704</v>
      </c>
      <c r="E81" s="684">
        <f t="shared" si="5"/>
        <v>0.1609142857142857</v>
      </c>
      <c r="F81" s="505">
        <v>971</v>
      </c>
      <c r="G81" s="259">
        <v>2</v>
      </c>
      <c r="H81" s="683">
        <f t="shared" si="6"/>
        <v>2.0597322348094747E-3</v>
      </c>
      <c r="I81" s="259">
        <f t="shared" si="9"/>
        <v>5346</v>
      </c>
      <c r="J81" s="686">
        <f t="shared" si="7"/>
        <v>706</v>
      </c>
      <c r="K81" s="683">
        <f t="shared" si="8"/>
        <v>0.13206135428357652</v>
      </c>
      <c r="L81" s="8"/>
    </row>
    <row r="82" spans="1:12" s="9" customFormat="1" ht="11.25">
      <c r="A82" s="503" t="s">
        <v>2363</v>
      </c>
      <c r="B82" s="504" t="s">
        <v>2364</v>
      </c>
      <c r="C82" s="505">
        <v>438</v>
      </c>
      <c r="D82" s="142">
        <v>3</v>
      </c>
      <c r="E82" s="684">
        <f t="shared" si="5"/>
        <v>6.8493150684931503E-3</v>
      </c>
      <c r="F82" s="505">
        <v>733</v>
      </c>
      <c r="G82" s="259">
        <v>9</v>
      </c>
      <c r="H82" s="683">
        <f t="shared" si="6"/>
        <v>1.227830832196453E-2</v>
      </c>
      <c r="I82" s="259">
        <f t="shared" si="9"/>
        <v>1171</v>
      </c>
      <c r="J82" s="686">
        <f t="shared" si="7"/>
        <v>12</v>
      </c>
      <c r="K82" s="683">
        <f t="shared" si="8"/>
        <v>1.0247651579846286E-2</v>
      </c>
      <c r="L82" s="8"/>
    </row>
    <row r="83" spans="1:12" s="9" customFormat="1" ht="11.25">
      <c r="A83" s="503" t="s">
        <v>2496</v>
      </c>
      <c r="B83" s="504" t="s">
        <v>2497</v>
      </c>
      <c r="C83" s="505"/>
      <c r="D83" s="142"/>
      <c r="E83" s="684"/>
      <c r="F83" s="505"/>
      <c r="G83" s="259"/>
      <c r="H83" s="683"/>
      <c r="I83" s="259"/>
      <c r="J83" s="686"/>
      <c r="K83" s="683"/>
      <c r="L83" s="8"/>
    </row>
    <row r="84" spans="1:12" s="9" customFormat="1" ht="11.25">
      <c r="A84" s="503" t="s">
        <v>2498</v>
      </c>
      <c r="B84" s="504" t="s">
        <v>2499</v>
      </c>
      <c r="C84" s="505">
        <v>9</v>
      </c>
      <c r="D84" s="142">
        <v>2</v>
      </c>
      <c r="E84" s="684">
        <f t="shared" si="5"/>
        <v>0.22222222222222221</v>
      </c>
      <c r="F84" s="505">
        <v>13</v>
      </c>
      <c r="G84" s="259">
        <v>4</v>
      </c>
      <c r="H84" s="683">
        <f t="shared" si="6"/>
        <v>0.30769230769230771</v>
      </c>
      <c r="I84" s="259">
        <f t="shared" si="9"/>
        <v>22</v>
      </c>
      <c r="J84" s="686">
        <f t="shared" si="7"/>
        <v>6</v>
      </c>
      <c r="K84" s="683">
        <f t="shared" si="8"/>
        <v>0.27272727272727271</v>
      </c>
      <c r="L84" s="8"/>
    </row>
    <row r="85" spans="1:12" s="9" customFormat="1" ht="11.25">
      <c r="A85" s="503" t="s">
        <v>2500</v>
      </c>
      <c r="B85" s="504" t="s">
        <v>2501</v>
      </c>
      <c r="C85" s="505">
        <v>666</v>
      </c>
      <c r="D85" s="142">
        <v>154</v>
      </c>
      <c r="E85" s="684">
        <f t="shared" si="5"/>
        <v>0.23123123123123124</v>
      </c>
      <c r="F85" s="505">
        <v>460</v>
      </c>
      <c r="G85" s="259">
        <v>124</v>
      </c>
      <c r="H85" s="683">
        <f t="shared" si="6"/>
        <v>0.26956521739130435</v>
      </c>
      <c r="I85" s="259">
        <f t="shared" si="9"/>
        <v>1126</v>
      </c>
      <c r="J85" s="686">
        <f t="shared" si="7"/>
        <v>278</v>
      </c>
      <c r="K85" s="683">
        <f t="shared" si="8"/>
        <v>0.24689165186500889</v>
      </c>
      <c r="L85" s="8"/>
    </row>
    <row r="86" spans="1:12" s="9" customFormat="1" ht="11.25">
      <c r="A86" s="529" t="s">
        <v>2502</v>
      </c>
      <c r="B86" s="494" t="s">
        <v>2503</v>
      </c>
      <c r="C86" s="505">
        <v>124</v>
      </c>
      <c r="D86" s="142">
        <v>25</v>
      </c>
      <c r="E86" s="684">
        <f t="shared" si="5"/>
        <v>0.20161290322580644</v>
      </c>
      <c r="F86" s="505">
        <v>86</v>
      </c>
      <c r="G86" s="259">
        <v>15</v>
      </c>
      <c r="H86" s="683">
        <f t="shared" si="6"/>
        <v>0.1744186046511628</v>
      </c>
      <c r="I86" s="259">
        <f t="shared" si="9"/>
        <v>210</v>
      </c>
      <c r="J86" s="686">
        <f t="shared" si="7"/>
        <v>40</v>
      </c>
      <c r="K86" s="683">
        <f t="shared" si="8"/>
        <v>0.19047619047619047</v>
      </c>
      <c r="L86" s="8"/>
    </row>
    <row r="87" spans="1:12" s="9" customFormat="1" ht="11.25">
      <c r="A87" s="503" t="s">
        <v>2504</v>
      </c>
      <c r="B87" s="504" t="s">
        <v>2505</v>
      </c>
      <c r="C87" s="505">
        <v>913</v>
      </c>
      <c r="D87" s="142">
        <v>242</v>
      </c>
      <c r="E87" s="684">
        <f t="shared" si="5"/>
        <v>0.26506024096385544</v>
      </c>
      <c r="F87" s="505">
        <v>374</v>
      </c>
      <c r="G87" s="259">
        <v>85</v>
      </c>
      <c r="H87" s="683">
        <f t="shared" si="6"/>
        <v>0.22727272727272727</v>
      </c>
      <c r="I87" s="259">
        <f t="shared" si="9"/>
        <v>1287</v>
      </c>
      <c r="J87" s="686">
        <f t="shared" si="7"/>
        <v>327</v>
      </c>
      <c r="K87" s="683">
        <f t="shared" si="8"/>
        <v>0.25407925407925408</v>
      </c>
      <c r="L87" s="8"/>
    </row>
    <row r="88" spans="1:12" s="9" customFormat="1" ht="11.25">
      <c r="A88" s="503" t="s">
        <v>2506</v>
      </c>
      <c r="B88" s="504" t="s">
        <v>2507</v>
      </c>
      <c r="C88" s="505">
        <v>5659</v>
      </c>
      <c r="D88" s="142">
        <v>1429</v>
      </c>
      <c r="E88" s="684">
        <f t="shared" si="5"/>
        <v>0.25251811274076691</v>
      </c>
      <c r="F88" s="505">
        <v>1252</v>
      </c>
      <c r="G88" s="259">
        <v>417</v>
      </c>
      <c r="H88" s="683">
        <f t="shared" si="6"/>
        <v>0.33306709265175721</v>
      </c>
      <c r="I88" s="259">
        <f t="shared" si="9"/>
        <v>6911</v>
      </c>
      <c r="J88" s="686">
        <f t="shared" si="7"/>
        <v>1846</v>
      </c>
      <c r="K88" s="683">
        <f t="shared" si="8"/>
        <v>0.26711040370423961</v>
      </c>
      <c r="L88" s="8"/>
    </row>
    <row r="89" spans="1:12" s="9" customFormat="1" ht="11.25">
      <c r="A89" s="529" t="s">
        <v>2508</v>
      </c>
      <c r="B89" s="494" t="s">
        <v>2509</v>
      </c>
      <c r="C89" s="505">
        <v>5</v>
      </c>
      <c r="D89" s="142"/>
      <c r="E89" s="684"/>
      <c r="F89" s="505"/>
      <c r="G89" s="259"/>
      <c r="H89" s="683"/>
      <c r="I89" s="259">
        <f t="shared" si="9"/>
        <v>5</v>
      </c>
      <c r="J89" s="686">
        <f t="shared" si="7"/>
        <v>0</v>
      </c>
      <c r="K89" s="683">
        <f t="shared" si="8"/>
        <v>0</v>
      </c>
      <c r="L89" s="8"/>
    </row>
    <row r="90" spans="1:12" s="9" customFormat="1" ht="11.25">
      <c r="A90" s="503" t="s">
        <v>2510</v>
      </c>
      <c r="B90" s="504" t="s">
        <v>2511</v>
      </c>
      <c r="C90" s="505"/>
      <c r="D90" s="142">
        <v>1</v>
      </c>
      <c r="E90" s="684"/>
      <c r="F90" s="505"/>
      <c r="G90" s="259">
        <v>7</v>
      </c>
      <c r="H90" s="683"/>
      <c r="I90" s="259">
        <f t="shared" si="9"/>
        <v>0</v>
      </c>
      <c r="J90" s="686">
        <f t="shared" si="7"/>
        <v>8</v>
      </c>
      <c r="K90" s="683"/>
      <c r="L90" s="8"/>
    </row>
    <row r="91" spans="1:12" s="9" customFormat="1" ht="11.25">
      <c r="A91" s="510" t="s">
        <v>2512</v>
      </c>
      <c r="B91" s="511" t="s">
        <v>2513</v>
      </c>
      <c r="C91" s="512">
        <v>1409</v>
      </c>
      <c r="D91" s="142">
        <v>319</v>
      </c>
      <c r="E91" s="684">
        <f t="shared" si="5"/>
        <v>0.22640170333569909</v>
      </c>
      <c r="F91" s="512">
        <v>3524</v>
      </c>
      <c r="G91" s="259">
        <v>939</v>
      </c>
      <c r="H91" s="683">
        <f t="shared" si="6"/>
        <v>0.26645856980703747</v>
      </c>
      <c r="I91" s="259">
        <f t="shared" si="9"/>
        <v>4933</v>
      </c>
      <c r="J91" s="686">
        <f t="shared" si="7"/>
        <v>1258</v>
      </c>
      <c r="K91" s="683">
        <f t="shared" si="8"/>
        <v>0.25501723089397932</v>
      </c>
      <c r="L91" s="8"/>
    </row>
    <row r="92" spans="1:12" s="9" customFormat="1" ht="11.25">
      <c r="A92" s="510" t="s">
        <v>2514</v>
      </c>
      <c r="B92" s="511" t="s">
        <v>2515</v>
      </c>
      <c r="C92" s="512">
        <v>1213</v>
      </c>
      <c r="D92" s="142">
        <v>5</v>
      </c>
      <c r="E92" s="684">
        <f t="shared" si="5"/>
        <v>4.1220115416323163E-3</v>
      </c>
      <c r="F92" s="512">
        <v>656</v>
      </c>
      <c r="G92" s="259">
        <v>37</v>
      </c>
      <c r="H92" s="683">
        <f t="shared" si="6"/>
        <v>5.6402439024390245E-2</v>
      </c>
      <c r="I92" s="259">
        <f t="shared" si="9"/>
        <v>1869</v>
      </c>
      <c r="J92" s="686">
        <f t="shared" si="7"/>
        <v>42</v>
      </c>
      <c r="K92" s="683">
        <f t="shared" si="8"/>
        <v>2.247191011235955E-2</v>
      </c>
      <c r="L92" s="8"/>
    </row>
    <row r="93" spans="1:12" s="9" customFormat="1" ht="11.25">
      <c r="A93" s="510" t="s">
        <v>2516</v>
      </c>
      <c r="B93" s="511" t="s">
        <v>2517</v>
      </c>
      <c r="C93" s="512">
        <v>93</v>
      </c>
      <c r="D93" s="142">
        <v>283</v>
      </c>
      <c r="E93" s="684">
        <f t="shared" si="5"/>
        <v>3.043010752688172</v>
      </c>
      <c r="F93" s="512">
        <v>623</v>
      </c>
      <c r="G93" s="259">
        <v>327</v>
      </c>
      <c r="H93" s="683">
        <f t="shared" si="6"/>
        <v>0.5248796147672552</v>
      </c>
      <c r="I93" s="259">
        <f t="shared" si="9"/>
        <v>716</v>
      </c>
      <c r="J93" s="686">
        <f t="shared" si="7"/>
        <v>610</v>
      </c>
      <c r="K93" s="683">
        <f t="shared" si="8"/>
        <v>0.85195530726256985</v>
      </c>
      <c r="L93" s="8"/>
    </row>
    <row r="94" spans="1:12" s="9" customFormat="1" ht="11.25">
      <c r="A94" s="510" t="s">
        <v>2518</v>
      </c>
      <c r="B94" s="511" t="s">
        <v>2519</v>
      </c>
      <c r="C94" s="512">
        <v>9</v>
      </c>
      <c r="D94" s="142">
        <v>2</v>
      </c>
      <c r="E94" s="684">
        <f t="shared" si="5"/>
        <v>0.22222222222222221</v>
      </c>
      <c r="F94" s="512">
        <v>405</v>
      </c>
      <c r="G94" s="259">
        <v>55</v>
      </c>
      <c r="H94" s="683">
        <f t="shared" si="6"/>
        <v>0.13580246913580246</v>
      </c>
      <c r="I94" s="259">
        <f t="shared" si="9"/>
        <v>414</v>
      </c>
      <c r="J94" s="686">
        <f t="shared" si="7"/>
        <v>57</v>
      </c>
      <c r="K94" s="683">
        <f t="shared" si="8"/>
        <v>0.13768115942028986</v>
      </c>
      <c r="L94" s="8"/>
    </row>
    <row r="95" spans="1:12" s="9" customFormat="1" ht="11.25">
      <c r="A95" s="510" t="s">
        <v>2520</v>
      </c>
      <c r="B95" s="511" t="s">
        <v>2521</v>
      </c>
      <c r="C95" s="512">
        <v>74</v>
      </c>
      <c r="D95" s="142">
        <v>21</v>
      </c>
      <c r="E95" s="684">
        <f t="shared" si="5"/>
        <v>0.28378378378378377</v>
      </c>
      <c r="F95" s="512">
        <v>1682</v>
      </c>
      <c r="G95" s="259">
        <v>465</v>
      </c>
      <c r="H95" s="683">
        <f t="shared" si="6"/>
        <v>0.27645659928656363</v>
      </c>
      <c r="I95" s="259">
        <f t="shared" si="9"/>
        <v>1756</v>
      </c>
      <c r="J95" s="686">
        <f t="shared" si="7"/>
        <v>486</v>
      </c>
      <c r="K95" s="683">
        <f t="shared" si="8"/>
        <v>0.27676537585421412</v>
      </c>
      <c r="L95" s="8"/>
    </row>
    <row r="96" spans="1:12" s="9" customFormat="1" ht="11.25">
      <c r="A96" s="510" t="s">
        <v>2522</v>
      </c>
      <c r="B96" s="511" t="s">
        <v>2523</v>
      </c>
      <c r="C96" s="512">
        <v>1</v>
      </c>
      <c r="D96" s="142"/>
      <c r="E96" s="684">
        <f t="shared" si="5"/>
        <v>0</v>
      </c>
      <c r="F96" s="512"/>
      <c r="G96" s="259"/>
      <c r="H96" s="683"/>
      <c r="I96" s="259">
        <f t="shared" si="9"/>
        <v>1</v>
      </c>
      <c r="J96" s="686">
        <f t="shared" si="7"/>
        <v>0</v>
      </c>
      <c r="K96" s="683">
        <f t="shared" si="8"/>
        <v>0</v>
      </c>
      <c r="L96" s="8"/>
    </row>
    <row r="97" spans="1:12" s="9" customFormat="1" ht="11.25">
      <c r="A97" s="510" t="s">
        <v>2524</v>
      </c>
      <c r="B97" s="511" t="s">
        <v>2525</v>
      </c>
      <c r="C97" s="512">
        <v>1216</v>
      </c>
      <c r="D97" s="142">
        <v>24</v>
      </c>
      <c r="E97" s="684">
        <f t="shared" si="5"/>
        <v>1.9736842105263157E-2</v>
      </c>
      <c r="F97" s="512">
        <v>698</v>
      </c>
      <c r="G97" s="259">
        <v>24</v>
      </c>
      <c r="H97" s="683">
        <f t="shared" si="6"/>
        <v>3.4383954154727794E-2</v>
      </c>
      <c r="I97" s="259">
        <f t="shared" si="9"/>
        <v>1914</v>
      </c>
      <c r="J97" s="686">
        <f t="shared" si="7"/>
        <v>48</v>
      </c>
      <c r="K97" s="683">
        <f t="shared" si="8"/>
        <v>2.5078369905956112E-2</v>
      </c>
      <c r="L97" s="8"/>
    </row>
    <row r="98" spans="1:12" s="9" customFormat="1" ht="11.25">
      <c r="A98" s="510" t="s">
        <v>2526</v>
      </c>
      <c r="B98" s="511" t="s">
        <v>2527</v>
      </c>
      <c r="C98" s="512">
        <v>169</v>
      </c>
      <c r="D98" s="142">
        <v>282</v>
      </c>
      <c r="E98" s="684">
        <f t="shared" si="5"/>
        <v>1.668639053254438</v>
      </c>
      <c r="F98" s="512">
        <v>1208</v>
      </c>
      <c r="G98" s="259">
        <v>478</v>
      </c>
      <c r="H98" s="683">
        <f t="shared" si="6"/>
        <v>0.39569536423841062</v>
      </c>
      <c r="I98" s="259">
        <f t="shared" si="9"/>
        <v>1377</v>
      </c>
      <c r="J98" s="686">
        <f t="shared" si="7"/>
        <v>760</v>
      </c>
      <c r="K98" s="683">
        <f t="shared" si="8"/>
        <v>0.55192447349310092</v>
      </c>
      <c r="L98" s="8"/>
    </row>
    <row r="99" spans="1:12" s="9" customFormat="1" ht="11.25">
      <c r="A99" s="510" t="s">
        <v>2528</v>
      </c>
      <c r="B99" s="511" t="s">
        <v>2529</v>
      </c>
      <c r="C99" s="512">
        <v>16</v>
      </c>
      <c r="D99" s="142"/>
      <c r="E99" s="684">
        <f t="shared" si="5"/>
        <v>0</v>
      </c>
      <c r="F99" s="512">
        <v>10</v>
      </c>
      <c r="G99" s="259">
        <v>1</v>
      </c>
      <c r="H99" s="683">
        <f t="shared" si="6"/>
        <v>0.1</v>
      </c>
      <c r="I99" s="259">
        <f t="shared" si="9"/>
        <v>26</v>
      </c>
      <c r="J99" s="686">
        <f t="shared" si="7"/>
        <v>1</v>
      </c>
      <c r="K99" s="683">
        <f t="shared" si="8"/>
        <v>3.8461538461538464E-2</v>
      </c>
      <c r="L99" s="8"/>
    </row>
    <row r="100" spans="1:12" s="9" customFormat="1" ht="11.25">
      <c r="A100" s="510" t="s">
        <v>2530</v>
      </c>
      <c r="B100" s="511" t="s">
        <v>2531</v>
      </c>
      <c r="C100" s="512">
        <v>10</v>
      </c>
      <c r="D100" s="142">
        <v>9</v>
      </c>
      <c r="E100" s="684">
        <f t="shared" si="5"/>
        <v>0.9</v>
      </c>
      <c r="F100" s="512">
        <v>85</v>
      </c>
      <c r="G100" s="259">
        <v>10</v>
      </c>
      <c r="H100" s="683">
        <f t="shared" si="6"/>
        <v>0.11764705882352941</v>
      </c>
      <c r="I100" s="259">
        <f t="shared" si="9"/>
        <v>95</v>
      </c>
      <c r="J100" s="686">
        <f t="shared" si="7"/>
        <v>19</v>
      </c>
      <c r="K100" s="683">
        <f t="shared" si="8"/>
        <v>0.2</v>
      </c>
      <c r="L100" s="8"/>
    </row>
    <row r="101" spans="1:12" s="9" customFormat="1" ht="11.25">
      <c r="A101" s="510" t="s">
        <v>2532</v>
      </c>
      <c r="B101" s="511" t="s">
        <v>2533</v>
      </c>
      <c r="C101" s="512">
        <v>1211</v>
      </c>
      <c r="D101" s="142">
        <v>4</v>
      </c>
      <c r="E101" s="684">
        <f t="shared" si="5"/>
        <v>3.3030553261767133E-3</v>
      </c>
      <c r="F101" s="512">
        <v>606</v>
      </c>
      <c r="G101" s="259">
        <v>14</v>
      </c>
      <c r="H101" s="683">
        <f t="shared" si="6"/>
        <v>2.3102310231023101E-2</v>
      </c>
      <c r="I101" s="259">
        <f t="shared" si="9"/>
        <v>1817</v>
      </c>
      <c r="J101" s="686">
        <f t="shared" si="7"/>
        <v>18</v>
      </c>
      <c r="K101" s="683">
        <f t="shared" si="8"/>
        <v>9.9064391854705551E-3</v>
      </c>
      <c r="L101" s="8"/>
    </row>
    <row r="102" spans="1:12" s="9" customFormat="1" ht="11.25">
      <c r="A102" s="510" t="s">
        <v>2534</v>
      </c>
      <c r="B102" s="511" t="s">
        <v>2535</v>
      </c>
      <c r="C102" s="512">
        <v>94</v>
      </c>
      <c r="D102" s="142">
        <v>283</v>
      </c>
      <c r="E102" s="684">
        <f t="shared" si="5"/>
        <v>3.0106382978723403</v>
      </c>
      <c r="F102" s="512">
        <v>566</v>
      </c>
      <c r="G102" s="259">
        <v>296</v>
      </c>
      <c r="H102" s="683">
        <f t="shared" si="6"/>
        <v>0.52296819787985871</v>
      </c>
      <c r="I102" s="259">
        <f t="shared" si="9"/>
        <v>660</v>
      </c>
      <c r="J102" s="686">
        <f t="shared" si="7"/>
        <v>579</v>
      </c>
      <c r="K102" s="683">
        <f t="shared" si="8"/>
        <v>0.87727272727272732</v>
      </c>
      <c r="L102" s="8"/>
    </row>
    <row r="103" spans="1:12" s="9" customFormat="1" ht="11.25">
      <c r="A103" s="510" t="s">
        <v>2536</v>
      </c>
      <c r="B103" s="511" t="s">
        <v>2537</v>
      </c>
      <c r="C103" s="512">
        <v>64</v>
      </c>
      <c r="D103" s="142"/>
      <c r="E103" s="684">
        <f t="shared" si="5"/>
        <v>0</v>
      </c>
      <c r="F103" s="512">
        <v>49</v>
      </c>
      <c r="G103" s="259">
        <v>1</v>
      </c>
      <c r="H103" s="683">
        <f t="shared" si="6"/>
        <v>2.0408163265306121E-2</v>
      </c>
      <c r="I103" s="259">
        <f t="shared" si="9"/>
        <v>113</v>
      </c>
      <c r="J103" s="686">
        <f t="shared" si="7"/>
        <v>1</v>
      </c>
      <c r="K103" s="683">
        <f t="shared" si="8"/>
        <v>8.8495575221238937E-3</v>
      </c>
      <c r="L103" s="8"/>
    </row>
    <row r="104" spans="1:12" s="9" customFormat="1" ht="11.25">
      <c r="A104" s="510" t="s">
        <v>2538</v>
      </c>
      <c r="B104" s="511" t="s">
        <v>2539</v>
      </c>
      <c r="C104" s="512">
        <v>47</v>
      </c>
      <c r="D104" s="142">
        <v>6</v>
      </c>
      <c r="E104" s="684">
        <f t="shared" si="5"/>
        <v>0.1276595744680851</v>
      </c>
      <c r="F104" s="512">
        <v>37</v>
      </c>
      <c r="G104" s="259">
        <v>6</v>
      </c>
      <c r="H104" s="683">
        <f t="shared" si="6"/>
        <v>0.16216216216216217</v>
      </c>
      <c r="I104" s="259">
        <f t="shared" si="9"/>
        <v>84</v>
      </c>
      <c r="J104" s="686">
        <f t="shared" si="7"/>
        <v>12</v>
      </c>
      <c r="K104" s="683">
        <f t="shared" si="8"/>
        <v>0.14285714285714285</v>
      </c>
      <c r="L104" s="8"/>
    </row>
    <row r="105" spans="1:12" s="9" customFormat="1" ht="11.25">
      <c r="A105" s="510" t="s">
        <v>2540</v>
      </c>
      <c r="B105" s="511" t="s">
        <v>2541</v>
      </c>
      <c r="C105" s="512">
        <v>354</v>
      </c>
      <c r="D105" s="142">
        <v>77</v>
      </c>
      <c r="E105" s="684">
        <f t="shared" si="5"/>
        <v>0.2175141242937853</v>
      </c>
      <c r="F105" s="512">
        <v>104</v>
      </c>
      <c r="G105" s="259">
        <v>27</v>
      </c>
      <c r="H105" s="683">
        <f t="shared" si="6"/>
        <v>0.25961538461538464</v>
      </c>
      <c r="I105" s="259">
        <f t="shared" si="9"/>
        <v>458</v>
      </c>
      <c r="J105" s="686">
        <f t="shared" si="7"/>
        <v>104</v>
      </c>
      <c r="K105" s="683">
        <f t="shared" si="8"/>
        <v>0.22707423580786026</v>
      </c>
      <c r="L105" s="8"/>
    </row>
    <row r="106" spans="1:12" s="9" customFormat="1" ht="11.25">
      <c r="A106" s="510" t="s">
        <v>2542</v>
      </c>
      <c r="B106" s="511" t="s">
        <v>2543</v>
      </c>
      <c r="C106" s="512">
        <v>7</v>
      </c>
      <c r="D106" s="142"/>
      <c r="E106" s="684">
        <f t="shared" si="5"/>
        <v>0</v>
      </c>
      <c r="F106" s="512">
        <v>1</v>
      </c>
      <c r="G106" s="259"/>
      <c r="H106" s="683">
        <f t="shared" si="6"/>
        <v>0</v>
      </c>
      <c r="I106" s="259">
        <f t="shared" si="9"/>
        <v>8</v>
      </c>
      <c r="J106" s="686">
        <f t="shared" si="7"/>
        <v>0</v>
      </c>
      <c r="K106" s="683">
        <f t="shared" si="8"/>
        <v>0</v>
      </c>
      <c r="L106" s="8"/>
    </row>
    <row r="107" spans="1:12" s="9" customFormat="1" ht="11.25">
      <c r="A107" s="142"/>
      <c r="B107" s="712" t="s">
        <v>2544</v>
      </c>
      <c r="C107" s="705">
        <f t="shared" ref="C107:D107" si="12">SUM(C81:C106)</f>
        <v>18176</v>
      </c>
      <c r="D107" s="705">
        <f t="shared" si="12"/>
        <v>3875</v>
      </c>
      <c r="E107" s="694">
        <f t="shared" si="5"/>
        <v>0.21319322183098591</v>
      </c>
      <c r="F107" s="705">
        <f t="shared" ref="F107:G107" si="13">SUM(F81:F106)</f>
        <v>14143</v>
      </c>
      <c r="G107" s="705">
        <f t="shared" si="13"/>
        <v>3343</v>
      </c>
      <c r="H107" s="697">
        <f t="shared" si="6"/>
        <v>0.23637134978434562</v>
      </c>
      <c r="I107" s="688">
        <f t="shared" si="9"/>
        <v>32319</v>
      </c>
      <c r="J107" s="706">
        <f t="shared" si="7"/>
        <v>7218</v>
      </c>
      <c r="K107" s="697">
        <f t="shared" si="8"/>
        <v>0.22333611807296017</v>
      </c>
      <c r="L107" s="8"/>
    </row>
    <row r="108" spans="1:12" s="9" customFormat="1" ht="11.25">
      <c r="A108" s="259" t="s">
        <v>208</v>
      </c>
      <c r="B108" s="259"/>
      <c r="C108" s="676">
        <v>5240</v>
      </c>
      <c r="D108" s="142">
        <v>1215</v>
      </c>
      <c r="E108" s="684">
        <f t="shared" si="5"/>
        <v>0.2318702290076336</v>
      </c>
      <c r="F108" s="676">
        <v>1810</v>
      </c>
      <c r="G108" s="259">
        <v>540</v>
      </c>
      <c r="H108" s="683">
        <f t="shared" si="6"/>
        <v>0.2983425414364641</v>
      </c>
      <c r="I108" s="259">
        <f t="shared" si="9"/>
        <v>7050</v>
      </c>
      <c r="J108" s="686">
        <f t="shared" si="7"/>
        <v>1755</v>
      </c>
      <c r="K108" s="683">
        <f t="shared" si="8"/>
        <v>0.24893617021276596</v>
      </c>
      <c r="L108" s="8"/>
    </row>
    <row r="109" spans="1:12" s="9" customFormat="1" ht="11.25">
      <c r="A109" s="259" t="s">
        <v>209</v>
      </c>
      <c r="B109" s="259"/>
      <c r="C109" s="676">
        <v>6025</v>
      </c>
      <c r="D109" s="142">
        <v>1385</v>
      </c>
      <c r="E109" s="684">
        <f t="shared" si="5"/>
        <v>0.22987551867219916</v>
      </c>
      <c r="F109" s="676">
        <v>2442</v>
      </c>
      <c r="G109" s="259">
        <v>703</v>
      </c>
      <c r="H109" s="683">
        <f t="shared" si="6"/>
        <v>0.2878787878787879</v>
      </c>
      <c r="I109" s="259">
        <f t="shared" si="9"/>
        <v>8467</v>
      </c>
      <c r="J109" s="686">
        <f t="shared" si="7"/>
        <v>2088</v>
      </c>
      <c r="K109" s="683">
        <f t="shared" si="8"/>
        <v>0.24660446439116571</v>
      </c>
      <c r="L109" s="8"/>
    </row>
    <row r="110" spans="1:12" s="9" customFormat="1" ht="11.25">
      <c r="A110" s="259" t="s">
        <v>210</v>
      </c>
      <c r="B110" s="259"/>
      <c r="C110" s="520">
        <v>33133</v>
      </c>
      <c r="D110" s="142">
        <v>6686</v>
      </c>
      <c r="E110" s="684">
        <f t="shared" si="5"/>
        <v>0.20179277457519693</v>
      </c>
      <c r="F110" s="259">
        <v>7919</v>
      </c>
      <c r="G110" s="259">
        <v>2139</v>
      </c>
      <c r="H110" s="683">
        <f t="shared" si="6"/>
        <v>0.27010986235635814</v>
      </c>
      <c r="I110" s="259">
        <f t="shared" si="9"/>
        <v>41052</v>
      </c>
      <c r="J110" s="686">
        <f t="shared" si="7"/>
        <v>8825</v>
      </c>
      <c r="K110" s="683">
        <f t="shared" si="8"/>
        <v>0.21497125596804054</v>
      </c>
      <c r="L110" s="8"/>
    </row>
    <row r="111" spans="1:12" s="9" customFormat="1" ht="11.25">
      <c r="A111" s="503" t="s">
        <v>2545</v>
      </c>
      <c r="B111" s="504" t="s">
        <v>2546</v>
      </c>
      <c r="C111" s="505">
        <v>552</v>
      </c>
      <c r="D111" s="142">
        <v>130</v>
      </c>
      <c r="E111" s="684">
        <f t="shared" si="5"/>
        <v>0.23550724637681159</v>
      </c>
      <c r="F111" s="505">
        <v>164</v>
      </c>
      <c r="G111" s="259">
        <v>31</v>
      </c>
      <c r="H111" s="683">
        <f t="shared" si="6"/>
        <v>0.18902439024390244</v>
      </c>
      <c r="I111" s="259">
        <f t="shared" si="9"/>
        <v>716</v>
      </c>
      <c r="J111" s="686">
        <f t="shared" si="7"/>
        <v>161</v>
      </c>
      <c r="K111" s="683">
        <f t="shared" si="8"/>
        <v>0.22486033519553073</v>
      </c>
      <c r="L111" s="8"/>
    </row>
    <row r="112" spans="1:12" s="9" customFormat="1" ht="11.25">
      <c r="A112" s="672" t="s">
        <v>2361</v>
      </c>
      <c r="B112" s="673" t="s">
        <v>2362</v>
      </c>
      <c r="C112" s="677">
        <v>4</v>
      </c>
      <c r="D112" s="142">
        <v>25</v>
      </c>
      <c r="E112" s="684">
        <f t="shared" si="5"/>
        <v>6.25</v>
      </c>
      <c r="F112" s="677"/>
      <c r="G112" s="259"/>
      <c r="H112" s="683"/>
      <c r="I112" s="259">
        <f t="shared" si="9"/>
        <v>4</v>
      </c>
      <c r="J112" s="686">
        <f t="shared" si="7"/>
        <v>25</v>
      </c>
      <c r="K112" s="683">
        <f t="shared" si="8"/>
        <v>6.25</v>
      </c>
      <c r="L112" s="8"/>
    </row>
    <row r="113" spans="1:12" s="9" customFormat="1" ht="11.25">
      <c r="A113" s="672" t="s">
        <v>2547</v>
      </c>
      <c r="B113" s="673" t="s">
        <v>2548</v>
      </c>
      <c r="C113" s="677">
        <v>4</v>
      </c>
      <c r="D113" s="142">
        <v>1</v>
      </c>
      <c r="E113" s="684">
        <f t="shared" si="5"/>
        <v>0.25</v>
      </c>
      <c r="F113" s="677">
        <v>11</v>
      </c>
      <c r="G113" s="259"/>
      <c r="H113" s="683">
        <f t="shared" si="6"/>
        <v>0</v>
      </c>
      <c r="I113" s="259">
        <f t="shared" si="9"/>
        <v>15</v>
      </c>
      <c r="J113" s="686">
        <f t="shared" si="7"/>
        <v>1</v>
      </c>
      <c r="K113" s="683">
        <f t="shared" si="8"/>
        <v>6.6666666666666666E-2</v>
      </c>
      <c r="L113" s="8"/>
    </row>
    <row r="114" spans="1:12" s="9" customFormat="1" ht="11.25">
      <c r="A114" s="672" t="s">
        <v>2549</v>
      </c>
      <c r="B114" s="673" t="s">
        <v>2550</v>
      </c>
      <c r="C114" s="677"/>
      <c r="D114" s="142">
        <v>4</v>
      </c>
      <c r="E114" s="684"/>
      <c r="F114" s="677">
        <v>3</v>
      </c>
      <c r="G114" s="259"/>
      <c r="H114" s="683">
        <f t="shared" si="6"/>
        <v>0</v>
      </c>
      <c r="I114" s="259">
        <f t="shared" si="9"/>
        <v>3</v>
      </c>
      <c r="J114" s="686">
        <f t="shared" si="7"/>
        <v>4</v>
      </c>
      <c r="K114" s="683">
        <f t="shared" si="8"/>
        <v>1.3333333333333333</v>
      </c>
      <c r="L114" s="8"/>
    </row>
    <row r="115" spans="1:12" s="9" customFormat="1" ht="11.25">
      <c r="A115" s="672" t="s">
        <v>2551</v>
      </c>
      <c r="B115" s="673" t="s">
        <v>2552</v>
      </c>
      <c r="C115" s="677">
        <v>5</v>
      </c>
      <c r="D115" s="142">
        <v>144</v>
      </c>
      <c r="E115" s="684">
        <f t="shared" si="5"/>
        <v>28.8</v>
      </c>
      <c r="F115" s="677">
        <v>5</v>
      </c>
      <c r="G115" s="259">
        <v>37</v>
      </c>
      <c r="H115" s="683">
        <f t="shared" si="6"/>
        <v>7.4</v>
      </c>
      <c r="I115" s="259">
        <f t="shared" si="9"/>
        <v>10</v>
      </c>
      <c r="J115" s="686">
        <f t="shared" si="7"/>
        <v>181</v>
      </c>
      <c r="K115" s="683">
        <f t="shared" si="8"/>
        <v>18.100000000000001</v>
      </c>
      <c r="L115" s="8"/>
    </row>
    <row r="116" spans="1:12" s="9" customFormat="1" ht="11.25">
      <c r="A116" s="669" t="s">
        <v>2553</v>
      </c>
      <c r="B116" s="670" t="s">
        <v>2554</v>
      </c>
      <c r="C116" s="675">
        <v>483</v>
      </c>
      <c r="D116" s="142">
        <v>99</v>
      </c>
      <c r="E116" s="684">
        <f t="shared" si="5"/>
        <v>0.20496894409937888</v>
      </c>
      <c r="F116" s="675">
        <v>32</v>
      </c>
      <c r="G116" s="259">
        <v>7</v>
      </c>
      <c r="H116" s="683">
        <f t="shared" si="6"/>
        <v>0.21875</v>
      </c>
      <c r="I116" s="259">
        <f t="shared" si="9"/>
        <v>515</v>
      </c>
      <c r="J116" s="686">
        <f t="shared" si="7"/>
        <v>106</v>
      </c>
      <c r="K116" s="683">
        <f t="shared" si="8"/>
        <v>0.2058252427184466</v>
      </c>
      <c r="L116" s="8"/>
    </row>
    <row r="117" spans="1:12" s="9" customFormat="1" ht="11.25">
      <c r="A117" s="503" t="s">
        <v>2555</v>
      </c>
      <c r="B117" s="504" t="s">
        <v>2556</v>
      </c>
      <c r="C117" s="505">
        <v>312</v>
      </c>
      <c r="D117" s="142">
        <v>76</v>
      </c>
      <c r="E117" s="684">
        <f t="shared" si="5"/>
        <v>0.24358974358974358</v>
      </c>
      <c r="F117" s="505">
        <v>55</v>
      </c>
      <c r="G117" s="259">
        <v>29</v>
      </c>
      <c r="H117" s="683">
        <f t="shared" si="6"/>
        <v>0.52727272727272723</v>
      </c>
      <c r="I117" s="259">
        <f t="shared" si="9"/>
        <v>367</v>
      </c>
      <c r="J117" s="686">
        <f t="shared" si="7"/>
        <v>105</v>
      </c>
      <c r="K117" s="683">
        <f t="shared" si="8"/>
        <v>0.28610354223433243</v>
      </c>
      <c r="L117" s="8"/>
    </row>
    <row r="118" spans="1:12" s="9" customFormat="1" ht="11.25">
      <c r="A118" s="503" t="s">
        <v>2557</v>
      </c>
      <c r="B118" s="504" t="s">
        <v>2558</v>
      </c>
      <c r="C118" s="505">
        <v>154</v>
      </c>
      <c r="D118" s="142">
        <v>24</v>
      </c>
      <c r="E118" s="684">
        <f t="shared" si="5"/>
        <v>0.15584415584415584</v>
      </c>
      <c r="F118" s="505">
        <v>19</v>
      </c>
      <c r="G118" s="259">
        <v>1</v>
      </c>
      <c r="H118" s="683">
        <f t="shared" si="6"/>
        <v>5.2631578947368418E-2</v>
      </c>
      <c r="I118" s="259">
        <f t="shared" si="9"/>
        <v>173</v>
      </c>
      <c r="J118" s="686">
        <f t="shared" si="7"/>
        <v>25</v>
      </c>
      <c r="K118" s="683">
        <f t="shared" si="8"/>
        <v>0.14450867052023122</v>
      </c>
      <c r="L118" s="8"/>
    </row>
    <row r="119" spans="1:12" s="9" customFormat="1" ht="11.25">
      <c r="A119" s="503" t="s">
        <v>2559</v>
      </c>
      <c r="B119" s="504" t="s">
        <v>2560</v>
      </c>
      <c r="C119" s="505">
        <v>1118</v>
      </c>
      <c r="D119" s="142">
        <v>235</v>
      </c>
      <c r="E119" s="684">
        <f t="shared" si="5"/>
        <v>0.21019677996422181</v>
      </c>
      <c r="F119" s="505">
        <v>163</v>
      </c>
      <c r="G119" s="259">
        <v>22</v>
      </c>
      <c r="H119" s="683">
        <f t="shared" si="6"/>
        <v>0.13496932515337423</v>
      </c>
      <c r="I119" s="259">
        <f t="shared" si="9"/>
        <v>1281</v>
      </c>
      <c r="J119" s="686">
        <f t="shared" si="7"/>
        <v>257</v>
      </c>
      <c r="K119" s="683">
        <f t="shared" si="8"/>
        <v>0.20062451209992194</v>
      </c>
      <c r="L119" s="8"/>
    </row>
    <row r="120" spans="1:12" s="9" customFormat="1" ht="11.25">
      <c r="A120" s="503" t="s">
        <v>2561</v>
      </c>
      <c r="B120" s="504" t="s">
        <v>2562</v>
      </c>
      <c r="C120" s="505">
        <v>861</v>
      </c>
      <c r="D120" s="142">
        <v>183</v>
      </c>
      <c r="E120" s="684">
        <f t="shared" si="5"/>
        <v>0.21254355400696864</v>
      </c>
      <c r="F120" s="505">
        <v>143</v>
      </c>
      <c r="G120" s="259">
        <v>47</v>
      </c>
      <c r="H120" s="683">
        <f t="shared" si="6"/>
        <v>0.32867132867132864</v>
      </c>
      <c r="I120" s="259">
        <f t="shared" si="9"/>
        <v>1004</v>
      </c>
      <c r="J120" s="686">
        <f t="shared" si="7"/>
        <v>230</v>
      </c>
      <c r="K120" s="683">
        <f t="shared" si="8"/>
        <v>0.22908366533864541</v>
      </c>
      <c r="L120" s="8"/>
    </row>
    <row r="121" spans="1:12" s="9" customFormat="1" ht="11.25">
      <c r="A121" s="503" t="s">
        <v>2563</v>
      </c>
      <c r="B121" s="504" t="s">
        <v>2564</v>
      </c>
      <c r="C121" s="505">
        <v>1</v>
      </c>
      <c r="D121" s="142"/>
      <c r="E121" s="684">
        <f t="shared" si="5"/>
        <v>0</v>
      </c>
      <c r="F121" s="505"/>
      <c r="G121" s="259"/>
      <c r="H121" s="683"/>
      <c r="I121" s="259">
        <f t="shared" si="9"/>
        <v>1</v>
      </c>
      <c r="J121" s="686">
        <f t="shared" si="7"/>
        <v>0</v>
      </c>
      <c r="K121" s="683">
        <f t="shared" si="8"/>
        <v>0</v>
      </c>
      <c r="L121" s="8"/>
    </row>
    <row r="122" spans="1:12" s="9" customFormat="1" ht="11.25">
      <c r="A122" s="503" t="s">
        <v>2565</v>
      </c>
      <c r="B122" s="504" t="s">
        <v>2566</v>
      </c>
      <c r="C122" s="505">
        <v>300</v>
      </c>
      <c r="D122" s="142">
        <v>76</v>
      </c>
      <c r="E122" s="684">
        <f t="shared" si="5"/>
        <v>0.25333333333333335</v>
      </c>
      <c r="F122" s="505">
        <v>154</v>
      </c>
      <c r="G122" s="259">
        <v>54</v>
      </c>
      <c r="H122" s="683">
        <f t="shared" si="6"/>
        <v>0.35064935064935066</v>
      </c>
      <c r="I122" s="259">
        <f t="shared" si="9"/>
        <v>454</v>
      </c>
      <c r="J122" s="686">
        <f t="shared" si="7"/>
        <v>130</v>
      </c>
      <c r="K122" s="683">
        <f t="shared" si="8"/>
        <v>0.28634361233480177</v>
      </c>
      <c r="L122" s="8"/>
    </row>
    <row r="123" spans="1:12" s="9" customFormat="1" ht="11.25">
      <c r="A123" s="503" t="s">
        <v>2567</v>
      </c>
      <c r="B123" s="504" t="s">
        <v>2568</v>
      </c>
      <c r="C123" s="505">
        <v>25</v>
      </c>
      <c r="D123" s="142">
        <v>6</v>
      </c>
      <c r="E123" s="684">
        <f t="shared" si="5"/>
        <v>0.24</v>
      </c>
      <c r="F123" s="505"/>
      <c r="G123" s="259"/>
      <c r="H123" s="683"/>
      <c r="I123" s="259">
        <f t="shared" si="9"/>
        <v>25</v>
      </c>
      <c r="J123" s="686">
        <f t="shared" si="7"/>
        <v>6</v>
      </c>
      <c r="K123" s="683">
        <f t="shared" si="8"/>
        <v>0.24</v>
      </c>
      <c r="L123" s="8"/>
    </row>
    <row r="124" spans="1:12" s="9" customFormat="1" ht="11.25">
      <c r="A124" s="503" t="s">
        <v>2569</v>
      </c>
      <c r="B124" s="504" t="s">
        <v>2570</v>
      </c>
      <c r="C124" s="505">
        <v>5</v>
      </c>
      <c r="D124" s="142"/>
      <c r="E124" s="684">
        <f t="shared" si="5"/>
        <v>0</v>
      </c>
      <c r="F124" s="505">
        <v>5</v>
      </c>
      <c r="G124" s="259">
        <v>1</v>
      </c>
      <c r="H124" s="683">
        <f t="shared" si="6"/>
        <v>0.2</v>
      </c>
      <c r="I124" s="259">
        <f t="shared" si="9"/>
        <v>10</v>
      </c>
      <c r="J124" s="686">
        <f t="shared" si="7"/>
        <v>1</v>
      </c>
      <c r="K124" s="683">
        <f t="shared" si="8"/>
        <v>0.1</v>
      </c>
      <c r="L124" s="8"/>
    </row>
    <row r="125" spans="1:12" s="9" customFormat="1" ht="11.25">
      <c r="A125" s="503" t="s">
        <v>2571</v>
      </c>
      <c r="B125" s="504" t="s">
        <v>2572</v>
      </c>
      <c r="C125" s="505">
        <v>139</v>
      </c>
      <c r="D125" s="142">
        <v>34</v>
      </c>
      <c r="E125" s="684">
        <f t="shared" si="5"/>
        <v>0.2446043165467626</v>
      </c>
      <c r="F125" s="505">
        <v>111</v>
      </c>
      <c r="G125" s="259">
        <v>18</v>
      </c>
      <c r="H125" s="683">
        <f t="shared" si="6"/>
        <v>0.16216216216216217</v>
      </c>
      <c r="I125" s="259">
        <f t="shared" si="9"/>
        <v>250</v>
      </c>
      <c r="J125" s="686">
        <f t="shared" si="7"/>
        <v>52</v>
      </c>
      <c r="K125" s="683">
        <f t="shared" si="8"/>
        <v>0.20799999999999999</v>
      </c>
      <c r="L125" s="8"/>
    </row>
    <row r="126" spans="1:12" s="9" customFormat="1" ht="11.25">
      <c r="A126" s="503" t="s">
        <v>2573</v>
      </c>
      <c r="B126" s="504" t="s">
        <v>2574</v>
      </c>
      <c r="C126" s="505">
        <v>43</v>
      </c>
      <c r="D126" s="142">
        <v>5</v>
      </c>
      <c r="E126" s="684">
        <f t="shared" si="5"/>
        <v>0.11627906976744186</v>
      </c>
      <c r="F126" s="505">
        <v>105</v>
      </c>
      <c r="G126" s="259">
        <v>21</v>
      </c>
      <c r="H126" s="683">
        <f t="shared" si="6"/>
        <v>0.2</v>
      </c>
      <c r="I126" s="259">
        <f t="shared" si="9"/>
        <v>148</v>
      </c>
      <c r="J126" s="686">
        <f t="shared" si="7"/>
        <v>26</v>
      </c>
      <c r="K126" s="683">
        <f t="shared" si="8"/>
        <v>0.17567567567567569</v>
      </c>
      <c r="L126" s="8"/>
    </row>
    <row r="127" spans="1:12" s="9" customFormat="1" ht="11.25">
      <c r="A127" s="503" t="s">
        <v>2575</v>
      </c>
      <c r="B127" s="504" t="s">
        <v>2576</v>
      </c>
      <c r="C127" s="505">
        <v>258</v>
      </c>
      <c r="D127" s="142">
        <v>50</v>
      </c>
      <c r="E127" s="684">
        <f t="shared" si="5"/>
        <v>0.19379844961240311</v>
      </c>
      <c r="F127" s="505">
        <v>5</v>
      </c>
      <c r="G127" s="259">
        <v>3</v>
      </c>
      <c r="H127" s="683">
        <f t="shared" si="6"/>
        <v>0.6</v>
      </c>
      <c r="I127" s="259">
        <f t="shared" si="9"/>
        <v>263</v>
      </c>
      <c r="J127" s="686">
        <f t="shared" si="7"/>
        <v>53</v>
      </c>
      <c r="K127" s="683">
        <f t="shared" si="8"/>
        <v>0.20152091254752852</v>
      </c>
      <c r="L127" s="8"/>
    </row>
    <row r="128" spans="1:12" s="9" customFormat="1" ht="11.25">
      <c r="A128" s="503" t="s">
        <v>2577</v>
      </c>
      <c r="B128" s="504" t="s">
        <v>2578</v>
      </c>
      <c r="C128" s="505">
        <v>953</v>
      </c>
      <c r="D128" s="142">
        <v>176</v>
      </c>
      <c r="E128" s="684">
        <f t="shared" si="5"/>
        <v>0.18467995802728226</v>
      </c>
      <c r="F128" s="505">
        <v>265</v>
      </c>
      <c r="G128" s="259">
        <v>46</v>
      </c>
      <c r="H128" s="683">
        <f t="shared" si="6"/>
        <v>0.17358490566037735</v>
      </c>
      <c r="I128" s="259">
        <f t="shared" si="9"/>
        <v>1218</v>
      </c>
      <c r="J128" s="686">
        <f t="shared" si="7"/>
        <v>222</v>
      </c>
      <c r="K128" s="683">
        <f t="shared" si="8"/>
        <v>0.18226600985221675</v>
      </c>
      <c r="L128" s="8"/>
    </row>
    <row r="129" spans="1:12" s="9" customFormat="1" ht="11.25">
      <c r="A129" s="510" t="s">
        <v>2579</v>
      </c>
      <c r="B129" s="511" t="s">
        <v>2580</v>
      </c>
      <c r="C129" s="512">
        <v>258</v>
      </c>
      <c r="D129" s="142">
        <v>109</v>
      </c>
      <c r="E129" s="684">
        <f t="shared" si="5"/>
        <v>0.42248062015503873</v>
      </c>
      <c r="F129" s="512">
        <v>99</v>
      </c>
      <c r="G129" s="259">
        <v>48</v>
      </c>
      <c r="H129" s="683">
        <f t="shared" si="6"/>
        <v>0.48484848484848486</v>
      </c>
      <c r="I129" s="259">
        <f t="shared" si="9"/>
        <v>357</v>
      </c>
      <c r="J129" s="686">
        <f t="shared" si="7"/>
        <v>157</v>
      </c>
      <c r="K129" s="683">
        <f t="shared" si="8"/>
        <v>0.43977591036414565</v>
      </c>
      <c r="L129" s="8"/>
    </row>
    <row r="130" spans="1:12" s="9" customFormat="1" ht="11.25">
      <c r="A130" s="503" t="s">
        <v>2581</v>
      </c>
      <c r="B130" s="504" t="s">
        <v>2582</v>
      </c>
      <c r="C130" s="505">
        <v>4</v>
      </c>
      <c r="D130" s="142"/>
      <c r="E130" s="684">
        <f t="shared" si="5"/>
        <v>0</v>
      </c>
      <c r="F130" s="505">
        <v>1</v>
      </c>
      <c r="G130" s="259"/>
      <c r="H130" s="683">
        <f t="shared" si="6"/>
        <v>0</v>
      </c>
      <c r="I130" s="259">
        <f t="shared" si="9"/>
        <v>5</v>
      </c>
      <c r="J130" s="686">
        <f t="shared" si="7"/>
        <v>0</v>
      </c>
      <c r="K130" s="683">
        <f t="shared" si="8"/>
        <v>0</v>
      </c>
      <c r="L130" s="8"/>
    </row>
    <row r="131" spans="1:12" s="9" customFormat="1" ht="11.25">
      <c r="A131" s="503" t="s">
        <v>2583</v>
      </c>
      <c r="B131" s="504" t="s">
        <v>2584</v>
      </c>
      <c r="C131" s="505">
        <v>1</v>
      </c>
      <c r="D131" s="142"/>
      <c r="E131" s="684">
        <f t="shared" si="5"/>
        <v>0</v>
      </c>
      <c r="F131" s="505">
        <v>24</v>
      </c>
      <c r="G131" s="259">
        <v>5</v>
      </c>
      <c r="H131" s="683">
        <f t="shared" si="6"/>
        <v>0.20833333333333334</v>
      </c>
      <c r="I131" s="259">
        <f t="shared" si="9"/>
        <v>25</v>
      </c>
      <c r="J131" s="686">
        <f t="shared" si="7"/>
        <v>5</v>
      </c>
      <c r="K131" s="683">
        <f t="shared" si="8"/>
        <v>0.2</v>
      </c>
      <c r="L131" s="8"/>
    </row>
    <row r="132" spans="1:12" s="9" customFormat="1" ht="11.25">
      <c r="A132" s="503" t="s">
        <v>2585</v>
      </c>
      <c r="B132" s="504" t="s">
        <v>2586</v>
      </c>
      <c r="C132" s="505">
        <v>1</v>
      </c>
      <c r="D132" s="142"/>
      <c r="E132" s="684">
        <f t="shared" si="5"/>
        <v>0</v>
      </c>
      <c r="F132" s="505"/>
      <c r="G132" s="259"/>
      <c r="H132" s="683"/>
      <c r="I132" s="259">
        <f t="shared" si="9"/>
        <v>1</v>
      </c>
      <c r="J132" s="686">
        <f t="shared" si="7"/>
        <v>0</v>
      </c>
      <c r="K132" s="683">
        <f t="shared" si="8"/>
        <v>0</v>
      </c>
      <c r="L132" s="8"/>
    </row>
    <row r="133" spans="1:12" s="9" customFormat="1" ht="11.25">
      <c r="A133" s="503" t="s">
        <v>2587</v>
      </c>
      <c r="B133" s="504" t="s">
        <v>2588</v>
      </c>
      <c r="C133" s="505"/>
      <c r="D133" s="142">
        <v>1</v>
      </c>
      <c r="E133" s="684"/>
      <c r="F133" s="505">
        <v>12</v>
      </c>
      <c r="G133" s="259">
        <v>1</v>
      </c>
      <c r="H133" s="683">
        <f t="shared" si="6"/>
        <v>8.3333333333333329E-2</v>
      </c>
      <c r="I133" s="259">
        <f t="shared" si="9"/>
        <v>12</v>
      </c>
      <c r="J133" s="686">
        <f t="shared" si="7"/>
        <v>2</v>
      </c>
      <c r="K133" s="683">
        <f t="shared" si="8"/>
        <v>0.16666666666666666</v>
      </c>
      <c r="L133" s="8"/>
    </row>
    <row r="134" spans="1:12" s="9" customFormat="1" ht="11.25">
      <c r="A134" s="503" t="s">
        <v>2589</v>
      </c>
      <c r="B134" s="504" t="s">
        <v>2590</v>
      </c>
      <c r="C134" s="505">
        <v>550</v>
      </c>
      <c r="D134" s="142">
        <v>63</v>
      </c>
      <c r="E134" s="684">
        <f t="shared" si="5"/>
        <v>0.11454545454545455</v>
      </c>
      <c r="F134" s="505">
        <v>81</v>
      </c>
      <c r="G134" s="259">
        <v>12</v>
      </c>
      <c r="H134" s="683">
        <f t="shared" si="6"/>
        <v>0.14814814814814814</v>
      </c>
      <c r="I134" s="259">
        <f t="shared" si="9"/>
        <v>631</v>
      </c>
      <c r="J134" s="686">
        <f t="shared" si="7"/>
        <v>75</v>
      </c>
      <c r="K134" s="683">
        <f t="shared" si="8"/>
        <v>0.11885895404120443</v>
      </c>
      <c r="L134" s="8"/>
    </row>
    <row r="135" spans="1:12" s="9" customFormat="1" ht="11.25">
      <c r="A135" s="503" t="s">
        <v>2591</v>
      </c>
      <c r="B135" s="504" t="s">
        <v>2592</v>
      </c>
      <c r="C135" s="505">
        <v>1358</v>
      </c>
      <c r="D135" s="142">
        <v>276</v>
      </c>
      <c r="E135" s="684">
        <f t="shared" si="5"/>
        <v>0.203240058910162</v>
      </c>
      <c r="F135" s="505">
        <v>424</v>
      </c>
      <c r="G135" s="259">
        <v>134</v>
      </c>
      <c r="H135" s="683">
        <f t="shared" si="6"/>
        <v>0.31603773584905659</v>
      </c>
      <c r="I135" s="259">
        <f t="shared" si="9"/>
        <v>1782</v>
      </c>
      <c r="J135" s="686">
        <f t="shared" si="7"/>
        <v>410</v>
      </c>
      <c r="K135" s="683">
        <f t="shared" si="8"/>
        <v>0.23007856341189675</v>
      </c>
      <c r="L135" s="8"/>
    </row>
    <row r="136" spans="1:12" s="9" customFormat="1" ht="11.25">
      <c r="A136" s="503" t="s">
        <v>2593</v>
      </c>
      <c r="B136" s="504" t="s">
        <v>2594</v>
      </c>
      <c r="C136" s="505">
        <v>270</v>
      </c>
      <c r="D136" s="142">
        <v>65</v>
      </c>
      <c r="E136" s="684">
        <f t="shared" si="5"/>
        <v>0.24074074074074073</v>
      </c>
      <c r="F136" s="505">
        <v>77</v>
      </c>
      <c r="G136" s="259">
        <v>35</v>
      </c>
      <c r="H136" s="683">
        <f t="shared" si="6"/>
        <v>0.45454545454545453</v>
      </c>
      <c r="I136" s="259">
        <f t="shared" si="9"/>
        <v>347</v>
      </c>
      <c r="J136" s="686">
        <f t="shared" si="7"/>
        <v>100</v>
      </c>
      <c r="K136" s="683">
        <f t="shared" si="8"/>
        <v>0.28818443804034583</v>
      </c>
      <c r="L136" s="8"/>
    </row>
    <row r="137" spans="1:12" s="9" customFormat="1" ht="11.25">
      <c r="A137" s="503" t="s">
        <v>2595</v>
      </c>
      <c r="B137" s="504" t="s">
        <v>2596</v>
      </c>
      <c r="C137" s="505">
        <v>68</v>
      </c>
      <c r="D137" s="142">
        <v>6</v>
      </c>
      <c r="E137" s="684">
        <f t="shared" ref="E137:E201" si="14">D137/C137</f>
        <v>8.8235294117647065E-2</v>
      </c>
      <c r="F137" s="505">
        <v>28</v>
      </c>
      <c r="G137" s="259">
        <v>7</v>
      </c>
      <c r="H137" s="683">
        <f t="shared" ref="H137:H201" si="15">G137/F137</f>
        <v>0.25</v>
      </c>
      <c r="I137" s="259">
        <f t="shared" si="9"/>
        <v>96</v>
      </c>
      <c r="J137" s="686">
        <f t="shared" ref="J137:J201" si="16">D137+G137</f>
        <v>13</v>
      </c>
      <c r="K137" s="683">
        <f t="shared" ref="K137:K201" si="17">J137/I137</f>
        <v>0.13541666666666666</v>
      </c>
      <c r="L137" s="8"/>
    </row>
    <row r="138" spans="1:12" s="9" customFormat="1" ht="11.25">
      <c r="A138" s="503" t="s">
        <v>2597</v>
      </c>
      <c r="B138" s="504" t="s">
        <v>2598</v>
      </c>
      <c r="C138" s="505">
        <v>16</v>
      </c>
      <c r="D138" s="142">
        <v>3</v>
      </c>
      <c r="E138" s="684">
        <f t="shared" si="14"/>
        <v>0.1875</v>
      </c>
      <c r="F138" s="505">
        <v>5</v>
      </c>
      <c r="G138" s="259"/>
      <c r="H138" s="683">
        <f t="shared" si="15"/>
        <v>0</v>
      </c>
      <c r="I138" s="259">
        <f t="shared" ref="I138:I202" si="18">C138+F138</f>
        <v>21</v>
      </c>
      <c r="J138" s="686">
        <f t="shared" si="16"/>
        <v>3</v>
      </c>
      <c r="K138" s="683">
        <f t="shared" si="17"/>
        <v>0.14285714285714285</v>
      </c>
      <c r="L138" s="8"/>
    </row>
    <row r="139" spans="1:12" s="9" customFormat="1" ht="11.25">
      <c r="A139" s="503" t="s">
        <v>2599</v>
      </c>
      <c r="B139" s="504" t="s">
        <v>2600</v>
      </c>
      <c r="C139" s="505">
        <v>821</v>
      </c>
      <c r="D139" s="142">
        <v>188</v>
      </c>
      <c r="E139" s="684">
        <f t="shared" si="14"/>
        <v>0.2289890377588307</v>
      </c>
      <c r="F139" s="505">
        <v>152</v>
      </c>
      <c r="G139" s="259">
        <v>59</v>
      </c>
      <c r="H139" s="683">
        <f t="shared" si="15"/>
        <v>0.38815789473684209</v>
      </c>
      <c r="I139" s="259">
        <f t="shared" si="18"/>
        <v>973</v>
      </c>
      <c r="J139" s="686">
        <f t="shared" si="16"/>
        <v>247</v>
      </c>
      <c r="K139" s="683">
        <f t="shared" si="17"/>
        <v>0.25385405960945528</v>
      </c>
      <c r="L139" s="8"/>
    </row>
    <row r="140" spans="1:12" s="9" customFormat="1" ht="11.25">
      <c r="A140" s="669" t="s">
        <v>2601</v>
      </c>
      <c r="B140" s="670" t="s">
        <v>2602</v>
      </c>
      <c r="C140" s="675"/>
      <c r="D140" s="142"/>
      <c r="E140" s="684"/>
      <c r="F140" s="675"/>
      <c r="G140" s="259"/>
      <c r="H140" s="683"/>
      <c r="I140" s="259">
        <f t="shared" si="18"/>
        <v>0</v>
      </c>
      <c r="J140" s="686">
        <f t="shared" si="16"/>
        <v>0</v>
      </c>
      <c r="K140" s="683"/>
      <c r="L140" s="8"/>
    </row>
    <row r="141" spans="1:12" s="9" customFormat="1" ht="11.25">
      <c r="A141" s="669" t="s">
        <v>2603</v>
      </c>
      <c r="B141" s="670" t="s">
        <v>2604</v>
      </c>
      <c r="C141" s="675">
        <v>558</v>
      </c>
      <c r="D141" s="142">
        <v>122</v>
      </c>
      <c r="E141" s="684">
        <f t="shared" si="14"/>
        <v>0.21863799283154123</v>
      </c>
      <c r="F141" s="675">
        <v>19</v>
      </c>
      <c r="G141" s="259">
        <v>6</v>
      </c>
      <c r="H141" s="683">
        <f t="shared" si="15"/>
        <v>0.31578947368421051</v>
      </c>
      <c r="I141" s="259">
        <f t="shared" si="18"/>
        <v>577</v>
      </c>
      <c r="J141" s="686">
        <f t="shared" si="16"/>
        <v>128</v>
      </c>
      <c r="K141" s="683">
        <f t="shared" si="17"/>
        <v>0.22183708838821489</v>
      </c>
      <c r="L141" s="8"/>
    </row>
    <row r="142" spans="1:12" s="9" customFormat="1" ht="11.25">
      <c r="A142" s="503" t="s">
        <v>2605</v>
      </c>
      <c r="B142" s="504" t="s">
        <v>2606</v>
      </c>
      <c r="C142" s="505">
        <v>589</v>
      </c>
      <c r="D142" s="142">
        <v>57</v>
      </c>
      <c r="E142" s="684">
        <f t="shared" si="14"/>
        <v>9.6774193548387094E-2</v>
      </c>
      <c r="F142" s="505">
        <v>74</v>
      </c>
      <c r="G142" s="259">
        <v>13</v>
      </c>
      <c r="H142" s="683">
        <f t="shared" si="15"/>
        <v>0.17567567567567569</v>
      </c>
      <c r="I142" s="259">
        <f t="shared" si="18"/>
        <v>663</v>
      </c>
      <c r="J142" s="686">
        <f t="shared" si="16"/>
        <v>70</v>
      </c>
      <c r="K142" s="683">
        <f t="shared" si="17"/>
        <v>0.10558069381598793</v>
      </c>
      <c r="L142" s="8"/>
    </row>
    <row r="143" spans="1:12" s="9" customFormat="1" ht="11.25">
      <c r="A143" s="669" t="s">
        <v>2607</v>
      </c>
      <c r="B143" s="670" t="s">
        <v>2608</v>
      </c>
      <c r="C143" s="675">
        <v>54</v>
      </c>
      <c r="D143" s="142">
        <v>4</v>
      </c>
      <c r="E143" s="684">
        <f t="shared" si="14"/>
        <v>7.407407407407407E-2</v>
      </c>
      <c r="F143" s="675">
        <v>14</v>
      </c>
      <c r="G143" s="259">
        <v>3</v>
      </c>
      <c r="H143" s="683">
        <f t="shared" si="15"/>
        <v>0.21428571428571427</v>
      </c>
      <c r="I143" s="259">
        <f t="shared" si="18"/>
        <v>68</v>
      </c>
      <c r="J143" s="686">
        <f t="shared" si="16"/>
        <v>7</v>
      </c>
      <c r="K143" s="683">
        <f t="shared" si="17"/>
        <v>0.10294117647058823</v>
      </c>
      <c r="L143" s="8"/>
    </row>
    <row r="144" spans="1:12" s="9" customFormat="1" ht="11.25">
      <c r="A144" s="669" t="s">
        <v>2609</v>
      </c>
      <c r="B144" s="670" t="s">
        <v>2610</v>
      </c>
      <c r="C144" s="675">
        <v>0</v>
      </c>
      <c r="D144" s="142"/>
      <c r="E144" s="684"/>
      <c r="F144" s="675"/>
      <c r="G144" s="259">
        <v>1</v>
      </c>
      <c r="H144" s="683"/>
      <c r="I144" s="259">
        <f t="shared" si="18"/>
        <v>0</v>
      </c>
      <c r="J144" s="686">
        <f t="shared" si="16"/>
        <v>1</v>
      </c>
      <c r="K144" s="683"/>
      <c r="L144" s="8"/>
    </row>
    <row r="145" spans="1:12" s="9" customFormat="1" ht="11.25">
      <c r="A145" s="669" t="s">
        <v>2611</v>
      </c>
      <c r="B145" s="670" t="s">
        <v>2612</v>
      </c>
      <c r="C145" s="675">
        <v>1</v>
      </c>
      <c r="D145" s="142">
        <v>3</v>
      </c>
      <c r="E145" s="684">
        <f t="shared" si="14"/>
        <v>3</v>
      </c>
      <c r="F145" s="675">
        <v>12</v>
      </c>
      <c r="G145" s="259"/>
      <c r="H145" s="683">
        <f t="shared" si="15"/>
        <v>0</v>
      </c>
      <c r="I145" s="259">
        <f t="shared" si="18"/>
        <v>13</v>
      </c>
      <c r="J145" s="686">
        <f t="shared" si="16"/>
        <v>3</v>
      </c>
      <c r="K145" s="683">
        <f t="shared" si="17"/>
        <v>0.23076923076923078</v>
      </c>
      <c r="L145" s="8"/>
    </row>
    <row r="146" spans="1:12" s="9" customFormat="1" ht="11.25">
      <c r="A146" s="503" t="s">
        <v>2613</v>
      </c>
      <c r="B146" s="504" t="s">
        <v>2614</v>
      </c>
      <c r="C146" s="505">
        <v>2</v>
      </c>
      <c r="D146" s="142">
        <v>1</v>
      </c>
      <c r="E146" s="684">
        <f t="shared" si="14"/>
        <v>0.5</v>
      </c>
      <c r="F146" s="505">
        <v>1</v>
      </c>
      <c r="G146" s="259"/>
      <c r="H146" s="683">
        <f t="shared" si="15"/>
        <v>0</v>
      </c>
      <c r="I146" s="259">
        <f t="shared" si="18"/>
        <v>3</v>
      </c>
      <c r="J146" s="686">
        <f t="shared" si="16"/>
        <v>1</v>
      </c>
      <c r="K146" s="683">
        <f t="shared" si="17"/>
        <v>0.33333333333333331</v>
      </c>
      <c r="L146" s="8"/>
    </row>
    <row r="147" spans="1:12" s="9" customFormat="1" ht="11.25">
      <c r="A147" s="503" t="s">
        <v>2615</v>
      </c>
      <c r="B147" s="504" t="s">
        <v>2616</v>
      </c>
      <c r="C147" s="505">
        <v>17</v>
      </c>
      <c r="D147" s="142">
        <v>2</v>
      </c>
      <c r="E147" s="684">
        <f t="shared" si="14"/>
        <v>0.11764705882352941</v>
      </c>
      <c r="F147" s="505">
        <v>22</v>
      </c>
      <c r="G147" s="259">
        <v>4</v>
      </c>
      <c r="H147" s="683">
        <f t="shared" si="15"/>
        <v>0.18181818181818182</v>
      </c>
      <c r="I147" s="259">
        <f t="shared" si="18"/>
        <v>39</v>
      </c>
      <c r="J147" s="686">
        <f t="shared" si="16"/>
        <v>6</v>
      </c>
      <c r="K147" s="683">
        <f t="shared" si="17"/>
        <v>0.15384615384615385</v>
      </c>
      <c r="L147" s="8"/>
    </row>
    <row r="148" spans="1:12" s="9" customFormat="1" ht="11.25">
      <c r="A148" s="503" t="s">
        <v>2617</v>
      </c>
      <c r="B148" s="504" t="s">
        <v>2618</v>
      </c>
      <c r="C148" s="505">
        <v>275</v>
      </c>
      <c r="D148" s="142">
        <v>59</v>
      </c>
      <c r="E148" s="684">
        <f t="shared" si="14"/>
        <v>0.21454545454545454</v>
      </c>
      <c r="F148" s="505">
        <v>201</v>
      </c>
      <c r="G148" s="259">
        <v>39</v>
      </c>
      <c r="H148" s="683">
        <f t="shared" si="15"/>
        <v>0.19402985074626866</v>
      </c>
      <c r="I148" s="259">
        <f t="shared" si="18"/>
        <v>476</v>
      </c>
      <c r="J148" s="686">
        <f t="shared" si="16"/>
        <v>98</v>
      </c>
      <c r="K148" s="683">
        <f t="shared" si="17"/>
        <v>0.20588235294117646</v>
      </c>
      <c r="L148" s="8"/>
    </row>
    <row r="149" spans="1:12" s="9" customFormat="1" ht="11.25">
      <c r="A149" s="529" t="s">
        <v>2619</v>
      </c>
      <c r="B149" s="494" t="s">
        <v>2620</v>
      </c>
      <c r="C149" s="505">
        <v>3</v>
      </c>
      <c r="D149" s="142">
        <v>2</v>
      </c>
      <c r="E149" s="684">
        <f t="shared" si="14"/>
        <v>0.66666666666666663</v>
      </c>
      <c r="F149" s="505">
        <v>92</v>
      </c>
      <c r="G149" s="259">
        <v>24</v>
      </c>
      <c r="H149" s="683">
        <f t="shared" si="15"/>
        <v>0.2608695652173913</v>
      </c>
      <c r="I149" s="259">
        <f t="shared" si="18"/>
        <v>95</v>
      </c>
      <c r="J149" s="686">
        <f t="shared" si="16"/>
        <v>26</v>
      </c>
      <c r="K149" s="683">
        <f t="shared" si="17"/>
        <v>0.27368421052631581</v>
      </c>
      <c r="L149" s="8"/>
    </row>
    <row r="150" spans="1:12" s="9" customFormat="1" ht="11.25">
      <c r="A150" s="503" t="s">
        <v>2621</v>
      </c>
      <c r="B150" s="504" t="s">
        <v>2622</v>
      </c>
      <c r="C150" s="505"/>
      <c r="D150" s="142"/>
      <c r="E150" s="684"/>
      <c r="F150" s="505">
        <v>21</v>
      </c>
      <c r="G150" s="259">
        <v>7</v>
      </c>
      <c r="H150" s="683">
        <f t="shared" si="15"/>
        <v>0.33333333333333331</v>
      </c>
      <c r="I150" s="259">
        <f t="shared" si="18"/>
        <v>21</v>
      </c>
      <c r="J150" s="686">
        <f t="shared" si="16"/>
        <v>7</v>
      </c>
      <c r="K150" s="683">
        <f t="shared" si="17"/>
        <v>0.33333333333333331</v>
      </c>
      <c r="L150" s="8"/>
    </row>
    <row r="151" spans="1:12" s="9" customFormat="1" ht="11.25">
      <c r="A151" s="529" t="s">
        <v>2623</v>
      </c>
      <c r="B151" s="494" t="s">
        <v>2624</v>
      </c>
      <c r="C151" s="505">
        <v>3</v>
      </c>
      <c r="D151" s="142">
        <v>2</v>
      </c>
      <c r="E151" s="684">
        <f t="shared" si="14"/>
        <v>0.66666666666666663</v>
      </c>
      <c r="F151" s="505">
        <v>44</v>
      </c>
      <c r="G151" s="259">
        <v>7</v>
      </c>
      <c r="H151" s="683">
        <f t="shared" si="15"/>
        <v>0.15909090909090909</v>
      </c>
      <c r="I151" s="259">
        <f t="shared" si="18"/>
        <v>47</v>
      </c>
      <c r="J151" s="686">
        <f t="shared" si="16"/>
        <v>9</v>
      </c>
      <c r="K151" s="683">
        <f t="shared" si="17"/>
        <v>0.19148936170212766</v>
      </c>
      <c r="L151" s="8"/>
    </row>
    <row r="152" spans="1:12" s="9" customFormat="1" ht="11.25">
      <c r="A152" s="503" t="s">
        <v>2625</v>
      </c>
      <c r="B152" s="504" t="s">
        <v>2626</v>
      </c>
      <c r="C152" s="505"/>
      <c r="D152" s="142"/>
      <c r="E152" s="684"/>
      <c r="F152" s="505">
        <v>1</v>
      </c>
      <c r="G152" s="259">
        <v>2</v>
      </c>
      <c r="H152" s="683">
        <f t="shared" si="15"/>
        <v>2</v>
      </c>
      <c r="I152" s="259">
        <f t="shared" si="18"/>
        <v>1</v>
      </c>
      <c r="J152" s="686">
        <f t="shared" si="16"/>
        <v>2</v>
      </c>
      <c r="K152" s="683">
        <f t="shared" si="17"/>
        <v>2</v>
      </c>
      <c r="L152" s="8"/>
    </row>
    <row r="153" spans="1:12" s="9" customFormat="1" ht="11.25">
      <c r="A153" s="503" t="s">
        <v>2627</v>
      </c>
      <c r="B153" s="504" t="s">
        <v>2628</v>
      </c>
      <c r="C153" s="505"/>
      <c r="D153" s="142"/>
      <c r="E153" s="684"/>
      <c r="F153" s="505">
        <v>1</v>
      </c>
      <c r="G153" s="259"/>
      <c r="H153" s="683">
        <f t="shared" si="15"/>
        <v>0</v>
      </c>
      <c r="I153" s="259">
        <f t="shared" si="18"/>
        <v>1</v>
      </c>
      <c r="J153" s="686">
        <f t="shared" si="16"/>
        <v>0</v>
      </c>
      <c r="K153" s="683">
        <f t="shared" si="17"/>
        <v>0</v>
      </c>
      <c r="L153" s="8"/>
    </row>
    <row r="154" spans="1:12" s="9" customFormat="1" ht="11.25">
      <c r="A154" s="529" t="s">
        <v>2629</v>
      </c>
      <c r="B154" s="494" t="s">
        <v>2630</v>
      </c>
      <c r="C154" s="505">
        <v>1</v>
      </c>
      <c r="D154" s="142"/>
      <c r="E154" s="684">
        <f t="shared" si="14"/>
        <v>0</v>
      </c>
      <c r="F154" s="505">
        <v>1</v>
      </c>
      <c r="G154" s="259"/>
      <c r="H154" s="683">
        <f t="shared" si="15"/>
        <v>0</v>
      </c>
      <c r="I154" s="259">
        <f t="shared" si="18"/>
        <v>2</v>
      </c>
      <c r="J154" s="686">
        <f t="shared" si="16"/>
        <v>0</v>
      </c>
      <c r="K154" s="683">
        <f t="shared" si="17"/>
        <v>0</v>
      </c>
      <c r="L154" s="8"/>
    </row>
    <row r="155" spans="1:12" s="9" customFormat="1" ht="11.25">
      <c r="A155" s="503" t="s">
        <v>2631</v>
      </c>
      <c r="B155" s="504" t="s">
        <v>2632</v>
      </c>
      <c r="C155" s="505">
        <v>0</v>
      </c>
      <c r="D155" s="142"/>
      <c r="E155" s="684"/>
      <c r="F155" s="505">
        <v>1</v>
      </c>
      <c r="G155" s="259"/>
      <c r="H155" s="683">
        <f t="shared" si="15"/>
        <v>0</v>
      </c>
      <c r="I155" s="259">
        <f t="shared" si="18"/>
        <v>1</v>
      </c>
      <c r="J155" s="686">
        <f t="shared" si="16"/>
        <v>0</v>
      </c>
      <c r="K155" s="683">
        <f t="shared" si="17"/>
        <v>0</v>
      </c>
      <c r="L155" s="8"/>
    </row>
    <row r="156" spans="1:12" s="9" customFormat="1" ht="11.25">
      <c r="A156" s="503" t="s">
        <v>2633</v>
      </c>
      <c r="B156" s="504" t="s">
        <v>2634</v>
      </c>
      <c r="C156" s="505"/>
      <c r="D156" s="142">
        <v>2</v>
      </c>
      <c r="E156" s="684"/>
      <c r="F156" s="505">
        <v>1</v>
      </c>
      <c r="G156" s="259">
        <v>9</v>
      </c>
      <c r="H156" s="683">
        <f t="shared" si="15"/>
        <v>9</v>
      </c>
      <c r="I156" s="259">
        <f t="shared" si="18"/>
        <v>1</v>
      </c>
      <c r="J156" s="686">
        <f t="shared" si="16"/>
        <v>11</v>
      </c>
      <c r="K156" s="683">
        <f t="shared" si="17"/>
        <v>11</v>
      </c>
      <c r="L156" s="8"/>
    </row>
    <row r="157" spans="1:12" s="9" customFormat="1" ht="11.25">
      <c r="A157" s="503" t="s">
        <v>2635</v>
      </c>
      <c r="B157" s="504" t="s">
        <v>2636</v>
      </c>
      <c r="C157" s="505">
        <v>1796</v>
      </c>
      <c r="D157" s="142">
        <v>395</v>
      </c>
      <c r="E157" s="684">
        <f t="shared" si="14"/>
        <v>0.21993318485523386</v>
      </c>
      <c r="F157" s="505">
        <v>522</v>
      </c>
      <c r="G157" s="259">
        <v>187</v>
      </c>
      <c r="H157" s="683">
        <f t="shared" si="15"/>
        <v>0.35823754789272033</v>
      </c>
      <c r="I157" s="259">
        <f t="shared" si="18"/>
        <v>2318</v>
      </c>
      <c r="J157" s="686">
        <f t="shared" si="16"/>
        <v>582</v>
      </c>
      <c r="K157" s="683">
        <f t="shared" si="17"/>
        <v>0.25107851596203623</v>
      </c>
      <c r="L157" s="8"/>
    </row>
    <row r="158" spans="1:12" s="9" customFormat="1" ht="11.25">
      <c r="A158" s="503" t="s">
        <v>2637</v>
      </c>
      <c r="B158" s="504" t="s">
        <v>2638</v>
      </c>
      <c r="C158" s="505">
        <v>2</v>
      </c>
      <c r="D158" s="142"/>
      <c r="E158" s="684">
        <f t="shared" si="14"/>
        <v>0</v>
      </c>
      <c r="F158" s="505">
        <v>4</v>
      </c>
      <c r="G158" s="259"/>
      <c r="H158" s="683">
        <f t="shared" si="15"/>
        <v>0</v>
      </c>
      <c r="I158" s="259">
        <f t="shared" si="18"/>
        <v>6</v>
      </c>
      <c r="J158" s="686">
        <f t="shared" si="16"/>
        <v>0</v>
      </c>
      <c r="K158" s="683">
        <f t="shared" si="17"/>
        <v>0</v>
      </c>
      <c r="L158" s="8"/>
    </row>
    <row r="159" spans="1:12" s="9" customFormat="1" ht="11.25">
      <c r="A159" s="529" t="s">
        <v>2639</v>
      </c>
      <c r="B159" s="494" t="s">
        <v>2640</v>
      </c>
      <c r="C159" s="505">
        <v>3</v>
      </c>
      <c r="D159" s="142"/>
      <c r="E159" s="684">
        <f t="shared" si="14"/>
        <v>0</v>
      </c>
      <c r="F159" s="505">
        <v>12</v>
      </c>
      <c r="G159" s="259"/>
      <c r="H159" s="683">
        <f t="shared" si="15"/>
        <v>0</v>
      </c>
      <c r="I159" s="259">
        <f t="shared" si="18"/>
        <v>15</v>
      </c>
      <c r="J159" s="686">
        <f t="shared" si="16"/>
        <v>0</v>
      </c>
      <c r="K159" s="683">
        <f t="shared" si="17"/>
        <v>0</v>
      </c>
      <c r="L159" s="8"/>
    </row>
    <row r="160" spans="1:12" s="9" customFormat="1" ht="11.25">
      <c r="A160" s="503" t="s">
        <v>2641</v>
      </c>
      <c r="B160" s="504" t="s">
        <v>2642</v>
      </c>
      <c r="C160" s="505">
        <v>3</v>
      </c>
      <c r="D160" s="142">
        <v>1</v>
      </c>
      <c r="E160" s="684">
        <f t="shared" si="14"/>
        <v>0.33333333333333331</v>
      </c>
      <c r="F160" s="505">
        <v>1</v>
      </c>
      <c r="G160" s="259">
        <v>8</v>
      </c>
      <c r="H160" s="683">
        <f t="shared" si="15"/>
        <v>8</v>
      </c>
      <c r="I160" s="259">
        <f t="shared" si="18"/>
        <v>4</v>
      </c>
      <c r="J160" s="686">
        <f t="shared" si="16"/>
        <v>9</v>
      </c>
      <c r="K160" s="683">
        <f t="shared" si="17"/>
        <v>2.25</v>
      </c>
      <c r="L160" s="8"/>
    </row>
    <row r="161" spans="1:12" s="9" customFormat="1" ht="11.25">
      <c r="A161" s="503" t="s">
        <v>2643</v>
      </c>
      <c r="B161" s="504" t="s">
        <v>2644</v>
      </c>
      <c r="C161" s="505">
        <v>8081</v>
      </c>
      <c r="D161" s="142">
        <v>1544</v>
      </c>
      <c r="E161" s="684">
        <f t="shared" si="14"/>
        <v>0.19106546219527287</v>
      </c>
      <c r="F161" s="505">
        <v>2294</v>
      </c>
      <c r="G161" s="259">
        <v>509</v>
      </c>
      <c r="H161" s="683">
        <f t="shared" si="15"/>
        <v>0.22188317349607672</v>
      </c>
      <c r="I161" s="259">
        <f t="shared" si="18"/>
        <v>10375</v>
      </c>
      <c r="J161" s="686">
        <f t="shared" si="16"/>
        <v>2053</v>
      </c>
      <c r="K161" s="683">
        <f t="shared" si="17"/>
        <v>0.19787951807228915</v>
      </c>
      <c r="L161" s="8"/>
    </row>
    <row r="162" spans="1:12" s="9" customFormat="1" ht="11.25">
      <c r="A162" s="503" t="s">
        <v>2645</v>
      </c>
      <c r="B162" s="504" t="s">
        <v>2646</v>
      </c>
      <c r="C162" s="505">
        <v>1753</v>
      </c>
      <c r="D162" s="142">
        <v>382</v>
      </c>
      <c r="E162" s="684">
        <f t="shared" si="14"/>
        <v>0.21791215059897318</v>
      </c>
      <c r="F162" s="505">
        <v>403</v>
      </c>
      <c r="G162" s="259">
        <v>86</v>
      </c>
      <c r="H162" s="683">
        <f t="shared" si="15"/>
        <v>0.21339950372208435</v>
      </c>
      <c r="I162" s="259">
        <f t="shared" si="18"/>
        <v>2156</v>
      </c>
      <c r="J162" s="686">
        <f t="shared" si="16"/>
        <v>468</v>
      </c>
      <c r="K162" s="683">
        <f t="shared" si="17"/>
        <v>0.21706864564007422</v>
      </c>
      <c r="L162" s="8"/>
    </row>
    <row r="163" spans="1:12" s="9" customFormat="1" ht="11.25">
      <c r="A163" s="503" t="s">
        <v>2647</v>
      </c>
      <c r="B163" s="674" t="s">
        <v>2648</v>
      </c>
      <c r="C163" s="503" t="s">
        <v>2331</v>
      </c>
      <c r="D163" s="142"/>
      <c r="E163" s="684">
        <f t="shared" si="14"/>
        <v>0</v>
      </c>
      <c r="F163" s="503" t="s">
        <v>2331</v>
      </c>
      <c r="G163" s="259"/>
      <c r="H163" s="683">
        <f t="shared" si="15"/>
        <v>0</v>
      </c>
      <c r="I163" s="259">
        <f t="shared" si="18"/>
        <v>10</v>
      </c>
      <c r="J163" s="686">
        <f t="shared" si="16"/>
        <v>0</v>
      </c>
      <c r="K163" s="683">
        <f t="shared" si="17"/>
        <v>0</v>
      </c>
      <c r="L163" s="8"/>
    </row>
    <row r="164" spans="1:12" s="9" customFormat="1" ht="11.25">
      <c r="A164" s="503" t="s">
        <v>2649</v>
      </c>
      <c r="B164" s="504" t="s">
        <v>2650</v>
      </c>
      <c r="C164" s="505">
        <v>4</v>
      </c>
      <c r="D164" s="142"/>
      <c r="E164" s="684">
        <f t="shared" si="14"/>
        <v>0</v>
      </c>
      <c r="F164" s="505">
        <v>3</v>
      </c>
      <c r="G164" s="259"/>
      <c r="H164" s="683">
        <f t="shared" si="15"/>
        <v>0</v>
      </c>
      <c r="I164" s="259">
        <f t="shared" si="18"/>
        <v>7</v>
      </c>
      <c r="J164" s="686">
        <f t="shared" si="16"/>
        <v>0</v>
      </c>
      <c r="K164" s="683">
        <f t="shared" si="17"/>
        <v>0</v>
      </c>
      <c r="L164" s="8"/>
    </row>
    <row r="165" spans="1:12" s="9" customFormat="1" ht="11.25">
      <c r="A165" s="503" t="s">
        <v>2651</v>
      </c>
      <c r="B165" s="504" t="s">
        <v>2652</v>
      </c>
      <c r="C165" s="505">
        <v>92</v>
      </c>
      <c r="D165" s="142">
        <v>11</v>
      </c>
      <c r="E165" s="684">
        <f t="shared" si="14"/>
        <v>0.11956521739130435</v>
      </c>
      <c r="F165" s="505">
        <v>24</v>
      </c>
      <c r="G165" s="259">
        <v>13</v>
      </c>
      <c r="H165" s="683">
        <f t="shared" si="15"/>
        <v>0.54166666666666663</v>
      </c>
      <c r="I165" s="259">
        <f t="shared" si="18"/>
        <v>116</v>
      </c>
      <c r="J165" s="686">
        <f t="shared" si="16"/>
        <v>24</v>
      </c>
      <c r="K165" s="683">
        <f t="shared" si="17"/>
        <v>0.20689655172413793</v>
      </c>
      <c r="L165" s="8"/>
    </row>
    <row r="166" spans="1:12" s="9" customFormat="1" ht="11.25">
      <c r="A166" s="503" t="s">
        <v>2653</v>
      </c>
      <c r="B166" s="504" t="s">
        <v>2654</v>
      </c>
      <c r="C166" s="505">
        <v>14</v>
      </c>
      <c r="D166" s="142">
        <v>1</v>
      </c>
      <c r="E166" s="684">
        <f t="shared" si="14"/>
        <v>7.1428571428571425E-2</v>
      </c>
      <c r="F166" s="505">
        <v>10</v>
      </c>
      <c r="G166" s="259">
        <v>1</v>
      </c>
      <c r="H166" s="683">
        <f t="shared" si="15"/>
        <v>0.1</v>
      </c>
      <c r="I166" s="259">
        <f t="shared" si="18"/>
        <v>24</v>
      </c>
      <c r="J166" s="686">
        <f t="shared" si="16"/>
        <v>2</v>
      </c>
      <c r="K166" s="683">
        <f t="shared" si="17"/>
        <v>8.3333333333333329E-2</v>
      </c>
      <c r="L166" s="8"/>
    </row>
    <row r="167" spans="1:12" s="9" customFormat="1" ht="11.25">
      <c r="A167" s="503" t="s">
        <v>2655</v>
      </c>
      <c r="B167" s="504" t="s">
        <v>2656</v>
      </c>
      <c r="C167" s="505">
        <v>413</v>
      </c>
      <c r="D167" s="142">
        <v>98</v>
      </c>
      <c r="E167" s="684">
        <f t="shared" si="14"/>
        <v>0.23728813559322035</v>
      </c>
      <c r="F167" s="505">
        <v>113</v>
      </c>
      <c r="G167" s="259">
        <v>45</v>
      </c>
      <c r="H167" s="683">
        <f t="shared" si="15"/>
        <v>0.39823008849557523</v>
      </c>
      <c r="I167" s="259">
        <f t="shared" si="18"/>
        <v>526</v>
      </c>
      <c r="J167" s="686">
        <f t="shared" si="16"/>
        <v>143</v>
      </c>
      <c r="K167" s="683">
        <f t="shared" si="17"/>
        <v>0.27186311787072243</v>
      </c>
      <c r="L167" s="8"/>
    </row>
    <row r="168" spans="1:12" s="9" customFormat="1" ht="11.25">
      <c r="A168" s="503" t="s">
        <v>2657</v>
      </c>
      <c r="B168" s="504" t="s">
        <v>2658</v>
      </c>
      <c r="C168" s="505">
        <v>3417</v>
      </c>
      <c r="D168" s="142">
        <v>706</v>
      </c>
      <c r="E168" s="684">
        <f t="shared" si="14"/>
        <v>0.20661398887913374</v>
      </c>
      <c r="F168" s="505">
        <v>775</v>
      </c>
      <c r="G168" s="259">
        <v>209</v>
      </c>
      <c r="H168" s="683">
        <f t="shared" si="15"/>
        <v>0.26967741935483869</v>
      </c>
      <c r="I168" s="259">
        <f t="shared" si="18"/>
        <v>4192</v>
      </c>
      <c r="J168" s="686">
        <f t="shared" si="16"/>
        <v>915</v>
      </c>
      <c r="K168" s="683">
        <f t="shared" si="17"/>
        <v>0.21827290076335878</v>
      </c>
      <c r="L168" s="8"/>
    </row>
    <row r="169" spans="1:12" s="9" customFormat="1" ht="11.25">
      <c r="A169" s="669" t="s">
        <v>2659</v>
      </c>
      <c r="B169" s="670" t="s">
        <v>2660</v>
      </c>
      <c r="C169" s="675">
        <v>121</v>
      </c>
      <c r="D169" s="142">
        <v>48</v>
      </c>
      <c r="E169" s="684">
        <f t="shared" si="14"/>
        <v>0.39669421487603307</v>
      </c>
      <c r="F169" s="675">
        <v>221</v>
      </c>
      <c r="G169" s="259">
        <v>153</v>
      </c>
      <c r="H169" s="683">
        <f t="shared" si="15"/>
        <v>0.69230769230769229</v>
      </c>
      <c r="I169" s="259">
        <f t="shared" si="18"/>
        <v>342</v>
      </c>
      <c r="J169" s="686">
        <f t="shared" si="16"/>
        <v>201</v>
      </c>
      <c r="K169" s="683">
        <f t="shared" si="17"/>
        <v>0.58771929824561409</v>
      </c>
      <c r="L169" s="8"/>
    </row>
    <row r="170" spans="1:12" s="9" customFormat="1" ht="11.25">
      <c r="A170" s="503" t="s">
        <v>2661</v>
      </c>
      <c r="B170" s="504" t="s">
        <v>2662</v>
      </c>
      <c r="C170" s="505">
        <v>1012</v>
      </c>
      <c r="D170" s="142">
        <v>123</v>
      </c>
      <c r="E170" s="684">
        <f t="shared" si="14"/>
        <v>0.12154150197628459</v>
      </c>
      <c r="F170" s="505">
        <v>181</v>
      </c>
      <c r="G170" s="259">
        <v>34</v>
      </c>
      <c r="H170" s="683">
        <f t="shared" si="15"/>
        <v>0.18784530386740331</v>
      </c>
      <c r="I170" s="259">
        <f t="shared" si="18"/>
        <v>1193</v>
      </c>
      <c r="J170" s="686">
        <f t="shared" si="16"/>
        <v>157</v>
      </c>
      <c r="K170" s="683">
        <f t="shared" si="17"/>
        <v>0.13160100586756077</v>
      </c>
      <c r="L170" s="8"/>
    </row>
    <row r="171" spans="1:12" s="9" customFormat="1" ht="11.25">
      <c r="A171" s="529" t="s">
        <v>2663</v>
      </c>
      <c r="B171" s="494" t="s">
        <v>2664</v>
      </c>
      <c r="C171" s="675">
        <v>708</v>
      </c>
      <c r="D171" s="142">
        <v>79</v>
      </c>
      <c r="E171" s="684">
        <f t="shared" si="14"/>
        <v>0.1115819209039548</v>
      </c>
      <c r="F171" s="675">
        <v>101</v>
      </c>
      <c r="G171" s="259">
        <v>14</v>
      </c>
      <c r="H171" s="683">
        <f t="shared" si="15"/>
        <v>0.13861386138613863</v>
      </c>
      <c r="I171" s="259">
        <f t="shared" si="18"/>
        <v>809</v>
      </c>
      <c r="J171" s="686">
        <f t="shared" si="16"/>
        <v>93</v>
      </c>
      <c r="K171" s="683">
        <f t="shared" si="17"/>
        <v>0.11495673671199011</v>
      </c>
      <c r="L171" s="8"/>
    </row>
    <row r="172" spans="1:12" s="9" customFormat="1" ht="11.25">
      <c r="A172" s="529" t="s">
        <v>2665</v>
      </c>
      <c r="B172" s="494" t="s">
        <v>2666</v>
      </c>
      <c r="C172" s="675">
        <v>1890</v>
      </c>
      <c r="D172" s="142">
        <v>235</v>
      </c>
      <c r="E172" s="684">
        <f t="shared" si="14"/>
        <v>0.12433862433862433</v>
      </c>
      <c r="F172" s="675">
        <v>214</v>
      </c>
      <c r="G172" s="259">
        <v>49</v>
      </c>
      <c r="H172" s="683">
        <f t="shared" si="15"/>
        <v>0.22897196261682243</v>
      </c>
      <c r="I172" s="259">
        <f t="shared" si="18"/>
        <v>2104</v>
      </c>
      <c r="J172" s="686">
        <f t="shared" si="16"/>
        <v>284</v>
      </c>
      <c r="K172" s="683">
        <f t="shared" si="17"/>
        <v>0.13498098859315588</v>
      </c>
      <c r="L172" s="8"/>
    </row>
    <row r="173" spans="1:12" s="9" customFormat="1" ht="11.25">
      <c r="A173" s="669" t="s">
        <v>2667</v>
      </c>
      <c r="B173" s="670" t="s">
        <v>2668</v>
      </c>
      <c r="C173" s="675">
        <v>2</v>
      </c>
      <c r="D173" s="142"/>
      <c r="E173" s="684">
        <f t="shared" si="14"/>
        <v>0</v>
      </c>
      <c r="F173" s="675">
        <v>2</v>
      </c>
      <c r="G173" s="259"/>
      <c r="H173" s="683">
        <f t="shared" si="15"/>
        <v>0</v>
      </c>
      <c r="I173" s="259">
        <f t="shared" si="18"/>
        <v>4</v>
      </c>
      <c r="J173" s="686">
        <f t="shared" si="16"/>
        <v>0</v>
      </c>
      <c r="K173" s="683">
        <f t="shared" si="17"/>
        <v>0</v>
      </c>
      <c r="L173" s="8"/>
    </row>
    <row r="174" spans="1:12" s="9" customFormat="1" ht="11.25">
      <c r="A174" s="529" t="s">
        <v>2669</v>
      </c>
      <c r="B174" s="494" t="s">
        <v>2670</v>
      </c>
      <c r="C174" s="675">
        <v>1</v>
      </c>
      <c r="D174" s="142">
        <v>1</v>
      </c>
      <c r="E174" s="684">
        <f t="shared" si="14"/>
        <v>1</v>
      </c>
      <c r="F174" s="675"/>
      <c r="G174" s="259">
        <v>3</v>
      </c>
      <c r="H174" s="683"/>
      <c r="I174" s="259">
        <f t="shared" si="18"/>
        <v>1</v>
      </c>
      <c r="J174" s="686">
        <f t="shared" si="16"/>
        <v>4</v>
      </c>
      <c r="K174" s="683">
        <f t="shared" si="17"/>
        <v>4</v>
      </c>
      <c r="L174" s="8"/>
    </row>
    <row r="175" spans="1:12" s="9" customFormat="1" ht="11.25">
      <c r="A175" s="529" t="s">
        <v>2671</v>
      </c>
      <c r="B175" s="494" t="s">
        <v>2672</v>
      </c>
      <c r="C175" s="675">
        <v>8</v>
      </c>
      <c r="D175" s="142">
        <v>34</v>
      </c>
      <c r="E175" s="684">
        <f t="shared" si="14"/>
        <v>4.25</v>
      </c>
      <c r="F175" s="675">
        <v>1</v>
      </c>
      <c r="G175" s="259">
        <v>11</v>
      </c>
      <c r="H175" s="683">
        <f t="shared" si="15"/>
        <v>11</v>
      </c>
      <c r="I175" s="259">
        <f t="shared" si="18"/>
        <v>9</v>
      </c>
      <c r="J175" s="686">
        <f t="shared" si="16"/>
        <v>45</v>
      </c>
      <c r="K175" s="683">
        <f t="shared" si="17"/>
        <v>5</v>
      </c>
      <c r="L175" s="8"/>
    </row>
    <row r="176" spans="1:12" s="9" customFormat="1" ht="11.25">
      <c r="A176" s="669" t="s">
        <v>2673</v>
      </c>
      <c r="B176" s="670" t="s">
        <v>2674</v>
      </c>
      <c r="C176" s="675">
        <v>17</v>
      </c>
      <c r="D176" s="142">
        <v>47</v>
      </c>
      <c r="E176" s="684">
        <f t="shared" si="14"/>
        <v>2.7647058823529411</v>
      </c>
      <c r="F176" s="675">
        <v>1</v>
      </c>
      <c r="G176" s="259">
        <v>12</v>
      </c>
      <c r="H176" s="683">
        <f t="shared" si="15"/>
        <v>12</v>
      </c>
      <c r="I176" s="259">
        <f t="shared" si="18"/>
        <v>18</v>
      </c>
      <c r="J176" s="686">
        <f t="shared" si="16"/>
        <v>59</v>
      </c>
      <c r="K176" s="683">
        <f t="shared" si="17"/>
        <v>3.2777777777777777</v>
      </c>
      <c r="L176" s="8"/>
    </row>
    <row r="177" spans="1:12" s="9" customFormat="1" ht="11.25">
      <c r="A177" s="669" t="s">
        <v>2675</v>
      </c>
      <c r="B177" s="670" t="s">
        <v>2676</v>
      </c>
      <c r="C177" s="675">
        <v>1</v>
      </c>
      <c r="D177" s="142"/>
      <c r="E177" s="684">
        <f t="shared" si="14"/>
        <v>0</v>
      </c>
      <c r="F177" s="675">
        <v>2</v>
      </c>
      <c r="G177" s="259"/>
      <c r="H177" s="683">
        <f t="shared" si="15"/>
        <v>0</v>
      </c>
      <c r="I177" s="259">
        <f t="shared" si="18"/>
        <v>3</v>
      </c>
      <c r="J177" s="686">
        <f t="shared" si="16"/>
        <v>0</v>
      </c>
      <c r="K177" s="683">
        <f t="shared" si="17"/>
        <v>0</v>
      </c>
      <c r="L177" s="8"/>
    </row>
    <row r="178" spans="1:12" s="9" customFormat="1" ht="11.25">
      <c r="A178" s="529" t="s">
        <v>2677</v>
      </c>
      <c r="B178" s="494" t="s">
        <v>2678</v>
      </c>
      <c r="C178" s="675"/>
      <c r="D178" s="142"/>
      <c r="E178" s="684"/>
      <c r="F178" s="675">
        <v>2</v>
      </c>
      <c r="G178" s="259"/>
      <c r="H178" s="683">
        <f t="shared" si="15"/>
        <v>0</v>
      </c>
      <c r="I178" s="259">
        <f t="shared" si="18"/>
        <v>2</v>
      </c>
      <c r="J178" s="686">
        <f t="shared" si="16"/>
        <v>0</v>
      </c>
      <c r="K178" s="683">
        <f t="shared" si="17"/>
        <v>0</v>
      </c>
      <c r="L178" s="8"/>
    </row>
    <row r="179" spans="1:12" s="9" customFormat="1" ht="11.25">
      <c r="A179" s="529" t="s">
        <v>2679</v>
      </c>
      <c r="B179" s="494" t="s">
        <v>2680</v>
      </c>
      <c r="C179" s="675">
        <v>2</v>
      </c>
      <c r="D179" s="142">
        <v>1</v>
      </c>
      <c r="E179" s="684">
        <f t="shared" si="14"/>
        <v>0.5</v>
      </c>
      <c r="F179" s="675">
        <v>1</v>
      </c>
      <c r="G179" s="259">
        <v>1</v>
      </c>
      <c r="H179" s="683">
        <f t="shared" si="15"/>
        <v>1</v>
      </c>
      <c r="I179" s="259">
        <f t="shared" si="18"/>
        <v>3</v>
      </c>
      <c r="J179" s="686">
        <f t="shared" si="16"/>
        <v>2</v>
      </c>
      <c r="K179" s="683">
        <f t="shared" si="17"/>
        <v>0.66666666666666663</v>
      </c>
      <c r="L179" s="8"/>
    </row>
    <row r="180" spans="1:12" s="9" customFormat="1" ht="11.25">
      <c r="A180" s="669" t="s">
        <v>2681</v>
      </c>
      <c r="B180" s="670" t="s">
        <v>2682</v>
      </c>
      <c r="C180" s="675">
        <v>44</v>
      </c>
      <c r="D180" s="142">
        <v>6</v>
      </c>
      <c r="E180" s="684">
        <f t="shared" si="14"/>
        <v>0.13636363636363635</v>
      </c>
      <c r="F180" s="675">
        <v>1</v>
      </c>
      <c r="G180" s="259"/>
      <c r="H180" s="683">
        <f t="shared" si="15"/>
        <v>0</v>
      </c>
      <c r="I180" s="259">
        <f t="shared" si="18"/>
        <v>45</v>
      </c>
      <c r="J180" s="686">
        <f t="shared" si="16"/>
        <v>6</v>
      </c>
      <c r="K180" s="683">
        <f t="shared" si="17"/>
        <v>0.13333333333333333</v>
      </c>
      <c r="L180" s="8"/>
    </row>
    <row r="181" spans="1:12" s="9" customFormat="1" ht="11.25">
      <c r="A181" s="503" t="s">
        <v>2683</v>
      </c>
      <c r="B181" s="504" t="s">
        <v>2684</v>
      </c>
      <c r="C181" s="505">
        <v>39</v>
      </c>
      <c r="D181" s="142">
        <v>11</v>
      </c>
      <c r="E181" s="684">
        <f t="shared" si="14"/>
        <v>0.28205128205128205</v>
      </c>
      <c r="F181" s="505">
        <v>10</v>
      </c>
      <c r="G181" s="259"/>
      <c r="H181" s="683">
        <f t="shared" si="15"/>
        <v>0</v>
      </c>
      <c r="I181" s="259">
        <f t="shared" si="18"/>
        <v>49</v>
      </c>
      <c r="J181" s="686">
        <f t="shared" si="16"/>
        <v>11</v>
      </c>
      <c r="K181" s="683">
        <f t="shared" si="17"/>
        <v>0.22448979591836735</v>
      </c>
      <c r="L181" s="8"/>
    </row>
    <row r="182" spans="1:12" s="9" customFormat="1" ht="11.25">
      <c r="A182" s="503" t="s">
        <v>2685</v>
      </c>
      <c r="B182" s="504" t="s">
        <v>2686</v>
      </c>
      <c r="C182" s="505"/>
      <c r="D182" s="142"/>
      <c r="E182" s="684"/>
      <c r="F182" s="505">
        <v>1</v>
      </c>
      <c r="G182" s="259"/>
      <c r="H182" s="683">
        <f t="shared" si="15"/>
        <v>0</v>
      </c>
      <c r="I182" s="259">
        <f t="shared" si="18"/>
        <v>1</v>
      </c>
      <c r="J182" s="686">
        <f t="shared" si="16"/>
        <v>0</v>
      </c>
      <c r="K182" s="683">
        <f t="shared" si="17"/>
        <v>0</v>
      </c>
      <c r="L182" s="8"/>
    </row>
    <row r="183" spans="1:12" s="9" customFormat="1" ht="11.25">
      <c r="A183" s="503" t="s">
        <v>2687</v>
      </c>
      <c r="B183" s="504" t="s">
        <v>2688</v>
      </c>
      <c r="C183" s="505">
        <v>11</v>
      </c>
      <c r="D183" s="142"/>
      <c r="E183" s="684">
        <f t="shared" si="14"/>
        <v>0</v>
      </c>
      <c r="F183" s="505">
        <v>7</v>
      </c>
      <c r="G183" s="259"/>
      <c r="H183" s="683">
        <f t="shared" si="15"/>
        <v>0</v>
      </c>
      <c r="I183" s="259">
        <f t="shared" si="18"/>
        <v>18</v>
      </c>
      <c r="J183" s="686">
        <f t="shared" si="16"/>
        <v>0</v>
      </c>
      <c r="K183" s="683">
        <f t="shared" si="17"/>
        <v>0</v>
      </c>
      <c r="L183" s="8"/>
    </row>
    <row r="184" spans="1:12" s="9" customFormat="1" ht="11.25">
      <c r="A184" s="503" t="s">
        <v>2689</v>
      </c>
      <c r="B184" s="504" t="s">
        <v>2690</v>
      </c>
      <c r="C184" s="505">
        <v>509</v>
      </c>
      <c r="D184" s="142">
        <v>133</v>
      </c>
      <c r="E184" s="684">
        <f t="shared" si="14"/>
        <v>0.26129666011787817</v>
      </c>
      <c r="F184" s="505">
        <v>57</v>
      </c>
      <c r="G184" s="259">
        <v>9</v>
      </c>
      <c r="H184" s="683">
        <f t="shared" si="15"/>
        <v>0.15789473684210525</v>
      </c>
      <c r="I184" s="259">
        <f t="shared" si="18"/>
        <v>566</v>
      </c>
      <c r="J184" s="686">
        <f t="shared" si="16"/>
        <v>142</v>
      </c>
      <c r="K184" s="683">
        <f t="shared" si="17"/>
        <v>0.25088339222614842</v>
      </c>
      <c r="L184" s="8"/>
    </row>
    <row r="185" spans="1:12" s="9" customFormat="1" ht="11.25">
      <c r="A185" s="503" t="s">
        <v>2691</v>
      </c>
      <c r="B185" s="504" t="s">
        <v>2692</v>
      </c>
      <c r="C185" s="505">
        <v>310</v>
      </c>
      <c r="D185" s="142">
        <v>5</v>
      </c>
      <c r="E185" s="684">
        <f t="shared" si="14"/>
        <v>1.6129032258064516E-2</v>
      </c>
      <c r="F185" s="505">
        <v>87</v>
      </c>
      <c r="G185" s="259"/>
      <c r="H185" s="683">
        <f t="shared" si="15"/>
        <v>0</v>
      </c>
      <c r="I185" s="259">
        <f t="shared" si="18"/>
        <v>397</v>
      </c>
      <c r="J185" s="686">
        <f t="shared" si="16"/>
        <v>5</v>
      </c>
      <c r="K185" s="683">
        <f t="shared" si="17"/>
        <v>1.2594458438287154E-2</v>
      </c>
      <c r="L185" s="8"/>
    </row>
    <row r="186" spans="1:12" s="9" customFormat="1" ht="11.25">
      <c r="A186" s="529" t="s">
        <v>2693</v>
      </c>
      <c r="B186" s="494" t="s">
        <v>2694</v>
      </c>
      <c r="C186" s="505">
        <v>1</v>
      </c>
      <c r="D186" s="142"/>
      <c r="E186" s="684">
        <f t="shared" si="14"/>
        <v>0</v>
      </c>
      <c r="F186" s="505"/>
      <c r="G186" s="259"/>
      <c r="H186" s="683"/>
      <c r="I186" s="259">
        <f t="shared" si="18"/>
        <v>1</v>
      </c>
      <c r="J186" s="686">
        <f t="shared" si="16"/>
        <v>0</v>
      </c>
      <c r="K186" s="683">
        <f t="shared" si="17"/>
        <v>0</v>
      </c>
      <c r="L186" s="8"/>
    </row>
    <row r="187" spans="1:12" s="9" customFormat="1" ht="11.25">
      <c r="A187" s="529" t="s">
        <v>2695</v>
      </c>
      <c r="B187" s="494" t="s">
        <v>2696</v>
      </c>
      <c r="C187" s="505">
        <v>2</v>
      </c>
      <c r="D187" s="142">
        <v>2</v>
      </c>
      <c r="E187" s="684">
        <f t="shared" si="14"/>
        <v>1</v>
      </c>
      <c r="F187" s="505">
        <v>24</v>
      </c>
      <c r="G187" s="259">
        <v>6</v>
      </c>
      <c r="H187" s="683">
        <f t="shared" si="15"/>
        <v>0.25</v>
      </c>
      <c r="I187" s="259">
        <f t="shared" si="18"/>
        <v>26</v>
      </c>
      <c r="J187" s="686">
        <f t="shared" si="16"/>
        <v>8</v>
      </c>
      <c r="K187" s="683">
        <f t="shared" si="17"/>
        <v>0.30769230769230771</v>
      </c>
      <c r="L187" s="8"/>
    </row>
    <row r="188" spans="1:12" s="9" customFormat="1" ht="11.25">
      <c r="A188" s="529" t="s">
        <v>2697</v>
      </c>
      <c r="B188" s="494" t="s">
        <v>2698</v>
      </c>
      <c r="C188" s="505"/>
      <c r="D188" s="142"/>
      <c r="E188" s="684"/>
      <c r="F188" s="505">
        <v>1</v>
      </c>
      <c r="G188" s="259">
        <v>2</v>
      </c>
      <c r="H188" s="683">
        <f t="shared" si="15"/>
        <v>2</v>
      </c>
      <c r="I188" s="259">
        <f t="shared" si="18"/>
        <v>1</v>
      </c>
      <c r="J188" s="686">
        <f t="shared" si="16"/>
        <v>2</v>
      </c>
      <c r="K188" s="683">
        <f t="shared" si="17"/>
        <v>2</v>
      </c>
      <c r="L188" s="8"/>
    </row>
    <row r="189" spans="1:12" s="9" customFormat="1" ht="11.25">
      <c r="A189" s="503" t="s">
        <v>2699</v>
      </c>
      <c r="B189" s="504" t="s">
        <v>2700</v>
      </c>
      <c r="C189" s="505">
        <v>37</v>
      </c>
      <c r="D189" s="142">
        <v>2</v>
      </c>
      <c r="E189" s="684">
        <f t="shared" si="14"/>
        <v>5.4054054054054057E-2</v>
      </c>
      <c r="F189" s="505"/>
      <c r="G189" s="259"/>
      <c r="H189" s="683"/>
      <c r="I189" s="259">
        <f t="shared" si="18"/>
        <v>37</v>
      </c>
      <c r="J189" s="686">
        <f t="shared" si="16"/>
        <v>2</v>
      </c>
      <c r="K189" s="683">
        <f t="shared" si="17"/>
        <v>5.4054054054054057E-2</v>
      </c>
      <c r="L189" s="8"/>
    </row>
    <row r="190" spans="1:12" s="9" customFormat="1" ht="11.25">
      <c r="A190" s="669" t="s">
        <v>2701</v>
      </c>
      <c r="B190" s="670" t="s">
        <v>2702</v>
      </c>
      <c r="C190" s="675">
        <v>1098</v>
      </c>
      <c r="D190" s="142">
        <v>208</v>
      </c>
      <c r="E190" s="684">
        <f t="shared" si="14"/>
        <v>0.18943533697632059</v>
      </c>
      <c r="F190" s="675">
        <v>35</v>
      </c>
      <c r="G190" s="259">
        <v>6</v>
      </c>
      <c r="H190" s="683">
        <f t="shared" si="15"/>
        <v>0.17142857142857143</v>
      </c>
      <c r="I190" s="259">
        <f t="shared" si="18"/>
        <v>1133</v>
      </c>
      <c r="J190" s="686">
        <f t="shared" si="16"/>
        <v>214</v>
      </c>
      <c r="K190" s="683">
        <f t="shared" si="17"/>
        <v>0.18887908208296558</v>
      </c>
      <c r="L190" s="8"/>
    </row>
    <row r="191" spans="1:12" s="9" customFormat="1" ht="11.25">
      <c r="A191" s="669" t="s">
        <v>2703</v>
      </c>
      <c r="B191" s="670" t="s">
        <v>2704</v>
      </c>
      <c r="C191" s="675">
        <v>130</v>
      </c>
      <c r="D191" s="142">
        <v>65</v>
      </c>
      <c r="E191" s="684">
        <f t="shared" si="14"/>
        <v>0.5</v>
      </c>
      <c r="F191" s="675">
        <v>59</v>
      </c>
      <c r="G191" s="259">
        <v>5</v>
      </c>
      <c r="H191" s="683">
        <f t="shared" si="15"/>
        <v>8.4745762711864403E-2</v>
      </c>
      <c r="I191" s="259">
        <f t="shared" si="18"/>
        <v>189</v>
      </c>
      <c r="J191" s="686">
        <f t="shared" si="16"/>
        <v>70</v>
      </c>
      <c r="K191" s="683">
        <f t="shared" si="17"/>
        <v>0.37037037037037035</v>
      </c>
      <c r="L191" s="8"/>
    </row>
    <row r="192" spans="1:12" s="9" customFormat="1" ht="11.25">
      <c r="A192" s="669" t="s">
        <v>2705</v>
      </c>
      <c r="B192" s="670" t="s">
        <v>2706</v>
      </c>
      <c r="C192" s="675">
        <v>1529</v>
      </c>
      <c r="D192" s="142">
        <v>279</v>
      </c>
      <c r="E192" s="684">
        <f t="shared" si="14"/>
        <v>0.18247220405493786</v>
      </c>
      <c r="F192" s="675">
        <v>87</v>
      </c>
      <c r="G192" s="259">
        <v>13</v>
      </c>
      <c r="H192" s="683">
        <f t="shared" si="15"/>
        <v>0.14942528735632185</v>
      </c>
      <c r="I192" s="259">
        <f t="shared" si="18"/>
        <v>1616</v>
      </c>
      <c r="J192" s="686">
        <f t="shared" si="16"/>
        <v>292</v>
      </c>
      <c r="K192" s="683">
        <f t="shared" si="17"/>
        <v>0.18069306930693069</v>
      </c>
      <c r="L192" s="8"/>
    </row>
    <row r="193" spans="1:12" s="9" customFormat="1" ht="11.25">
      <c r="A193" s="529" t="s">
        <v>2880</v>
      </c>
      <c r="B193" s="494" t="s">
        <v>2881</v>
      </c>
      <c r="C193" s="675"/>
      <c r="D193" s="142">
        <v>2</v>
      </c>
      <c r="E193" s="684"/>
      <c r="F193" s="675"/>
      <c r="G193" s="259">
        <v>3</v>
      </c>
      <c r="H193" s="683"/>
      <c r="I193" s="259"/>
      <c r="J193" s="686">
        <f t="shared" si="16"/>
        <v>5</v>
      </c>
      <c r="K193" s="683"/>
      <c r="L193" s="8"/>
    </row>
    <row r="194" spans="1:12" s="9" customFormat="1" ht="33.75">
      <c r="A194" s="672" t="s">
        <v>2707</v>
      </c>
      <c r="B194" s="689" t="s">
        <v>2708</v>
      </c>
      <c r="C194" s="677">
        <v>14</v>
      </c>
      <c r="D194" s="129">
        <v>30</v>
      </c>
      <c r="E194" s="695">
        <f t="shared" si="14"/>
        <v>2.1428571428571428</v>
      </c>
      <c r="F194" s="677">
        <v>2</v>
      </c>
      <c r="G194" s="259"/>
      <c r="H194" s="683">
        <f t="shared" si="15"/>
        <v>0</v>
      </c>
      <c r="I194" s="259">
        <f t="shared" si="18"/>
        <v>16</v>
      </c>
      <c r="J194" s="686">
        <f t="shared" si="16"/>
        <v>30</v>
      </c>
      <c r="K194" s="683">
        <f t="shared" si="17"/>
        <v>1.875</v>
      </c>
      <c r="L194" s="8"/>
    </row>
    <row r="195" spans="1:12" s="9" customFormat="1" ht="11.25">
      <c r="A195" s="508" t="s">
        <v>2709</v>
      </c>
      <c r="B195" s="509" t="s">
        <v>2710</v>
      </c>
      <c r="C195" s="677">
        <v>1</v>
      </c>
      <c r="D195" s="129">
        <v>1</v>
      </c>
      <c r="E195" s="695">
        <f t="shared" si="14"/>
        <v>1</v>
      </c>
      <c r="F195" s="677"/>
      <c r="G195" s="259"/>
      <c r="H195" s="683"/>
      <c r="I195" s="259">
        <f t="shared" si="18"/>
        <v>1</v>
      </c>
      <c r="J195" s="686">
        <f t="shared" si="16"/>
        <v>1</v>
      </c>
      <c r="K195" s="683">
        <f t="shared" si="17"/>
        <v>1</v>
      </c>
      <c r="L195" s="8"/>
    </row>
    <row r="196" spans="1:12" s="9" customFormat="1" ht="22.5">
      <c r="A196" s="672" t="s">
        <v>2711</v>
      </c>
      <c r="B196" s="689" t="s">
        <v>2712</v>
      </c>
      <c r="C196" s="677">
        <v>1</v>
      </c>
      <c r="D196" s="129">
        <v>3</v>
      </c>
      <c r="E196" s="695">
        <f t="shared" si="14"/>
        <v>3</v>
      </c>
      <c r="F196" s="677">
        <v>7</v>
      </c>
      <c r="G196" s="259">
        <v>26</v>
      </c>
      <c r="H196" s="683">
        <f t="shared" si="15"/>
        <v>3.7142857142857144</v>
      </c>
      <c r="I196" s="259">
        <f t="shared" si="18"/>
        <v>8</v>
      </c>
      <c r="J196" s="686">
        <f t="shared" si="16"/>
        <v>29</v>
      </c>
      <c r="K196" s="683">
        <f t="shared" si="17"/>
        <v>3.625</v>
      </c>
      <c r="L196" s="8"/>
    </row>
    <row r="197" spans="1:12" s="9" customFormat="1" ht="38.25" customHeight="1">
      <c r="A197" s="672" t="s">
        <v>2713</v>
      </c>
      <c r="B197" s="689" t="s">
        <v>2714</v>
      </c>
      <c r="C197" s="677"/>
      <c r="D197" s="129"/>
      <c r="E197" s="695"/>
      <c r="F197" s="677">
        <v>4</v>
      </c>
      <c r="G197" s="259"/>
      <c r="H197" s="683">
        <f t="shared" si="15"/>
        <v>0</v>
      </c>
      <c r="I197" s="259">
        <f t="shared" si="18"/>
        <v>4</v>
      </c>
      <c r="J197" s="686">
        <f t="shared" si="16"/>
        <v>0</v>
      </c>
      <c r="K197" s="683">
        <f t="shared" si="17"/>
        <v>0</v>
      </c>
      <c r="L197" s="8"/>
    </row>
    <row r="198" spans="1:12" s="9" customFormat="1" ht="45">
      <c r="A198" s="672" t="s">
        <v>2715</v>
      </c>
      <c r="B198" s="689" t="s">
        <v>2716</v>
      </c>
      <c r="C198" s="677"/>
      <c r="D198" s="129"/>
      <c r="E198" s="695"/>
      <c r="F198" s="677">
        <v>2</v>
      </c>
      <c r="G198" s="259">
        <v>1</v>
      </c>
      <c r="H198" s="683">
        <f t="shared" si="15"/>
        <v>0.5</v>
      </c>
      <c r="I198" s="259">
        <f t="shared" si="18"/>
        <v>2</v>
      </c>
      <c r="J198" s="686">
        <f t="shared" si="16"/>
        <v>1</v>
      </c>
      <c r="K198" s="683">
        <f t="shared" si="17"/>
        <v>0.5</v>
      </c>
      <c r="L198" s="8"/>
    </row>
    <row r="199" spans="1:12" s="9" customFormat="1" ht="11.25">
      <c r="A199" s="259"/>
      <c r="B199" s="712" t="s">
        <v>2717</v>
      </c>
      <c r="C199" s="705">
        <f t="shared" ref="C199:D199" si="19">SUM(C111:C198)</f>
        <v>33133</v>
      </c>
      <c r="D199" s="705">
        <f t="shared" si="19"/>
        <v>6686</v>
      </c>
      <c r="E199" s="694">
        <f t="shared" si="14"/>
        <v>0.20179277457519693</v>
      </c>
      <c r="F199" s="705">
        <f t="shared" ref="F199:G199" si="20">SUM(F111:F198)</f>
        <v>7919</v>
      </c>
      <c r="G199" s="705">
        <f t="shared" si="20"/>
        <v>2139</v>
      </c>
      <c r="H199" s="697">
        <f t="shared" si="15"/>
        <v>0.27010986235635814</v>
      </c>
      <c r="I199" s="688">
        <f t="shared" si="18"/>
        <v>41052</v>
      </c>
      <c r="J199" s="706">
        <f t="shared" si="16"/>
        <v>8825</v>
      </c>
      <c r="K199" s="697">
        <f t="shared" si="17"/>
        <v>0.21497125596804054</v>
      </c>
      <c r="L199" s="8"/>
    </row>
    <row r="200" spans="1:12" s="9" customFormat="1" ht="11.25">
      <c r="A200" s="259" t="s">
        <v>208</v>
      </c>
      <c r="B200" s="259"/>
      <c r="C200" s="678">
        <v>8905</v>
      </c>
      <c r="D200" s="142">
        <v>1570</v>
      </c>
      <c r="E200" s="684">
        <f t="shared" si="14"/>
        <v>0.17630544637843909</v>
      </c>
      <c r="F200" s="679">
        <v>16427</v>
      </c>
      <c r="G200" s="259">
        <v>6138</v>
      </c>
      <c r="H200" s="683">
        <f t="shared" si="15"/>
        <v>0.37365313203871675</v>
      </c>
      <c r="I200" s="259">
        <f t="shared" si="18"/>
        <v>25332</v>
      </c>
      <c r="J200" s="686">
        <f t="shared" si="16"/>
        <v>7708</v>
      </c>
      <c r="K200" s="683">
        <f t="shared" si="17"/>
        <v>0.30427917258803094</v>
      </c>
      <c r="L200" s="8"/>
    </row>
    <row r="201" spans="1:12" s="9" customFormat="1" ht="11.25">
      <c r="A201" s="259" t="s">
        <v>209</v>
      </c>
      <c r="B201" s="259"/>
      <c r="C201" s="678">
        <v>8905</v>
      </c>
      <c r="D201" s="142">
        <v>1570</v>
      </c>
      <c r="E201" s="684">
        <f t="shared" si="14"/>
        <v>0.17630544637843909</v>
      </c>
      <c r="F201" s="679">
        <v>16427</v>
      </c>
      <c r="G201" s="259">
        <v>6138</v>
      </c>
      <c r="H201" s="683">
        <f t="shared" si="15"/>
        <v>0.37365313203871675</v>
      </c>
      <c r="I201" s="259">
        <f t="shared" si="18"/>
        <v>25332</v>
      </c>
      <c r="J201" s="686">
        <f t="shared" si="16"/>
        <v>7708</v>
      </c>
      <c r="K201" s="683">
        <f t="shared" si="17"/>
        <v>0.30427917258803094</v>
      </c>
      <c r="L201" s="8"/>
    </row>
    <row r="202" spans="1:12" s="9" customFormat="1" ht="11.25">
      <c r="A202" s="259" t="s">
        <v>211</v>
      </c>
      <c r="B202" s="259"/>
      <c r="C202" s="520">
        <v>8905</v>
      </c>
      <c r="D202" s="142">
        <v>1570</v>
      </c>
      <c r="E202" s="684">
        <f t="shared" ref="E202:E267" si="21">D202/C202</f>
        <v>0.17630544637843909</v>
      </c>
      <c r="F202" s="259">
        <v>16427</v>
      </c>
      <c r="G202" s="259">
        <v>6138</v>
      </c>
      <c r="H202" s="683">
        <f t="shared" ref="H202:H267" si="22">G202/F202</f>
        <v>0.37365313203871675</v>
      </c>
      <c r="I202" s="259">
        <f t="shared" si="18"/>
        <v>25332</v>
      </c>
      <c r="J202" s="686">
        <f t="shared" ref="J202:J267" si="23">D202+G202</f>
        <v>7708</v>
      </c>
      <c r="K202" s="683">
        <f t="shared" ref="K202:K267" si="24">J202/I202</f>
        <v>0.30427917258803094</v>
      </c>
      <c r="L202" s="8"/>
    </row>
    <row r="203" spans="1:12" s="9" customFormat="1" ht="11.25">
      <c r="A203" s="503" t="s">
        <v>2718</v>
      </c>
      <c r="B203" s="504" t="s">
        <v>2719</v>
      </c>
      <c r="C203" s="505">
        <v>2026</v>
      </c>
      <c r="D203" s="142">
        <v>148</v>
      </c>
      <c r="E203" s="684">
        <f t="shared" si="21"/>
        <v>7.3050345508390915E-2</v>
      </c>
      <c r="F203" s="505">
        <v>6522</v>
      </c>
      <c r="G203" s="259">
        <v>2516</v>
      </c>
      <c r="H203" s="683">
        <f t="shared" si="22"/>
        <v>0.38577123581723399</v>
      </c>
      <c r="I203" s="259">
        <f t="shared" ref="I203:I268" si="25">C203+F203</f>
        <v>8548</v>
      </c>
      <c r="J203" s="686">
        <f t="shared" si="23"/>
        <v>2664</v>
      </c>
      <c r="K203" s="683">
        <f t="shared" si="24"/>
        <v>0.31165184838558729</v>
      </c>
      <c r="L203" s="8"/>
    </row>
    <row r="204" spans="1:12" s="9" customFormat="1" ht="11.25">
      <c r="A204" s="503" t="s">
        <v>2720</v>
      </c>
      <c r="B204" s="504" t="s">
        <v>2721</v>
      </c>
      <c r="C204" s="505">
        <v>2722</v>
      </c>
      <c r="D204" s="142">
        <v>174</v>
      </c>
      <c r="E204" s="684">
        <f t="shared" si="21"/>
        <v>6.3923585598824398E-2</v>
      </c>
      <c r="F204" s="505">
        <v>7937</v>
      </c>
      <c r="G204" s="259">
        <v>2765</v>
      </c>
      <c r="H204" s="683">
        <f t="shared" si="22"/>
        <v>0.34836840115912815</v>
      </c>
      <c r="I204" s="259">
        <f t="shared" si="25"/>
        <v>10659</v>
      </c>
      <c r="J204" s="686">
        <f t="shared" si="23"/>
        <v>2939</v>
      </c>
      <c r="K204" s="683">
        <f t="shared" si="24"/>
        <v>0.27572943052819215</v>
      </c>
      <c r="L204" s="8"/>
    </row>
    <row r="205" spans="1:12" s="9" customFormat="1" ht="11.25">
      <c r="A205" s="503" t="s">
        <v>213</v>
      </c>
      <c r="B205" s="504" t="s">
        <v>2722</v>
      </c>
      <c r="C205" s="505">
        <v>2</v>
      </c>
      <c r="D205" s="142"/>
      <c r="E205" s="684">
        <f t="shared" si="21"/>
        <v>0</v>
      </c>
      <c r="F205" s="505">
        <v>68</v>
      </c>
      <c r="G205" s="259">
        <v>9</v>
      </c>
      <c r="H205" s="683">
        <f t="shared" si="22"/>
        <v>0.13235294117647059</v>
      </c>
      <c r="I205" s="259">
        <f t="shared" si="25"/>
        <v>70</v>
      </c>
      <c r="J205" s="686">
        <f t="shared" si="23"/>
        <v>9</v>
      </c>
      <c r="K205" s="683">
        <f t="shared" si="24"/>
        <v>0.12857142857142856</v>
      </c>
      <c r="L205" s="8"/>
    </row>
    <row r="206" spans="1:12" s="9" customFormat="1" ht="11.25">
      <c r="A206" s="503" t="s">
        <v>2723</v>
      </c>
      <c r="B206" s="504" t="s">
        <v>2724</v>
      </c>
      <c r="C206" s="505">
        <v>2</v>
      </c>
      <c r="D206" s="142"/>
      <c r="E206" s="684">
        <f t="shared" si="21"/>
        <v>0</v>
      </c>
      <c r="F206" s="505"/>
      <c r="G206" s="259"/>
      <c r="H206" s="683"/>
      <c r="I206" s="259">
        <f t="shared" si="25"/>
        <v>2</v>
      </c>
      <c r="J206" s="686">
        <f t="shared" si="23"/>
        <v>0</v>
      </c>
      <c r="K206" s="683">
        <f t="shared" si="24"/>
        <v>0</v>
      </c>
      <c r="L206" s="8"/>
    </row>
    <row r="207" spans="1:12" s="9" customFormat="1" ht="11.25">
      <c r="A207" s="503" t="s">
        <v>2725</v>
      </c>
      <c r="B207" s="504" t="s">
        <v>2726</v>
      </c>
      <c r="C207" s="505">
        <v>2</v>
      </c>
      <c r="D207" s="142">
        <v>1</v>
      </c>
      <c r="E207" s="684">
        <f t="shared" si="21"/>
        <v>0.5</v>
      </c>
      <c r="F207" s="505">
        <v>1</v>
      </c>
      <c r="G207" s="259"/>
      <c r="H207" s="683">
        <f t="shared" si="22"/>
        <v>0</v>
      </c>
      <c r="I207" s="259">
        <f t="shared" si="25"/>
        <v>3</v>
      </c>
      <c r="J207" s="686">
        <f t="shared" si="23"/>
        <v>1</v>
      </c>
      <c r="K207" s="683">
        <f t="shared" si="24"/>
        <v>0.33333333333333331</v>
      </c>
      <c r="L207" s="8"/>
    </row>
    <row r="208" spans="1:12" s="9" customFormat="1" ht="11.25">
      <c r="A208" s="503" t="s">
        <v>2727</v>
      </c>
      <c r="B208" s="504" t="s">
        <v>2728</v>
      </c>
      <c r="C208" s="505">
        <v>1</v>
      </c>
      <c r="D208" s="142"/>
      <c r="E208" s="684">
        <f t="shared" si="21"/>
        <v>0</v>
      </c>
      <c r="F208" s="505"/>
      <c r="G208" s="259"/>
      <c r="H208" s="683"/>
      <c r="I208" s="259">
        <f t="shared" si="25"/>
        <v>1</v>
      </c>
      <c r="J208" s="686">
        <f t="shared" si="23"/>
        <v>0</v>
      </c>
      <c r="K208" s="683">
        <f t="shared" si="24"/>
        <v>0</v>
      </c>
      <c r="L208" s="8"/>
    </row>
    <row r="209" spans="1:12" s="9" customFormat="1" ht="11.25">
      <c r="A209" s="503" t="s">
        <v>2729</v>
      </c>
      <c r="B209" s="504" t="s">
        <v>2730</v>
      </c>
      <c r="C209" s="505">
        <v>3</v>
      </c>
      <c r="D209" s="142"/>
      <c r="E209" s="684">
        <f t="shared" si="21"/>
        <v>0</v>
      </c>
      <c r="F209" s="505">
        <v>2</v>
      </c>
      <c r="G209" s="259"/>
      <c r="H209" s="683">
        <f t="shared" si="22"/>
        <v>0</v>
      </c>
      <c r="I209" s="259">
        <f t="shared" si="25"/>
        <v>5</v>
      </c>
      <c r="J209" s="686">
        <f t="shared" si="23"/>
        <v>0</v>
      </c>
      <c r="K209" s="683">
        <f t="shared" si="24"/>
        <v>0</v>
      </c>
      <c r="L209" s="8"/>
    </row>
    <row r="210" spans="1:12" s="9" customFormat="1" ht="11.25">
      <c r="A210" s="503" t="s">
        <v>2731</v>
      </c>
      <c r="B210" s="504" t="s">
        <v>2732</v>
      </c>
      <c r="C210" s="505"/>
      <c r="D210" s="142"/>
      <c r="E210" s="684"/>
      <c r="F210" s="505">
        <v>1</v>
      </c>
      <c r="G210" s="259"/>
      <c r="H210" s="683">
        <f t="shared" si="22"/>
        <v>0</v>
      </c>
      <c r="I210" s="259">
        <f t="shared" si="25"/>
        <v>1</v>
      </c>
      <c r="J210" s="686">
        <f t="shared" si="23"/>
        <v>0</v>
      </c>
      <c r="K210" s="683">
        <f t="shared" si="24"/>
        <v>0</v>
      </c>
      <c r="L210" s="8"/>
    </row>
    <row r="211" spans="1:12" s="9" customFormat="1" ht="11.25">
      <c r="A211" s="503" t="s">
        <v>2733</v>
      </c>
      <c r="B211" s="504" t="s">
        <v>2734</v>
      </c>
      <c r="C211" s="505">
        <v>2</v>
      </c>
      <c r="D211" s="142"/>
      <c r="E211" s="684">
        <f t="shared" si="21"/>
        <v>0</v>
      </c>
      <c r="F211" s="505"/>
      <c r="G211" s="259"/>
      <c r="H211" s="683"/>
      <c r="I211" s="259">
        <f t="shared" si="25"/>
        <v>2</v>
      </c>
      <c r="J211" s="686">
        <f t="shared" si="23"/>
        <v>0</v>
      </c>
      <c r="K211" s="683">
        <f t="shared" si="24"/>
        <v>0</v>
      </c>
      <c r="L211" s="8"/>
    </row>
    <row r="212" spans="1:12" s="9" customFormat="1" ht="11.25">
      <c r="A212" s="503" t="s">
        <v>2735</v>
      </c>
      <c r="B212" s="504" t="s">
        <v>2736</v>
      </c>
      <c r="C212" s="505">
        <v>1</v>
      </c>
      <c r="D212" s="142"/>
      <c r="E212" s="684">
        <f t="shared" si="21"/>
        <v>0</v>
      </c>
      <c r="F212" s="505"/>
      <c r="G212" s="259"/>
      <c r="H212" s="683"/>
      <c r="I212" s="259">
        <f t="shared" si="25"/>
        <v>1</v>
      </c>
      <c r="J212" s="686">
        <f t="shared" si="23"/>
        <v>0</v>
      </c>
      <c r="K212" s="683">
        <f t="shared" si="24"/>
        <v>0</v>
      </c>
      <c r="L212" s="8"/>
    </row>
    <row r="213" spans="1:12" s="9" customFormat="1" ht="11.25">
      <c r="A213" s="503" t="s">
        <v>2737</v>
      </c>
      <c r="B213" s="504" t="s">
        <v>2738</v>
      </c>
      <c r="C213" s="505"/>
      <c r="D213" s="142"/>
      <c r="E213" s="684"/>
      <c r="F213" s="505">
        <v>1</v>
      </c>
      <c r="G213" s="259"/>
      <c r="H213" s="683">
        <f t="shared" si="22"/>
        <v>0</v>
      </c>
      <c r="I213" s="259">
        <f t="shared" si="25"/>
        <v>1</v>
      </c>
      <c r="J213" s="686">
        <f t="shared" si="23"/>
        <v>0</v>
      </c>
      <c r="K213" s="683">
        <f t="shared" si="24"/>
        <v>0</v>
      </c>
      <c r="L213" s="8"/>
    </row>
    <row r="214" spans="1:12" s="9" customFormat="1" ht="11.25">
      <c r="A214" s="503" t="s">
        <v>2739</v>
      </c>
      <c r="B214" s="504" t="s">
        <v>2740</v>
      </c>
      <c r="C214" s="505">
        <v>3</v>
      </c>
      <c r="D214" s="142"/>
      <c r="E214" s="684">
        <f t="shared" si="21"/>
        <v>0</v>
      </c>
      <c r="F214" s="505">
        <v>1</v>
      </c>
      <c r="G214" s="259"/>
      <c r="H214" s="683">
        <f t="shared" si="22"/>
        <v>0</v>
      </c>
      <c r="I214" s="259">
        <f t="shared" si="25"/>
        <v>4</v>
      </c>
      <c r="J214" s="686">
        <f t="shared" si="23"/>
        <v>0</v>
      </c>
      <c r="K214" s="683">
        <f t="shared" si="24"/>
        <v>0</v>
      </c>
      <c r="L214" s="8"/>
    </row>
    <row r="215" spans="1:12" s="9" customFormat="1" ht="11.25">
      <c r="A215" s="503" t="s">
        <v>2741</v>
      </c>
      <c r="B215" s="504" t="s">
        <v>2742</v>
      </c>
      <c r="C215" s="505">
        <v>2</v>
      </c>
      <c r="D215" s="142"/>
      <c r="E215" s="684">
        <f t="shared" si="21"/>
        <v>0</v>
      </c>
      <c r="F215" s="505">
        <v>2</v>
      </c>
      <c r="G215" s="259"/>
      <c r="H215" s="683">
        <f t="shared" si="22"/>
        <v>0</v>
      </c>
      <c r="I215" s="259">
        <f t="shared" si="25"/>
        <v>4</v>
      </c>
      <c r="J215" s="686">
        <f t="shared" si="23"/>
        <v>0</v>
      </c>
      <c r="K215" s="683">
        <f t="shared" si="24"/>
        <v>0</v>
      </c>
      <c r="L215" s="8"/>
    </row>
    <row r="216" spans="1:12" s="9" customFormat="1" ht="11.25">
      <c r="A216" s="503" t="s">
        <v>2743</v>
      </c>
      <c r="B216" s="504" t="s">
        <v>2744</v>
      </c>
      <c r="C216" s="505">
        <v>2</v>
      </c>
      <c r="D216" s="142"/>
      <c r="E216" s="684">
        <f t="shared" si="21"/>
        <v>0</v>
      </c>
      <c r="F216" s="505">
        <v>2</v>
      </c>
      <c r="G216" s="259"/>
      <c r="H216" s="683">
        <f t="shared" si="22"/>
        <v>0</v>
      </c>
      <c r="I216" s="259">
        <f t="shared" si="25"/>
        <v>4</v>
      </c>
      <c r="J216" s="686">
        <f t="shared" si="23"/>
        <v>0</v>
      </c>
      <c r="K216" s="683">
        <f t="shared" si="24"/>
        <v>0</v>
      </c>
      <c r="L216" s="8"/>
    </row>
    <row r="217" spans="1:12" s="9" customFormat="1" ht="11.25">
      <c r="A217" s="503" t="s">
        <v>2745</v>
      </c>
      <c r="B217" s="504" t="s">
        <v>2746</v>
      </c>
      <c r="C217" s="505">
        <v>1</v>
      </c>
      <c r="D217" s="142"/>
      <c r="E217" s="684">
        <f t="shared" si="21"/>
        <v>0</v>
      </c>
      <c r="F217" s="505">
        <v>11</v>
      </c>
      <c r="G217" s="259">
        <v>2</v>
      </c>
      <c r="H217" s="683">
        <f t="shared" si="22"/>
        <v>0.18181818181818182</v>
      </c>
      <c r="I217" s="259">
        <f t="shared" si="25"/>
        <v>12</v>
      </c>
      <c r="J217" s="686">
        <f t="shared" si="23"/>
        <v>2</v>
      </c>
      <c r="K217" s="683">
        <f t="shared" si="24"/>
        <v>0.16666666666666666</v>
      </c>
      <c r="L217" s="8"/>
    </row>
    <row r="218" spans="1:12" s="9" customFormat="1" ht="11.25">
      <c r="A218" s="529" t="s">
        <v>2878</v>
      </c>
      <c r="B218" s="494" t="s">
        <v>2879</v>
      </c>
      <c r="C218" s="505"/>
      <c r="D218" s="142"/>
      <c r="E218" s="684"/>
      <c r="F218" s="505"/>
      <c r="G218" s="259">
        <v>2</v>
      </c>
      <c r="H218" s="683"/>
      <c r="I218" s="259"/>
      <c r="J218" s="686">
        <f t="shared" si="23"/>
        <v>2</v>
      </c>
      <c r="K218" s="683"/>
      <c r="L218" s="8"/>
    </row>
    <row r="219" spans="1:12" s="9" customFormat="1" ht="11.25">
      <c r="A219" s="503" t="s">
        <v>2747</v>
      </c>
      <c r="B219" s="504" t="s">
        <v>2748</v>
      </c>
      <c r="C219" s="505"/>
      <c r="D219" s="142"/>
      <c r="E219" s="684"/>
      <c r="F219" s="505">
        <v>1</v>
      </c>
      <c r="G219" s="259"/>
      <c r="H219" s="683">
        <f t="shared" si="22"/>
        <v>0</v>
      </c>
      <c r="I219" s="259">
        <f t="shared" si="25"/>
        <v>1</v>
      </c>
      <c r="J219" s="686">
        <f t="shared" si="23"/>
        <v>0</v>
      </c>
      <c r="K219" s="683">
        <f t="shared" si="24"/>
        <v>0</v>
      </c>
      <c r="L219" s="8"/>
    </row>
    <row r="220" spans="1:12" s="9" customFormat="1" ht="11.25">
      <c r="A220" s="503" t="s">
        <v>2749</v>
      </c>
      <c r="B220" s="504" t="s">
        <v>2750</v>
      </c>
      <c r="C220" s="505">
        <v>1</v>
      </c>
      <c r="D220" s="142"/>
      <c r="E220" s="684">
        <f t="shared" si="21"/>
        <v>0</v>
      </c>
      <c r="F220" s="505"/>
      <c r="G220" s="259"/>
      <c r="H220" s="683"/>
      <c r="I220" s="259">
        <f t="shared" si="25"/>
        <v>1</v>
      </c>
      <c r="J220" s="686">
        <f t="shared" si="23"/>
        <v>0</v>
      </c>
      <c r="K220" s="683">
        <f t="shared" si="24"/>
        <v>0</v>
      </c>
      <c r="L220" s="8"/>
    </row>
    <row r="221" spans="1:12" s="9" customFormat="1" ht="11.25">
      <c r="A221" s="503" t="s">
        <v>2751</v>
      </c>
      <c r="B221" s="504" t="s">
        <v>2752</v>
      </c>
      <c r="C221" s="505">
        <v>1</v>
      </c>
      <c r="D221" s="142"/>
      <c r="E221" s="684">
        <f t="shared" si="21"/>
        <v>0</v>
      </c>
      <c r="F221" s="505">
        <v>15</v>
      </c>
      <c r="G221" s="259">
        <v>3</v>
      </c>
      <c r="H221" s="683">
        <f t="shared" si="22"/>
        <v>0.2</v>
      </c>
      <c r="I221" s="259">
        <f t="shared" si="25"/>
        <v>16</v>
      </c>
      <c r="J221" s="686">
        <f t="shared" si="23"/>
        <v>3</v>
      </c>
      <c r="K221" s="683">
        <f t="shared" si="24"/>
        <v>0.1875</v>
      </c>
      <c r="L221" s="8"/>
    </row>
    <row r="222" spans="1:12" s="9" customFormat="1" ht="11.25">
      <c r="A222" s="503" t="s">
        <v>2753</v>
      </c>
      <c r="B222" s="504" t="s">
        <v>2754</v>
      </c>
      <c r="C222" s="505">
        <v>1</v>
      </c>
      <c r="D222" s="142"/>
      <c r="E222" s="684">
        <f t="shared" si="21"/>
        <v>0</v>
      </c>
      <c r="F222" s="505">
        <v>65</v>
      </c>
      <c r="G222" s="259">
        <v>12</v>
      </c>
      <c r="H222" s="683">
        <f t="shared" si="22"/>
        <v>0.18461538461538463</v>
      </c>
      <c r="I222" s="259">
        <f t="shared" si="25"/>
        <v>66</v>
      </c>
      <c r="J222" s="686">
        <f t="shared" si="23"/>
        <v>12</v>
      </c>
      <c r="K222" s="683">
        <f t="shared" si="24"/>
        <v>0.18181818181818182</v>
      </c>
      <c r="L222" s="8"/>
    </row>
    <row r="223" spans="1:12" s="9" customFormat="1" ht="11.25">
      <c r="A223" s="503" t="s">
        <v>212</v>
      </c>
      <c r="B223" s="504" t="s">
        <v>2755</v>
      </c>
      <c r="C223" s="505">
        <v>48</v>
      </c>
      <c r="D223" s="142"/>
      <c r="E223" s="684">
        <f t="shared" si="21"/>
        <v>0</v>
      </c>
      <c r="F223" s="505">
        <v>36</v>
      </c>
      <c r="G223" s="259">
        <v>20</v>
      </c>
      <c r="H223" s="683">
        <f t="shared" si="22"/>
        <v>0.55555555555555558</v>
      </c>
      <c r="I223" s="259">
        <f t="shared" si="25"/>
        <v>84</v>
      </c>
      <c r="J223" s="686">
        <f t="shared" si="23"/>
        <v>20</v>
      </c>
      <c r="K223" s="683">
        <f t="shared" si="24"/>
        <v>0.23809523809523808</v>
      </c>
      <c r="L223" s="8"/>
    </row>
    <row r="224" spans="1:12" s="9" customFormat="1" ht="11.25">
      <c r="A224" s="503" t="s">
        <v>2756</v>
      </c>
      <c r="B224" s="504" t="s">
        <v>2757</v>
      </c>
      <c r="C224" s="505">
        <v>1</v>
      </c>
      <c r="D224" s="142"/>
      <c r="E224" s="684">
        <f t="shared" si="21"/>
        <v>0</v>
      </c>
      <c r="F224" s="505">
        <v>3</v>
      </c>
      <c r="G224" s="259">
        <v>3</v>
      </c>
      <c r="H224" s="683">
        <f t="shared" si="22"/>
        <v>1</v>
      </c>
      <c r="I224" s="259">
        <f t="shared" si="25"/>
        <v>4</v>
      </c>
      <c r="J224" s="686">
        <f t="shared" si="23"/>
        <v>3</v>
      </c>
      <c r="K224" s="683">
        <f t="shared" si="24"/>
        <v>0.75</v>
      </c>
      <c r="L224" s="8"/>
    </row>
    <row r="225" spans="1:12" s="9" customFormat="1" ht="11.25">
      <c r="A225" s="503" t="s">
        <v>2758</v>
      </c>
      <c r="B225" s="504" t="s">
        <v>2759</v>
      </c>
      <c r="C225" s="505">
        <v>1</v>
      </c>
      <c r="D225" s="142">
        <v>1</v>
      </c>
      <c r="E225" s="684">
        <f t="shared" si="21"/>
        <v>1</v>
      </c>
      <c r="F225" s="505">
        <v>10</v>
      </c>
      <c r="G225" s="259">
        <v>7</v>
      </c>
      <c r="H225" s="683">
        <f t="shared" si="22"/>
        <v>0.7</v>
      </c>
      <c r="I225" s="259">
        <f t="shared" si="25"/>
        <v>11</v>
      </c>
      <c r="J225" s="686">
        <f t="shared" si="23"/>
        <v>8</v>
      </c>
      <c r="K225" s="683">
        <f t="shared" si="24"/>
        <v>0.72727272727272729</v>
      </c>
      <c r="L225" s="8"/>
    </row>
    <row r="226" spans="1:12" s="9" customFormat="1" ht="11.25">
      <c r="A226" s="503" t="s">
        <v>2760</v>
      </c>
      <c r="B226" s="504" t="s">
        <v>2761</v>
      </c>
      <c r="C226" s="505"/>
      <c r="D226" s="142"/>
      <c r="E226" s="684"/>
      <c r="F226" s="505">
        <v>18</v>
      </c>
      <c r="G226" s="259">
        <v>1</v>
      </c>
      <c r="H226" s="683">
        <f t="shared" si="22"/>
        <v>5.5555555555555552E-2</v>
      </c>
      <c r="I226" s="259">
        <f t="shared" si="25"/>
        <v>18</v>
      </c>
      <c r="J226" s="686">
        <f t="shared" si="23"/>
        <v>1</v>
      </c>
      <c r="K226" s="683">
        <f t="shared" si="24"/>
        <v>5.5555555555555552E-2</v>
      </c>
      <c r="L226" s="8"/>
    </row>
    <row r="227" spans="1:12" s="9" customFormat="1" ht="11.25">
      <c r="A227" s="503" t="s">
        <v>2762</v>
      </c>
      <c r="B227" s="504" t="s">
        <v>2763</v>
      </c>
      <c r="C227" s="505"/>
      <c r="D227" s="142"/>
      <c r="E227" s="684"/>
      <c r="F227" s="505">
        <v>1</v>
      </c>
      <c r="G227" s="259"/>
      <c r="H227" s="683">
        <f t="shared" si="22"/>
        <v>0</v>
      </c>
      <c r="I227" s="259">
        <f t="shared" si="25"/>
        <v>1</v>
      </c>
      <c r="J227" s="686">
        <f t="shared" si="23"/>
        <v>0</v>
      </c>
      <c r="K227" s="683">
        <f t="shared" si="24"/>
        <v>0</v>
      </c>
      <c r="L227" s="8"/>
    </row>
    <row r="228" spans="1:12" s="9" customFormat="1" ht="11.25">
      <c r="A228" s="503" t="s">
        <v>215</v>
      </c>
      <c r="B228" s="504" t="s">
        <v>2764</v>
      </c>
      <c r="C228" s="505">
        <v>113</v>
      </c>
      <c r="D228" s="142">
        <v>4</v>
      </c>
      <c r="E228" s="684">
        <f t="shared" si="21"/>
        <v>3.5398230088495575E-2</v>
      </c>
      <c r="F228" s="505">
        <v>236</v>
      </c>
      <c r="G228" s="259">
        <v>116</v>
      </c>
      <c r="H228" s="683">
        <f t="shared" si="22"/>
        <v>0.49152542372881358</v>
      </c>
      <c r="I228" s="259">
        <f t="shared" si="25"/>
        <v>349</v>
      </c>
      <c r="J228" s="686">
        <f t="shared" si="23"/>
        <v>120</v>
      </c>
      <c r="K228" s="683">
        <f t="shared" si="24"/>
        <v>0.34383954154727792</v>
      </c>
      <c r="L228" s="8"/>
    </row>
    <row r="229" spans="1:12" s="9" customFormat="1" ht="11.25">
      <c r="A229" s="503" t="s">
        <v>214</v>
      </c>
      <c r="B229" s="504" t="s">
        <v>2765</v>
      </c>
      <c r="C229" s="505"/>
      <c r="D229" s="142"/>
      <c r="E229" s="684"/>
      <c r="F229" s="505">
        <v>3</v>
      </c>
      <c r="G229" s="259"/>
      <c r="H229" s="683">
        <f t="shared" si="22"/>
        <v>0</v>
      </c>
      <c r="I229" s="259">
        <f t="shared" si="25"/>
        <v>3</v>
      </c>
      <c r="J229" s="686">
        <f t="shared" si="23"/>
        <v>0</v>
      </c>
      <c r="K229" s="683">
        <f t="shared" si="24"/>
        <v>0</v>
      </c>
      <c r="L229" s="8"/>
    </row>
    <row r="230" spans="1:12" s="9" customFormat="1" ht="11.25">
      <c r="A230" s="503" t="s">
        <v>2766</v>
      </c>
      <c r="B230" s="504" t="s">
        <v>2767</v>
      </c>
      <c r="C230" s="505"/>
      <c r="D230" s="142"/>
      <c r="E230" s="684"/>
      <c r="F230" s="505">
        <v>1</v>
      </c>
      <c r="G230" s="259">
        <v>2</v>
      </c>
      <c r="H230" s="683">
        <f t="shared" si="22"/>
        <v>2</v>
      </c>
      <c r="I230" s="259">
        <f t="shared" si="25"/>
        <v>1</v>
      </c>
      <c r="J230" s="686">
        <f t="shared" si="23"/>
        <v>2</v>
      </c>
      <c r="K230" s="683">
        <f t="shared" si="24"/>
        <v>2</v>
      </c>
      <c r="L230" s="8"/>
    </row>
    <row r="231" spans="1:12" s="9" customFormat="1" ht="11.25">
      <c r="A231" s="503" t="s">
        <v>2768</v>
      </c>
      <c r="B231" s="504" t="s">
        <v>2769</v>
      </c>
      <c r="C231" s="505"/>
      <c r="D231" s="142"/>
      <c r="E231" s="684"/>
      <c r="F231" s="505">
        <v>11</v>
      </c>
      <c r="G231" s="259">
        <v>3</v>
      </c>
      <c r="H231" s="683">
        <f t="shared" si="22"/>
        <v>0.27272727272727271</v>
      </c>
      <c r="I231" s="259">
        <f t="shared" si="25"/>
        <v>11</v>
      </c>
      <c r="J231" s="686">
        <f t="shared" si="23"/>
        <v>3</v>
      </c>
      <c r="K231" s="683">
        <f t="shared" si="24"/>
        <v>0.27272727272727271</v>
      </c>
      <c r="L231" s="8"/>
    </row>
    <row r="232" spans="1:12" s="9" customFormat="1" ht="11.25">
      <c r="A232" s="503" t="s">
        <v>2770</v>
      </c>
      <c r="B232" s="504" t="s">
        <v>2771</v>
      </c>
      <c r="C232" s="505"/>
      <c r="D232" s="142"/>
      <c r="E232" s="684"/>
      <c r="F232" s="505">
        <v>44</v>
      </c>
      <c r="G232" s="259">
        <v>11</v>
      </c>
      <c r="H232" s="683">
        <f t="shared" si="22"/>
        <v>0.25</v>
      </c>
      <c r="I232" s="259">
        <f t="shared" si="25"/>
        <v>44</v>
      </c>
      <c r="J232" s="686">
        <f t="shared" si="23"/>
        <v>11</v>
      </c>
      <c r="K232" s="683">
        <f t="shared" si="24"/>
        <v>0.25</v>
      </c>
      <c r="L232" s="8"/>
    </row>
    <row r="233" spans="1:12" s="9" customFormat="1" ht="11.25">
      <c r="A233" s="503" t="s">
        <v>2772</v>
      </c>
      <c r="B233" s="504" t="s">
        <v>2773</v>
      </c>
      <c r="C233" s="505">
        <v>6</v>
      </c>
      <c r="D233" s="142"/>
      <c r="E233" s="684">
        <f t="shared" si="21"/>
        <v>0</v>
      </c>
      <c r="F233" s="505">
        <v>18</v>
      </c>
      <c r="G233" s="259">
        <v>2</v>
      </c>
      <c r="H233" s="683">
        <f t="shared" si="22"/>
        <v>0.1111111111111111</v>
      </c>
      <c r="I233" s="259">
        <f t="shared" si="25"/>
        <v>24</v>
      </c>
      <c r="J233" s="686">
        <f t="shared" si="23"/>
        <v>2</v>
      </c>
      <c r="K233" s="683">
        <f t="shared" si="24"/>
        <v>8.3333333333333329E-2</v>
      </c>
      <c r="L233" s="8"/>
    </row>
    <row r="234" spans="1:12" s="9" customFormat="1" ht="11.25">
      <c r="A234" s="503" t="s">
        <v>2774</v>
      </c>
      <c r="B234" s="504" t="s">
        <v>2775</v>
      </c>
      <c r="C234" s="505"/>
      <c r="D234" s="142"/>
      <c r="E234" s="684"/>
      <c r="F234" s="505">
        <v>14</v>
      </c>
      <c r="G234" s="259">
        <v>4</v>
      </c>
      <c r="H234" s="683">
        <f t="shared" si="22"/>
        <v>0.2857142857142857</v>
      </c>
      <c r="I234" s="259">
        <f t="shared" si="25"/>
        <v>14</v>
      </c>
      <c r="J234" s="686">
        <f t="shared" si="23"/>
        <v>4</v>
      </c>
      <c r="K234" s="683">
        <f t="shared" si="24"/>
        <v>0.2857142857142857</v>
      </c>
      <c r="L234" s="8"/>
    </row>
    <row r="235" spans="1:12" s="9" customFormat="1" ht="11.25">
      <c r="A235" s="503" t="s">
        <v>2776</v>
      </c>
      <c r="B235" s="504" t="s">
        <v>2777</v>
      </c>
      <c r="C235" s="505"/>
      <c r="D235" s="142"/>
      <c r="E235" s="684"/>
      <c r="F235" s="505">
        <v>2</v>
      </c>
      <c r="G235" s="259"/>
      <c r="H235" s="683">
        <f t="shared" si="22"/>
        <v>0</v>
      </c>
      <c r="I235" s="259">
        <f t="shared" si="25"/>
        <v>2</v>
      </c>
      <c r="J235" s="686">
        <f t="shared" si="23"/>
        <v>0</v>
      </c>
      <c r="K235" s="683">
        <f t="shared" si="24"/>
        <v>0</v>
      </c>
      <c r="L235" s="8"/>
    </row>
    <row r="236" spans="1:12" s="9" customFormat="1" ht="11.25">
      <c r="A236" s="503" t="s">
        <v>2778</v>
      </c>
      <c r="B236" s="504" t="s">
        <v>2779</v>
      </c>
      <c r="C236" s="505"/>
      <c r="D236" s="142"/>
      <c r="E236" s="684"/>
      <c r="F236" s="505">
        <v>6</v>
      </c>
      <c r="G236" s="259"/>
      <c r="H236" s="683">
        <f t="shared" si="22"/>
        <v>0</v>
      </c>
      <c r="I236" s="259">
        <f t="shared" si="25"/>
        <v>6</v>
      </c>
      <c r="J236" s="686">
        <f t="shared" si="23"/>
        <v>0</v>
      </c>
      <c r="K236" s="683">
        <f t="shared" si="24"/>
        <v>0</v>
      </c>
      <c r="L236" s="8"/>
    </row>
    <row r="237" spans="1:12" s="9" customFormat="1" ht="11.25">
      <c r="A237" s="503" t="s">
        <v>2780</v>
      </c>
      <c r="B237" s="504" t="s">
        <v>2781</v>
      </c>
      <c r="C237" s="505"/>
      <c r="D237" s="142"/>
      <c r="E237" s="684"/>
      <c r="F237" s="505">
        <v>5</v>
      </c>
      <c r="G237" s="259">
        <v>1</v>
      </c>
      <c r="H237" s="683">
        <f t="shared" si="22"/>
        <v>0.2</v>
      </c>
      <c r="I237" s="259">
        <f t="shared" si="25"/>
        <v>5</v>
      </c>
      <c r="J237" s="686">
        <f t="shared" si="23"/>
        <v>1</v>
      </c>
      <c r="K237" s="683">
        <f t="shared" si="24"/>
        <v>0.2</v>
      </c>
      <c r="L237" s="8"/>
    </row>
    <row r="238" spans="1:12" s="9" customFormat="1" ht="11.25">
      <c r="A238" s="503" t="s">
        <v>2782</v>
      </c>
      <c r="B238" s="504" t="s">
        <v>2783</v>
      </c>
      <c r="C238" s="505">
        <v>2</v>
      </c>
      <c r="D238" s="142"/>
      <c r="E238" s="684">
        <f t="shared" si="21"/>
        <v>0</v>
      </c>
      <c r="F238" s="505">
        <v>169</v>
      </c>
      <c r="G238" s="259">
        <v>53</v>
      </c>
      <c r="H238" s="683">
        <f t="shared" si="22"/>
        <v>0.31360946745562129</v>
      </c>
      <c r="I238" s="259">
        <f t="shared" si="25"/>
        <v>171</v>
      </c>
      <c r="J238" s="686">
        <f t="shared" si="23"/>
        <v>53</v>
      </c>
      <c r="K238" s="683">
        <f t="shared" si="24"/>
        <v>0.30994152046783624</v>
      </c>
      <c r="L238" s="8"/>
    </row>
    <row r="239" spans="1:12" s="9" customFormat="1" ht="11.25">
      <c r="A239" s="503" t="s">
        <v>2784</v>
      </c>
      <c r="B239" s="504" t="s">
        <v>2785</v>
      </c>
      <c r="C239" s="505">
        <v>1</v>
      </c>
      <c r="D239" s="142"/>
      <c r="E239" s="684">
        <f t="shared" si="21"/>
        <v>0</v>
      </c>
      <c r="F239" s="505">
        <v>58</v>
      </c>
      <c r="G239" s="259">
        <v>26</v>
      </c>
      <c r="H239" s="683">
        <f t="shared" si="22"/>
        <v>0.44827586206896552</v>
      </c>
      <c r="I239" s="259">
        <f t="shared" si="25"/>
        <v>59</v>
      </c>
      <c r="J239" s="686">
        <f t="shared" si="23"/>
        <v>26</v>
      </c>
      <c r="K239" s="683">
        <f t="shared" si="24"/>
        <v>0.44067796610169491</v>
      </c>
      <c r="L239" s="8"/>
    </row>
    <row r="240" spans="1:12" s="9" customFormat="1" ht="11.25">
      <c r="A240" s="503" t="s">
        <v>2786</v>
      </c>
      <c r="B240" s="504" t="s">
        <v>2787</v>
      </c>
      <c r="C240" s="505"/>
      <c r="D240" s="142"/>
      <c r="E240" s="684"/>
      <c r="F240" s="505">
        <v>14</v>
      </c>
      <c r="G240" s="259"/>
      <c r="H240" s="683">
        <f t="shared" si="22"/>
        <v>0</v>
      </c>
      <c r="I240" s="259">
        <f t="shared" si="25"/>
        <v>14</v>
      </c>
      <c r="J240" s="686">
        <f t="shared" si="23"/>
        <v>0</v>
      </c>
      <c r="K240" s="683">
        <f t="shared" si="24"/>
        <v>0</v>
      </c>
      <c r="L240" s="8"/>
    </row>
    <row r="241" spans="1:12" s="9" customFormat="1" ht="11.25">
      <c r="A241" s="503" t="s">
        <v>2788</v>
      </c>
      <c r="B241" s="504" t="s">
        <v>2789</v>
      </c>
      <c r="C241" s="505">
        <v>0</v>
      </c>
      <c r="D241" s="142"/>
      <c r="E241" s="684"/>
      <c r="F241" s="505">
        <v>9</v>
      </c>
      <c r="G241" s="259"/>
      <c r="H241" s="683">
        <f t="shared" si="22"/>
        <v>0</v>
      </c>
      <c r="I241" s="259">
        <f t="shared" si="25"/>
        <v>9</v>
      </c>
      <c r="J241" s="686">
        <f t="shared" si="23"/>
        <v>0</v>
      </c>
      <c r="K241" s="683">
        <f t="shared" si="24"/>
        <v>0</v>
      </c>
      <c r="L241" s="8"/>
    </row>
    <row r="242" spans="1:12" s="9" customFormat="1" ht="11.25">
      <c r="A242" s="503" t="s">
        <v>2790</v>
      </c>
      <c r="B242" s="504" t="s">
        <v>2791</v>
      </c>
      <c r="C242" s="505">
        <v>202</v>
      </c>
      <c r="D242" s="142">
        <v>36</v>
      </c>
      <c r="E242" s="684">
        <f t="shared" si="21"/>
        <v>0.17821782178217821</v>
      </c>
      <c r="F242" s="505">
        <v>99</v>
      </c>
      <c r="G242" s="259">
        <v>39</v>
      </c>
      <c r="H242" s="683">
        <f t="shared" si="22"/>
        <v>0.39393939393939392</v>
      </c>
      <c r="I242" s="259">
        <f t="shared" si="25"/>
        <v>301</v>
      </c>
      <c r="J242" s="686">
        <f t="shared" si="23"/>
        <v>75</v>
      </c>
      <c r="K242" s="683">
        <f t="shared" si="24"/>
        <v>0.24916943521594684</v>
      </c>
      <c r="L242" s="8"/>
    </row>
    <row r="243" spans="1:12" s="9" customFormat="1" ht="11.25">
      <c r="A243" s="503" t="s">
        <v>2792</v>
      </c>
      <c r="B243" s="504" t="s">
        <v>2793</v>
      </c>
      <c r="C243" s="505"/>
      <c r="D243" s="142"/>
      <c r="E243" s="684"/>
      <c r="F243" s="505"/>
      <c r="G243" s="259"/>
      <c r="H243" s="683"/>
      <c r="I243" s="259">
        <f t="shared" si="25"/>
        <v>0</v>
      </c>
      <c r="J243" s="686">
        <f t="shared" si="23"/>
        <v>0</v>
      </c>
      <c r="K243" s="683" t="e">
        <f t="shared" si="24"/>
        <v>#DIV/0!</v>
      </c>
      <c r="L243" s="8"/>
    </row>
    <row r="244" spans="1:12" s="9" customFormat="1" ht="11.25">
      <c r="A244" s="503" t="s">
        <v>2794</v>
      </c>
      <c r="B244" s="504" t="s">
        <v>2795</v>
      </c>
      <c r="C244" s="505">
        <v>12</v>
      </c>
      <c r="D244" s="142">
        <v>4</v>
      </c>
      <c r="E244" s="684">
        <f t="shared" si="21"/>
        <v>0.33333333333333331</v>
      </c>
      <c r="F244" s="505">
        <v>58</v>
      </c>
      <c r="G244" s="259">
        <v>19</v>
      </c>
      <c r="H244" s="683">
        <f t="shared" si="22"/>
        <v>0.32758620689655171</v>
      </c>
      <c r="I244" s="259">
        <f t="shared" si="25"/>
        <v>70</v>
      </c>
      <c r="J244" s="686">
        <f t="shared" si="23"/>
        <v>23</v>
      </c>
      <c r="K244" s="683">
        <f t="shared" si="24"/>
        <v>0.32857142857142857</v>
      </c>
      <c r="L244" s="8"/>
    </row>
    <row r="245" spans="1:12" s="9" customFormat="1" ht="11.25">
      <c r="A245" s="503" t="s">
        <v>2796</v>
      </c>
      <c r="B245" s="504" t="s">
        <v>2797</v>
      </c>
      <c r="C245" s="505">
        <v>0</v>
      </c>
      <c r="D245" s="142"/>
      <c r="E245" s="684"/>
      <c r="F245" s="505"/>
      <c r="G245" s="259"/>
      <c r="H245" s="683"/>
      <c r="I245" s="259">
        <f t="shared" si="25"/>
        <v>0</v>
      </c>
      <c r="J245" s="686">
        <f t="shared" si="23"/>
        <v>0</v>
      </c>
      <c r="K245" s="683" t="e">
        <f t="shared" si="24"/>
        <v>#DIV/0!</v>
      </c>
      <c r="L245" s="8"/>
    </row>
    <row r="246" spans="1:12" s="9" customFormat="1" ht="11.25">
      <c r="A246" s="503" t="s">
        <v>2798</v>
      </c>
      <c r="B246" s="504" t="s">
        <v>2799</v>
      </c>
      <c r="C246" s="505"/>
      <c r="D246" s="142"/>
      <c r="E246" s="684"/>
      <c r="F246" s="505">
        <v>1</v>
      </c>
      <c r="G246" s="259"/>
      <c r="H246" s="683">
        <f t="shared" si="22"/>
        <v>0</v>
      </c>
      <c r="I246" s="259">
        <f t="shared" si="25"/>
        <v>1</v>
      </c>
      <c r="J246" s="686">
        <f t="shared" si="23"/>
        <v>0</v>
      </c>
      <c r="K246" s="683">
        <f t="shared" si="24"/>
        <v>0</v>
      </c>
      <c r="L246" s="8"/>
    </row>
    <row r="247" spans="1:12" s="9" customFormat="1" ht="11.25">
      <c r="A247" s="529" t="s">
        <v>2882</v>
      </c>
      <c r="B247" s="494" t="s">
        <v>2883</v>
      </c>
      <c r="C247" s="505"/>
      <c r="D247" s="142"/>
      <c r="E247" s="684"/>
      <c r="F247" s="505"/>
      <c r="G247" s="259">
        <v>1</v>
      </c>
      <c r="H247" s="683"/>
      <c r="I247" s="259"/>
      <c r="J247" s="686">
        <f t="shared" si="23"/>
        <v>1</v>
      </c>
      <c r="K247" s="683"/>
      <c r="L247" s="8"/>
    </row>
    <row r="248" spans="1:12" s="9" customFormat="1" ht="11.25">
      <c r="A248" s="503" t="s">
        <v>2800</v>
      </c>
      <c r="B248" s="504" t="s">
        <v>2801</v>
      </c>
      <c r="C248" s="505"/>
      <c r="D248" s="142"/>
      <c r="E248" s="684"/>
      <c r="F248" s="505">
        <v>2</v>
      </c>
      <c r="G248" s="259"/>
      <c r="H248" s="683">
        <f t="shared" si="22"/>
        <v>0</v>
      </c>
      <c r="I248" s="259">
        <f t="shared" si="25"/>
        <v>2</v>
      </c>
      <c r="J248" s="686">
        <f t="shared" si="23"/>
        <v>0</v>
      </c>
      <c r="K248" s="683">
        <f t="shared" si="24"/>
        <v>0</v>
      </c>
      <c r="L248" s="8"/>
    </row>
    <row r="249" spans="1:12" s="9" customFormat="1" ht="11.25">
      <c r="A249" s="503" t="s">
        <v>2802</v>
      </c>
      <c r="B249" s="504" t="s">
        <v>2803</v>
      </c>
      <c r="C249" s="505"/>
      <c r="D249" s="142"/>
      <c r="E249" s="684"/>
      <c r="F249" s="505">
        <v>1</v>
      </c>
      <c r="G249" s="259"/>
      <c r="H249" s="683">
        <f t="shared" si="22"/>
        <v>0</v>
      </c>
      <c r="I249" s="259">
        <f t="shared" si="25"/>
        <v>1</v>
      </c>
      <c r="J249" s="686">
        <f t="shared" si="23"/>
        <v>0</v>
      </c>
      <c r="K249" s="683">
        <f t="shared" si="24"/>
        <v>0</v>
      </c>
      <c r="L249" s="8"/>
    </row>
    <row r="250" spans="1:12" s="9" customFormat="1" ht="11.25">
      <c r="A250" s="503" t="s">
        <v>2804</v>
      </c>
      <c r="B250" s="504" t="s">
        <v>2805</v>
      </c>
      <c r="C250" s="505"/>
      <c r="D250" s="142"/>
      <c r="E250" s="684"/>
      <c r="F250" s="505">
        <v>2</v>
      </c>
      <c r="G250" s="259"/>
      <c r="H250" s="683">
        <f t="shared" si="22"/>
        <v>0</v>
      </c>
      <c r="I250" s="259">
        <f t="shared" si="25"/>
        <v>2</v>
      </c>
      <c r="J250" s="686">
        <f t="shared" si="23"/>
        <v>0</v>
      </c>
      <c r="K250" s="683">
        <f t="shared" si="24"/>
        <v>0</v>
      </c>
      <c r="L250" s="8"/>
    </row>
    <row r="251" spans="1:12" s="9" customFormat="1" ht="11.25">
      <c r="A251" s="503" t="s">
        <v>2806</v>
      </c>
      <c r="B251" s="504" t="s">
        <v>2807</v>
      </c>
      <c r="C251" s="505"/>
      <c r="D251" s="142"/>
      <c r="E251" s="684"/>
      <c r="F251" s="505">
        <v>3</v>
      </c>
      <c r="G251" s="259">
        <v>1</v>
      </c>
      <c r="H251" s="683">
        <f t="shared" si="22"/>
        <v>0.33333333333333331</v>
      </c>
      <c r="I251" s="259">
        <f t="shared" si="25"/>
        <v>3</v>
      </c>
      <c r="J251" s="686">
        <f t="shared" si="23"/>
        <v>1</v>
      </c>
      <c r="K251" s="683">
        <f t="shared" si="24"/>
        <v>0.33333333333333331</v>
      </c>
      <c r="L251" s="8"/>
    </row>
    <row r="252" spans="1:12" s="9" customFormat="1" ht="11.25">
      <c r="A252" s="503" t="s">
        <v>2808</v>
      </c>
      <c r="B252" s="504" t="s">
        <v>2809</v>
      </c>
      <c r="C252" s="505">
        <v>1</v>
      </c>
      <c r="D252" s="142"/>
      <c r="E252" s="684">
        <f t="shared" si="21"/>
        <v>0</v>
      </c>
      <c r="F252" s="505">
        <v>26</v>
      </c>
      <c r="G252" s="259">
        <v>1</v>
      </c>
      <c r="H252" s="683">
        <f t="shared" si="22"/>
        <v>3.8461538461538464E-2</v>
      </c>
      <c r="I252" s="259">
        <f t="shared" si="25"/>
        <v>27</v>
      </c>
      <c r="J252" s="686">
        <f t="shared" si="23"/>
        <v>1</v>
      </c>
      <c r="K252" s="683">
        <f t="shared" si="24"/>
        <v>3.7037037037037035E-2</v>
      </c>
      <c r="L252" s="8"/>
    </row>
    <row r="253" spans="1:12" s="9" customFormat="1" ht="11.25">
      <c r="A253" s="503" t="s">
        <v>2810</v>
      </c>
      <c r="B253" s="504" t="s">
        <v>2811</v>
      </c>
      <c r="C253" s="505">
        <v>1</v>
      </c>
      <c r="D253" s="142"/>
      <c r="E253" s="684">
        <f t="shared" si="21"/>
        <v>0</v>
      </c>
      <c r="F253" s="505">
        <v>20</v>
      </c>
      <c r="G253" s="259">
        <v>4</v>
      </c>
      <c r="H253" s="683">
        <f t="shared" si="22"/>
        <v>0.2</v>
      </c>
      <c r="I253" s="259">
        <f t="shared" si="25"/>
        <v>21</v>
      </c>
      <c r="J253" s="686">
        <f t="shared" si="23"/>
        <v>4</v>
      </c>
      <c r="K253" s="683">
        <f t="shared" si="24"/>
        <v>0.19047619047619047</v>
      </c>
      <c r="L253" s="8"/>
    </row>
    <row r="254" spans="1:12" s="9" customFormat="1" ht="11.25">
      <c r="A254" s="503" t="s">
        <v>2812</v>
      </c>
      <c r="B254" s="504" t="s">
        <v>2813</v>
      </c>
      <c r="C254" s="505"/>
      <c r="D254" s="142"/>
      <c r="E254" s="684"/>
      <c r="F254" s="505">
        <v>6</v>
      </c>
      <c r="G254" s="259">
        <v>2</v>
      </c>
      <c r="H254" s="683">
        <f t="shared" si="22"/>
        <v>0.33333333333333331</v>
      </c>
      <c r="I254" s="259">
        <f t="shared" si="25"/>
        <v>6</v>
      </c>
      <c r="J254" s="686">
        <f t="shared" si="23"/>
        <v>2</v>
      </c>
      <c r="K254" s="683">
        <f t="shared" si="24"/>
        <v>0.33333333333333331</v>
      </c>
      <c r="L254" s="8"/>
    </row>
    <row r="255" spans="1:12" s="9" customFormat="1" ht="11.25">
      <c r="A255" s="503" t="s">
        <v>2814</v>
      </c>
      <c r="B255" s="504" t="s">
        <v>2815</v>
      </c>
      <c r="C255" s="505"/>
      <c r="D255" s="142"/>
      <c r="E255" s="684"/>
      <c r="F255" s="505">
        <v>2</v>
      </c>
      <c r="G255" s="259">
        <v>1</v>
      </c>
      <c r="H255" s="683">
        <f t="shared" si="22"/>
        <v>0.5</v>
      </c>
      <c r="I255" s="259">
        <f t="shared" si="25"/>
        <v>2</v>
      </c>
      <c r="J255" s="686">
        <f t="shared" si="23"/>
        <v>1</v>
      </c>
      <c r="K255" s="683">
        <f t="shared" si="24"/>
        <v>0.5</v>
      </c>
      <c r="L255" s="8"/>
    </row>
    <row r="256" spans="1:12" s="9" customFormat="1" ht="11.25">
      <c r="A256" s="503" t="s">
        <v>2816</v>
      </c>
      <c r="B256" s="504" t="s">
        <v>2817</v>
      </c>
      <c r="C256" s="505">
        <v>9</v>
      </c>
      <c r="D256" s="142"/>
      <c r="E256" s="684">
        <f t="shared" si="21"/>
        <v>0</v>
      </c>
      <c r="F256" s="505">
        <v>4</v>
      </c>
      <c r="G256" s="259">
        <v>1</v>
      </c>
      <c r="H256" s="683">
        <f t="shared" si="22"/>
        <v>0.25</v>
      </c>
      <c r="I256" s="259">
        <f t="shared" si="25"/>
        <v>13</v>
      </c>
      <c r="J256" s="686">
        <f t="shared" si="23"/>
        <v>1</v>
      </c>
      <c r="K256" s="683">
        <f t="shared" si="24"/>
        <v>7.6923076923076927E-2</v>
      </c>
      <c r="L256" s="8"/>
    </row>
    <row r="257" spans="1:12" s="9" customFormat="1" ht="11.25">
      <c r="A257" s="503" t="s">
        <v>2818</v>
      </c>
      <c r="B257" s="504" t="s">
        <v>2819</v>
      </c>
      <c r="C257" s="505">
        <v>3</v>
      </c>
      <c r="D257" s="142">
        <v>3</v>
      </c>
      <c r="E257" s="684">
        <f t="shared" si="21"/>
        <v>1</v>
      </c>
      <c r="F257" s="505">
        <v>2</v>
      </c>
      <c r="G257" s="259">
        <v>2</v>
      </c>
      <c r="H257" s="683">
        <f t="shared" si="22"/>
        <v>1</v>
      </c>
      <c r="I257" s="259">
        <f t="shared" si="25"/>
        <v>5</v>
      </c>
      <c r="J257" s="686">
        <f t="shared" si="23"/>
        <v>5</v>
      </c>
      <c r="K257" s="683">
        <f t="shared" si="24"/>
        <v>1</v>
      </c>
      <c r="L257" s="8"/>
    </row>
    <row r="258" spans="1:12" s="9" customFormat="1" ht="11.25">
      <c r="A258" s="503" t="s">
        <v>2820</v>
      </c>
      <c r="B258" s="504" t="s">
        <v>2821</v>
      </c>
      <c r="C258" s="505">
        <v>1</v>
      </c>
      <c r="D258" s="142"/>
      <c r="E258" s="684">
        <f t="shared" si="21"/>
        <v>0</v>
      </c>
      <c r="F258" s="505"/>
      <c r="G258" s="259"/>
      <c r="H258" s="683"/>
      <c r="I258" s="259">
        <f t="shared" si="25"/>
        <v>1</v>
      </c>
      <c r="J258" s="686">
        <f t="shared" si="23"/>
        <v>0</v>
      </c>
      <c r="K258" s="683">
        <f t="shared" si="24"/>
        <v>0</v>
      </c>
      <c r="L258" s="8"/>
    </row>
    <row r="259" spans="1:12" s="9" customFormat="1" ht="11.25">
      <c r="A259" s="503" t="s">
        <v>2822</v>
      </c>
      <c r="B259" s="504" t="s">
        <v>2823</v>
      </c>
      <c r="C259" s="505">
        <v>135</v>
      </c>
      <c r="D259" s="142">
        <v>2</v>
      </c>
      <c r="E259" s="684">
        <f t="shared" si="21"/>
        <v>1.4814814814814815E-2</v>
      </c>
      <c r="F259" s="505">
        <v>52</v>
      </c>
      <c r="G259" s="259">
        <v>63</v>
      </c>
      <c r="H259" s="683">
        <f t="shared" si="22"/>
        <v>1.2115384615384615</v>
      </c>
      <c r="I259" s="259">
        <f t="shared" si="25"/>
        <v>187</v>
      </c>
      <c r="J259" s="686">
        <f t="shared" si="23"/>
        <v>65</v>
      </c>
      <c r="K259" s="683">
        <f t="shared" si="24"/>
        <v>0.34759358288770054</v>
      </c>
      <c r="L259" s="8"/>
    </row>
    <row r="260" spans="1:12" s="9" customFormat="1" ht="11.25">
      <c r="A260" s="503" t="s">
        <v>2824</v>
      </c>
      <c r="B260" s="504" t="s">
        <v>2825</v>
      </c>
      <c r="C260" s="505">
        <v>226</v>
      </c>
      <c r="D260" s="142">
        <v>5</v>
      </c>
      <c r="E260" s="684">
        <f t="shared" si="21"/>
        <v>2.2123893805309734E-2</v>
      </c>
      <c r="F260" s="505">
        <v>69</v>
      </c>
      <c r="G260" s="259">
        <v>63</v>
      </c>
      <c r="H260" s="683">
        <f t="shared" si="22"/>
        <v>0.91304347826086951</v>
      </c>
      <c r="I260" s="259">
        <f t="shared" si="25"/>
        <v>295</v>
      </c>
      <c r="J260" s="686">
        <f t="shared" si="23"/>
        <v>68</v>
      </c>
      <c r="K260" s="683">
        <f t="shared" si="24"/>
        <v>0.23050847457627119</v>
      </c>
      <c r="L260" s="8"/>
    </row>
    <row r="261" spans="1:12" s="9" customFormat="1" ht="11.25">
      <c r="A261" s="503" t="s">
        <v>2826</v>
      </c>
      <c r="B261" s="504" t="s">
        <v>2827</v>
      </c>
      <c r="C261" s="505">
        <v>8</v>
      </c>
      <c r="D261" s="142">
        <v>5</v>
      </c>
      <c r="E261" s="684">
        <f t="shared" si="21"/>
        <v>0.625</v>
      </c>
      <c r="F261" s="505">
        <v>17</v>
      </c>
      <c r="G261" s="259">
        <v>15</v>
      </c>
      <c r="H261" s="683">
        <f t="shared" si="22"/>
        <v>0.88235294117647056</v>
      </c>
      <c r="I261" s="259">
        <f t="shared" si="25"/>
        <v>25</v>
      </c>
      <c r="J261" s="686">
        <f t="shared" si="23"/>
        <v>20</v>
      </c>
      <c r="K261" s="683">
        <f t="shared" si="24"/>
        <v>0.8</v>
      </c>
      <c r="L261" s="8"/>
    </row>
    <row r="262" spans="1:12" s="9" customFormat="1" ht="11.25">
      <c r="A262" s="503" t="s">
        <v>2828</v>
      </c>
      <c r="B262" s="504" t="s">
        <v>2829</v>
      </c>
      <c r="C262" s="505"/>
      <c r="D262" s="142"/>
      <c r="E262" s="684"/>
      <c r="F262" s="505">
        <v>1</v>
      </c>
      <c r="G262" s="259"/>
      <c r="H262" s="683">
        <f t="shared" si="22"/>
        <v>0</v>
      </c>
      <c r="I262" s="259">
        <f t="shared" si="25"/>
        <v>1</v>
      </c>
      <c r="J262" s="686">
        <f t="shared" si="23"/>
        <v>0</v>
      </c>
      <c r="K262" s="683">
        <f t="shared" si="24"/>
        <v>0</v>
      </c>
      <c r="L262" s="8"/>
    </row>
    <row r="263" spans="1:12" s="9" customFormat="1" ht="11.25">
      <c r="A263" s="503" t="s">
        <v>218</v>
      </c>
      <c r="B263" s="504" t="s">
        <v>2830</v>
      </c>
      <c r="C263" s="505">
        <v>1</v>
      </c>
      <c r="D263" s="142"/>
      <c r="E263" s="684">
        <f t="shared" si="21"/>
        <v>0</v>
      </c>
      <c r="F263" s="505">
        <v>20</v>
      </c>
      <c r="G263" s="259">
        <v>13</v>
      </c>
      <c r="H263" s="683">
        <f t="shared" si="22"/>
        <v>0.65</v>
      </c>
      <c r="I263" s="259">
        <f t="shared" si="25"/>
        <v>21</v>
      </c>
      <c r="J263" s="686">
        <f t="shared" si="23"/>
        <v>13</v>
      </c>
      <c r="K263" s="683">
        <f t="shared" si="24"/>
        <v>0.61904761904761907</v>
      </c>
      <c r="L263" s="8"/>
    </row>
    <row r="264" spans="1:12" s="9" customFormat="1" ht="11.25">
      <c r="A264" s="503" t="s">
        <v>2831</v>
      </c>
      <c r="B264" s="504" t="s">
        <v>2832</v>
      </c>
      <c r="C264" s="505">
        <v>127</v>
      </c>
      <c r="D264" s="142">
        <v>10</v>
      </c>
      <c r="E264" s="684">
        <f t="shared" si="21"/>
        <v>7.874015748031496E-2</v>
      </c>
      <c r="F264" s="505">
        <v>72</v>
      </c>
      <c r="G264" s="259">
        <v>85</v>
      </c>
      <c r="H264" s="683">
        <f t="shared" si="22"/>
        <v>1.1805555555555556</v>
      </c>
      <c r="I264" s="259">
        <f t="shared" si="25"/>
        <v>199</v>
      </c>
      <c r="J264" s="686">
        <f t="shared" si="23"/>
        <v>95</v>
      </c>
      <c r="K264" s="683">
        <f t="shared" si="24"/>
        <v>0.47738693467336685</v>
      </c>
      <c r="L264" s="8"/>
    </row>
    <row r="265" spans="1:12" s="9" customFormat="1" ht="11.25">
      <c r="A265" s="503" t="s">
        <v>2833</v>
      </c>
      <c r="B265" s="504" t="s">
        <v>2834</v>
      </c>
      <c r="C265" s="505"/>
      <c r="D265" s="142"/>
      <c r="E265" s="684"/>
      <c r="F265" s="505">
        <v>1</v>
      </c>
      <c r="G265" s="259"/>
      <c r="H265" s="683">
        <f t="shared" si="22"/>
        <v>0</v>
      </c>
      <c r="I265" s="259">
        <f t="shared" si="25"/>
        <v>1</v>
      </c>
      <c r="J265" s="686">
        <f t="shared" si="23"/>
        <v>0</v>
      </c>
      <c r="K265" s="683">
        <f t="shared" si="24"/>
        <v>0</v>
      </c>
      <c r="L265" s="8"/>
    </row>
    <row r="266" spans="1:12" s="9" customFormat="1" ht="11.25">
      <c r="A266" s="503" t="s">
        <v>2835</v>
      </c>
      <c r="B266" s="504" t="s">
        <v>2836</v>
      </c>
      <c r="C266" s="505">
        <v>5</v>
      </c>
      <c r="D266" s="142"/>
      <c r="E266" s="684">
        <f t="shared" si="21"/>
        <v>0</v>
      </c>
      <c r="F266" s="505">
        <v>20</v>
      </c>
      <c r="G266" s="259">
        <v>7</v>
      </c>
      <c r="H266" s="683">
        <f t="shared" si="22"/>
        <v>0.35</v>
      </c>
      <c r="I266" s="259">
        <f t="shared" si="25"/>
        <v>25</v>
      </c>
      <c r="J266" s="686">
        <f t="shared" si="23"/>
        <v>7</v>
      </c>
      <c r="K266" s="683">
        <f t="shared" si="24"/>
        <v>0.28000000000000003</v>
      </c>
      <c r="L266" s="8"/>
    </row>
    <row r="267" spans="1:12" s="9" customFormat="1" ht="11.25">
      <c r="A267" s="503" t="s">
        <v>2837</v>
      </c>
      <c r="B267" s="504" t="s">
        <v>2838</v>
      </c>
      <c r="C267" s="505">
        <v>1</v>
      </c>
      <c r="D267" s="142"/>
      <c r="E267" s="684">
        <f t="shared" si="21"/>
        <v>0</v>
      </c>
      <c r="F267" s="505">
        <v>39</v>
      </c>
      <c r="G267" s="259">
        <v>7</v>
      </c>
      <c r="H267" s="683">
        <f t="shared" si="22"/>
        <v>0.17948717948717949</v>
      </c>
      <c r="I267" s="259">
        <f t="shared" si="25"/>
        <v>40</v>
      </c>
      <c r="J267" s="686">
        <f t="shared" si="23"/>
        <v>7</v>
      </c>
      <c r="K267" s="683">
        <f t="shared" si="24"/>
        <v>0.17499999999999999</v>
      </c>
      <c r="L267" s="8"/>
    </row>
    <row r="268" spans="1:12" s="9" customFormat="1" ht="11.25">
      <c r="A268" s="503" t="s">
        <v>2839</v>
      </c>
      <c r="B268" s="504" t="s">
        <v>2840</v>
      </c>
      <c r="C268" s="505"/>
      <c r="D268" s="142"/>
      <c r="E268" s="684"/>
      <c r="F268" s="505">
        <v>35</v>
      </c>
      <c r="G268" s="259">
        <v>4</v>
      </c>
      <c r="H268" s="683">
        <f t="shared" ref="H268:H288" si="26">G268/F268</f>
        <v>0.11428571428571428</v>
      </c>
      <c r="I268" s="259">
        <f t="shared" si="25"/>
        <v>35</v>
      </c>
      <c r="J268" s="686">
        <f t="shared" ref="J268:J288" si="27">D268+G268</f>
        <v>4</v>
      </c>
      <c r="K268" s="683">
        <f t="shared" ref="K268:K288" si="28">J268/I268</f>
        <v>0.11428571428571428</v>
      </c>
      <c r="L268" s="8"/>
    </row>
    <row r="269" spans="1:12" s="9" customFormat="1" ht="11.25">
      <c r="A269" s="503" t="s">
        <v>2841</v>
      </c>
      <c r="B269" s="504" t="s">
        <v>2842</v>
      </c>
      <c r="C269" s="505">
        <v>0</v>
      </c>
      <c r="D269" s="142"/>
      <c r="E269" s="684"/>
      <c r="F269" s="505">
        <v>4</v>
      </c>
      <c r="G269" s="259">
        <v>1</v>
      </c>
      <c r="H269" s="683">
        <f t="shared" si="26"/>
        <v>0.25</v>
      </c>
      <c r="I269" s="259">
        <f t="shared" ref="I269:I288" si="29">C269+F269</f>
        <v>4</v>
      </c>
      <c r="J269" s="686">
        <f t="shared" si="27"/>
        <v>1</v>
      </c>
      <c r="K269" s="683">
        <f t="shared" si="28"/>
        <v>0.25</v>
      </c>
      <c r="L269" s="8"/>
    </row>
    <row r="270" spans="1:12" s="9" customFormat="1" ht="11.25">
      <c r="A270" s="503" t="s">
        <v>2843</v>
      </c>
      <c r="B270" s="504" t="s">
        <v>2844</v>
      </c>
      <c r="C270" s="505">
        <v>1</v>
      </c>
      <c r="D270" s="142"/>
      <c r="E270" s="684">
        <f t="shared" ref="E270:E288" si="30">D270/C270</f>
        <v>0</v>
      </c>
      <c r="F270" s="505">
        <v>10</v>
      </c>
      <c r="G270" s="259">
        <v>10</v>
      </c>
      <c r="H270" s="683">
        <f t="shared" si="26"/>
        <v>1</v>
      </c>
      <c r="I270" s="259">
        <f t="shared" si="29"/>
        <v>11</v>
      </c>
      <c r="J270" s="686">
        <f t="shared" si="27"/>
        <v>10</v>
      </c>
      <c r="K270" s="683">
        <f t="shared" si="28"/>
        <v>0.90909090909090906</v>
      </c>
      <c r="L270" s="8"/>
    </row>
    <row r="271" spans="1:12" s="9" customFormat="1" ht="11.25">
      <c r="A271" s="503" t="s">
        <v>2845</v>
      </c>
      <c r="B271" s="504" t="s">
        <v>2846</v>
      </c>
      <c r="C271" s="505"/>
      <c r="D271" s="142"/>
      <c r="E271" s="684"/>
      <c r="F271" s="505">
        <v>2</v>
      </c>
      <c r="G271" s="259">
        <v>4</v>
      </c>
      <c r="H271" s="683">
        <f t="shared" si="26"/>
        <v>2</v>
      </c>
      <c r="I271" s="259">
        <f t="shared" si="29"/>
        <v>2</v>
      </c>
      <c r="J271" s="686">
        <f t="shared" si="27"/>
        <v>4</v>
      </c>
      <c r="K271" s="683">
        <f t="shared" si="28"/>
        <v>2</v>
      </c>
      <c r="L271" s="8"/>
    </row>
    <row r="272" spans="1:12" s="9" customFormat="1" ht="11.25">
      <c r="A272" s="503" t="s">
        <v>2847</v>
      </c>
      <c r="B272" s="504" t="s">
        <v>2848</v>
      </c>
      <c r="C272" s="505">
        <v>1</v>
      </c>
      <c r="D272" s="142"/>
      <c r="E272" s="684">
        <f t="shared" si="30"/>
        <v>0</v>
      </c>
      <c r="F272" s="505">
        <v>15</v>
      </c>
      <c r="G272" s="259">
        <v>5</v>
      </c>
      <c r="H272" s="683">
        <f t="shared" si="26"/>
        <v>0.33333333333333331</v>
      </c>
      <c r="I272" s="259">
        <f t="shared" si="29"/>
        <v>16</v>
      </c>
      <c r="J272" s="686">
        <f t="shared" si="27"/>
        <v>5</v>
      </c>
      <c r="K272" s="683">
        <f t="shared" si="28"/>
        <v>0.3125</v>
      </c>
      <c r="L272" s="8"/>
    </row>
    <row r="273" spans="1:12" s="9" customFormat="1" ht="11.25">
      <c r="A273" s="503" t="s">
        <v>2849</v>
      </c>
      <c r="B273" s="504" t="s">
        <v>2850</v>
      </c>
      <c r="C273" s="505">
        <v>1</v>
      </c>
      <c r="D273" s="142"/>
      <c r="E273" s="684">
        <f t="shared" si="30"/>
        <v>0</v>
      </c>
      <c r="F273" s="505">
        <v>14</v>
      </c>
      <c r="G273" s="259">
        <v>3</v>
      </c>
      <c r="H273" s="683">
        <f t="shared" si="26"/>
        <v>0.21428571428571427</v>
      </c>
      <c r="I273" s="259">
        <f t="shared" si="29"/>
        <v>15</v>
      </c>
      <c r="J273" s="686">
        <f t="shared" si="27"/>
        <v>3</v>
      </c>
      <c r="K273" s="683">
        <f t="shared" si="28"/>
        <v>0.2</v>
      </c>
      <c r="L273" s="8"/>
    </row>
    <row r="274" spans="1:12" s="9" customFormat="1" ht="11.25">
      <c r="A274" s="503" t="s">
        <v>2851</v>
      </c>
      <c r="B274" s="504" t="s">
        <v>2852</v>
      </c>
      <c r="C274" s="505"/>
      <c r="D274" s="142"/>
      <c r="E274" s="684"/>
      <c r="F274" s="505">
        <v>2</v>
      </c>
      <c r="G274" s="259"/>
      <c r="H274" s="683">
        <f t="shared" si="26"/>
        <v>0</v>
      </c>
      <c r="I274" s="259">
        <f t="shared" si="29"/>
        <v>2</v>
      </c>
      <c r="J274" s="686">
        <f t="shared" si="27"/>
        <v>0</v>
      </c>
      <c r="K274" s="683">
        <f t="shared" si="28"/>
        <v>0</v>
      </c>
      <c r="L274" s="8"/>
    </row>
    <row r="275" spans="1:12" s="9" customFormat="1" ht="11.25">
      <c r="A275" s="503" t="s">
        <v>2853</v>
      </c>
      <c r="B275" s="504" t="s">
        <v>2854</v>
      </c>
      <c r="C275" s="505"/>
      <c r="D275" s="142"/>
      <c r="E275" s="684"/>
      <c r="F275" s="505">
        <v>43</v>
      </c>
      <c r="G275" s="259">
        <v>3</v>
      </c>
      <c r="H275" s="683">
        <f t="shared" si="26"/>
        <v>6.9767441860465115E-2</v>
      </c>
      <c r="I275" s="259">
        <f t="shared" si="29"/>
        <v>43</v>
      </c>
      <c r="J275" s="686">
        <f t="shared" si="27"/>
        <v>3</v>
      </c>
      <c r="K275" s="683">
        <f t="shared" si="28"/>
        <v>6.9767441860465115E-2</v>
      </c>
      <c r="L275" s="8"/>
    </row>
    <row r="276" spans="1:12" s="9" customFormat="1" ht="11.25">
      <c r="A276" s="503" t="s">
        <v>2855</v>
      </c>
      <c r="B276" s="504" t="s">
        <v>2856</v>
      </c>
      <c r="C276" s="505"/>
      <c r="D276" s="142"/>
      <c r="E276" s="684"/>
      <c r="F276" s="505">
        <v>2</v>
      </c>
      <c r="G276" s="259"/>
      <c r="H276" s="683">
        <f t="shared" si="26"/>
        <v>0</v>
      </c>
      <c r="I276" s="259">
        <f t="shared" si="29"/>
        <v>2</v>
      </c>
      <c r="J276" s="686">
        <f t="shared" si="27"/>
        <v>0</v>
      </c>
      <c r="K276" s="683">
        <f t="shared" si="28"/>
        <v>0</v>
      </c>
      <c r="L276" s="8"/>
    </row>
    <row r="277" spans="1:12" s="9" customFormat="1" ht="11.25">
      <c r="A277" s="503" t="s">
        <v>2857</v>
      </c>
      <c r="B277" s="504" t="s">
        <v>2858</v>
      </c>
      <c r="C277" s="505">
        <v>43</v>
      </c>
      <c r="D277" s="142">
        <v>4</v>
      </c>
      <c r="E277" s="684">
        <f t="shared" si="30"/>
        <v>9.3023255813953487E-2</v>
      </c>
      <c r="F277" s="505">
        <v>16</v>
      </c>
      <c r="G277" s="259">
        <v>18</v>
      </c>
      <c r="H277" s="683">
        <f t="shared" si="26"/>
        <v>1.125</v>
      </c>
      <c r="I277" s="259">
        <f t="shared" si="29"/>
        <v>59</v>
      </c>
      <c r="J277" s="686">
        <f t="shared" si="27"/>
        <v>22</v>
      </c>
      <c r="K277" s="683">
        <f t="shared" si="28"/>
        <v>0.3728813559322034</v>
      </c>
      <c r="L277" s="8"/>
    </row>
    <row r="278" spans="1:12" s="9" customFormat="1" ht="11.25">
      <c r="A278" s="503" t="s">
        <v>2859</v>
      </c>
      <c r="B278" s="504" t="s">
        <v>2860</v>
      </c>
      <c r="C278" s="505">
        <v>10</v>
      </c>
      <c r="D278" s="142"/>
      <c r="E278" s="684">
        <f t="shared" si="30"/>
        <v>0</v>
      </c>
      <c r="F278" s="505">
        <v>8</v>
      </c>
      <c r="G278" s="259"/>
      <c r="H278" s="683">
        <f t="shared" si="26"/>
        <v>0</v>
      </c>
      <c r="I278" s="259">
        <f t="shared" si="29"/>
        <v>18</v>
      </c>
      <c r="J278" s="686">
        <f t="shared" si="27"/>
        <v>0</v>
      </c>
      <c r="K278" s="683">
        <f t="shared" si="28"/>
        <v>0</v>
      </c>
      <c r="L278" s="8"/>
    </row>
    <row r="279" spans="1:12" s="9" customFormat="1" ht="11.25">
      <c r="A279" s="503" t="s">
        <v>216</v>
      </c>
      <c r="B279" s="504" t="s">
        <v>2861</v>
      </c>
      <c r="C279" s="505">
        <v>2</v>
      </c>
      <c r="D279" s="142">
        <v>1</v>
      </c>
      <c r="E279" s="684">
        <f t="shared" si="30"/>
        <v>0.5</v>
      </c>
      <c r="F279" s="505"/>
      <c r="G279" s="259"/>
      <c r="H279" s="683"/>
      <c r="I279" s="259">
        <f t="shared" si="29"/>
        <v>2</v>
      </c>
      <c r="J279" s="686">
        <f t="shared" si="27"/>
        <v>1</v>
      </c>
      <c r="K279" s="683">
        <f t="shared" si="28"/>
        <v>0.5</v>
      </c>
      <c r="L279" s="8"/>
    </row>
    <row r="280" spans="1:12" s="9" customFormat="1" ht="11.25">
      <c r="A280" s="503" t="s">
        <v>217</v>
      </c>
      <c r="B280" s="504" t="s">
        <v>2862</v>
      </c>
      <c r="C280" s="505">
        <v>2854</v>
      </c>
      <c r="D280" s="520">
        <v>1109</v>
      </c>
      <c r="E280" s="684">
        <f t="shared" si="30"/>
        <v>0.38857743517869658</v>
      </c>
      <c r="F280" s="505">
        <v>40</v>
      </c>
      <c r="G280" s="259">
        <v>9</v>
      </c>
      <c r="H280" s="683">
        <f t="shared" si="26"/>
        <v>0.22500000000000001</v>
      </c>
      <c r="I280" s="259">
        <f t="shared" si="29"/>
        <v>2894</v>
      </c>
      <c r="J280" s="686">
        <f t="shared" si="27"/>
        <v>1118</v>
      </c>
      <c r="K280" s="683">
        <f t="shared" si="28"/>
        <v>0.38631651693158259</v>
      </c>
      <c r="L280" s="8"/>
    </row>
    <row r="281" spans="1:12" s="9" customFormat="1" ht="11.25">
      <c r="A281" s="503" t="s">
        <v>2863</v>
      </c>
      <c r="B281" s="504" t="s">
        <v>2864</v>
      </c>
      <c r="C281" s="505">
        <v>86</v>
      </c>
      <c r="D281" s="520">
        <v>20</v>
      </c>
      <c r="E281" s="684">
        <f t="shared" si="30"/>
        <v>0.23255813953488372</v>
      </c>
      <c r="F281" s="505">
        <v>103</v>
      </c>
      <c r="G281" s="259">
        <v>50</v>
      </c>
      <c r="H281" s="683">
        <f t="shared" si="26"/>
        <v>0.4854368932038835</v>
      </c>
      <c r="I281" s="259">
        <f t="shared" si="29"/>
        <v>189</v>
      </c>
      <c r="J281" s="686">
        <f t="shared" si="27"/>
        <v>70</v>
      </c>
      <c r="K281" s="683">
        <f t="shared" si="28"/>
        <v>0.37037037037037035</v>
      </c>
      <c r="L281" s="8"/>
    </row>
    <row r="282" spans="1:12" s="9" customFormat="1" ht="11.25">
      <c r="A282" s="503" t="s">
        <v>2865</v>
      </c>
      <c r="B282" s="504" t="s">
        <v>2866</v>
      </c>
      <c r="C282" s="505">
        <v>108</v>
      </c>
      <c r="D282" s="520">
        <v>40</v>
      </c>
      <c r="E282" s="684">
        <f t="shared" si="30"/>
        <v>0.37037037037037035</v>
      </c>
      <c r="F282" s="505">
        <v>153</v>
      </c>
      <c r="G282" s="259">
        <v>54</v>
      </c>
      <c r="H282" s="683">
        <f t="shared" si="26"/>
        <v>0.35294117647058826</v>
      </c>
      <c r="I282" s="259">
        <f t="shared" si="29"/>
        <v>261</v>
      </c>
      <c r="J282" s="686">
        <f t="shared" si="27"/>
        <v>94</v>
      </c>
      <c r="K282" s="683">
        <f t="shared" si="28"/>
        <v>0.36015325670498083</v>
      </c>
      <c r="L282" s="8"/>
    </row>
    <row r="283" spans="1:12" s="9" customFormat="1" ht="11.25">
      <c r="A283" s="503" t="s">
        <v>2867</v>
      </c>
      <c r="B283" s="504" t="s">
        <v>2868</v>
      </c>
      <c r="C283" s="505">
        <v>8</v>
      </c>
      <c r="D283" s="520"/>
      <c r="E283" s="684">
        <f t="shared" si="30"/>
        <v>0</v>
      </c>
      <c r="F283" s="505"/>
      <c r="G283" s="259"/>
      <c r="H283" s="683"/>
      <c r="I283" s="259">
        <f t="shared" si="29"/>
        <v>8</v>
      </c>
      <c r="J283" s="686">
        <f t="shared" si="27"/>
        <v>0</v>
      </c>
      <c r="K283" s="683">
        <f t="shared" si="28"/>
        <v>0</v>
      </c>
      <c r="L283" s="8"/>
    </row>
    <row r="284" spans="1:12" s="9" customFormat="1" ht="11.25">
      <c r="A284" s="503" t="s">
        <v>2869</v>
      </c>
      <c r="B284" s="504" t="s">
        <v>2870</v>
      </c>
      <c r="C284" s="505">
        <v>94</v>
      </c>
      <c r="D284" s="520">
        <v>3</v>
      </c>
      <c r="E284" s="684">
        <f t="shared" si="30"/>
        <v>3.1914893617021274E-2</v>
      </c>
      <c r="F284" s="505">
        <v>174</v>
      </c>
      <c r="G284" s="259">
        <v>87</v>
      </c>
      <c r="H284" s="683">
        <f t="shared" si="26"/>
        <v>0.5</v>
      </c>
      <c r="I284" s="259">
        <f t="shared" si="29"/>
        <v>268</v>
      </c>
      <c r="J284" s="686">
        <f t="shared" si="27"/>
        <v>90</v>
      </c>
      <c r="K284" s="683">
        <f t="shared" si="28"/>
        <v>0.33582089552238809</v>
      </c>
      <c r="L284" s="8"/>
    </row>
    <row r="285" spans="1:12" s="9" customFormat="1" ht="11.25">
      <c r="A285" s="503" t="s">
        <v>2871</v>
      </c>
      <c r="B285" s="504" t="s">
        <v>2872</v>
      </c>
      <c r="C285" s="505">
        <v>8</v>
      </c>
      <c r="D285" s="520"/>
      <c r="E285" s="684">
        <f t="shared" si="30"/>
        <v>0</v>
      </c>
      <c r="F285" s="505"/>
      <c r="G285" s="259">
        <v>2</v>
      </c>
      <c r="H285" s="683"/>
      <c r="I285" s="259">
        <f t="shared" si="29"/>
        <v>8</v>
      </c>
      <c r="J285" s="686">
        <f t="shared" si="27"/>
        <v>2</v>
      </c>
      <c r="K285" s="683">
        <f t="shared" si="28"/>
        <v>0.25</v>
      </c>
      <c r="L285" s="8"/>
    </row>
    <row r="286" spans="1:12" s="9" customFormat="1" ht="11.25">
      <c r="A286" s="503" t="s">
        <v>2873</v>
      </c>
      <c r="B286" s="504" t="s">
        <v>2874</v>
      </c>
      <c r="C286" s="505">
        <v>1</v>
      </c>
      <c r="D286" s="520"/>
      <c r="E286" s="684">
        <f t="shared" si="30"/>
        <v>0</v>
      </c>
      <c r="F286" s="505"/>
      <c r="G286" s="259"/>
      <c r="H286" s="683"/>
      <c r="I286" s="259">
        <f t="shared" si="29"/>
        <v>1</v>
      </c>
      <c r="J286" s="686">
        <f t="shared" si="27"/>
        <v>0</v>
      </c>
      <c r="K286" s="683">
        <f t="shared" si="28"/>
        <v>0</v>
      </c>
      <c r="L286" s="8"/>
    </row>
    <row r="287" spans="1:12" s="9" customFormat="1" ht="11.25">
      <c r="A287" s="503" t="s">
        <v>2875</v>
      </c>
      <c r="B287" s="504" t="s">
        <v>2876</v>
      </c>
      <c r="C287" s="505">
        <v>12</v>
      </c>
      <c r="D287" s="520"/>
      <c r="E287" s="684">
        <f t="shared" si="30"/>
        <v>0</v>
      </c>
      <c r="F287" s="505">
        <v>2</v>
      </c>
      <c r="G287" s="259">
        <v>6</v>
      </c>
      <c r="H287" s="683">
        <f t="shared" si="26"/>
        <v>3</v>
      </c>
      <c r="I287" s="259">
        <f t="shared" si="29"/>
        <v>14</v>
      </c>
      <c r="J287" s="686">
        <f t="shared" si="27"/>
        <v>6</v>
      </c>
      <c r="K287" s="683">
        <f t="shared" si="28"/>
        <v>0.42857142857142855</v>
      </c>
      <c r="L287" s="8"/>
    </row>
    <row r="288" spans="1:12" s="9" customFormat="1" ht="11.25">
      <c r="A288" s="259"/>
      <c r="B288" s="712" t="s">
        <v>2877</v>
      </c>
      <c r="C288" s="705">
        <f>SUM(C203:C287)</f>
        <v>8905</v>
      </c>
      <c r="D288" s="705">
        <f>SUM(D203:D287)</f>
        <v>1570</v>
      </c>
      <c r="E288" s="694">
        <f t="shared" si="30"/>
        <v>0.17630544637843909</v>
      </c>
      <c r="F288" s="705">
        <f>SUM(F203:F287)</f>
        <v>16427</v>
      </c>
      <c r="G288" s="705">
        <f>SUM(G203:G287)</f>
        <v>6138</v>
      </c>
      <c r="H288" s="697">
        <f t="shared" si="26"/>
        <v>0.37365313203871675</v>
      </c>
      <c r="I288" s="688">
        <f t="shared" si="29"/>
        <v>25332</v>
      </c>
      <c r="J288" s="706">
        <f t="shared" si="27"/>
        <v>7708</v>
      </c>
      <c r="K288" s="697">
        <f t="shared" si="28"/>
        <v>0.30427917258803094</v>
      </c>
      <c r="L288" s="8"/>
    </row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</sheetData>
  <mergeCells count="5">
    <mergeCell ref="A6:A7"/>
    <mergeCell ref="B6:B7"/>
    <mergeCell ref="C6:E6"/>
    <mergeCell ref="F6:H6"/>
    <mergeCell ref="I6:K6"/>
  </mergeCells>
  <printOptions horizontalCentered="1"/>
  <pageMargins left="0" right="0" top="0" bottom="0" header="0.51181102362204722" footer="0.51181102362204722"/>
  <pageSetup paperSize="9" orientation="portrait" r:id="rId1"/>
  <headerFooter alignWithMargins="0">
    <oddFooter>&amp;R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selection activeCell="R14" sqref="R14"/>
    </sheetView>
  </sheetViews>
  <sheetFormatPr defaultRowHeight="12.75"/>
  <cols>
    <col min="1" max="1" width="13" customWidth="1"/>
    <col min="2" max="2" width="25" customWidth="1"/>
    <col min="3" max="3" width="7.140625" customWidth="1"/>
    <col min="4" max="4" width="7.5703125" customWidth="1"/>
    <col min="5" max="5" width="7.7109375" customWidth="1"/>
    <col min="6" max="6" width="7.140625" customWidth="1"/>
    <col min="7" max="7" width="7.7109375" customWidth="1"/>
    <col min="8" max="9" width="7.5703125" customWidth="1"/>
    <col min="10" max="10" width="7.85546875" customWidth="1"/>
    <col min="11" max="12" width="8.140625" customWidth="1"/>
    <col min="13" max="13" width="8" customWidth="1"/>
    <col min="14" max="14" width="7.5703125" customWidth="1"/>
    <col min="19" max="19" width="21.85546875" customWidth="1"/>
  </cols>
  <sheetData>
    <row r="1" spans="1:21">
      <c r="A1" s="393"/>
      <c r="B1" s="394" t="s">
        <v>155</v>
      </c>
      <c r="C1" s="387" t="str">
        <f>Kadar.ode.!C1</f>
        <v>ОПШТА БОЛНИЦА СЕНТА</v>
      </c>
      <c r="D1" s="389"/>
      <c r="E1" s="389"/>
      <c r="F1" s="391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1"/>
    </row>
    <row r="2" spans="1:21">
      <c r="A2" s="393"/>
      <c r="B2" s="394" t="s">
        <v>156</v>
      </c>
      <c r="C2" s="387" t="str">
        <f>Kadar.ode.!C2</f>
        <v>08923507</v>
      </c>
      <c r="D2" s="389"/>
      <c r="E2" s="389"/>
      <c r="F2" s="391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1"/>
    </row>
    <row r="3" spans="1:21">
      <c r="A3" s="393"/>
      <c r="B3" s="394"/>
      <c r="C3" s="387"/>
      <c r="D3" s="389"/>
      <c r="E3" s="389"/>
      <c r="F3" s="391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1"/>
    </row>
    <row r="4" spans="1:21" ht="14.25">
      <c r="A4" s="393"/>
      <c r="B4" s="394" t="s">
        <v>1819</v>
      </c>
      <c r="C4" s="388" t="s">
        <v>131</v>
      </c>
      <c r="D4" s="390"/>
      <c r="E4" s="390"/>
      <c r="F4" s="39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83"/>
      <c r="U4" s="368"/>
    </row>
    <row r="5" spans="1:21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68"/>
      <c r="U5" s="368"/>
    </row>
    <row r="6" spans="1:21" ht="12.75" customHeight="1">
      <c r="A6" s="972" t="s">
        <v>51</v>
      </c>
      <c r="B6" s="972" t="s">
        <v>1820</v>
      </c>
      <c r="C6" s="1007" t="s">
        <v>1821</v>
      </c>
      <c r="D6" s="1008"/>
      <c r="E6" s="1008"/>
      <c r="F6" s="1008"/>
      <c r="G6" s="1008"/>
      <c r="H6" s="1008"/>
      <c r="I6" s="1008"/>
      <c r="J6" s="1008"/>
      <c r="K6" s="1007" t="s">
        <v>1822</v>
      </c>
      <c r="L6" s="1008"/>
      <c r="M6" s="1008"/>
      <c r="N6" s="1008"/>
      <c r="O6" s="1008"/>
      <c r="P6" s="1008"/>
      <c r="Q6" s="1008"/>
      <c r="R6" s="1008"/>
      <c r="S6" s="991" t="s">
        <v>1847</v>
      </c>
      <c r="T6" s="995" t="s">
        <v>1823</v>
      </c>
      <c r="U6" s="995" t="s">
        <v>1824</v>
      </c>
    </row>
    <row r="7" spans="1:21" ht="13.5" customHeight="1" thickBot="1">
      <c r="A7" s="973"/>
      <c r="B7" s="973"/>
      <c r="C7" s="1001" t="s">
        <v>1808</v>
      </c>
      <c r="D7" s="1002"/>
      <c r="E7" s="1002"/>
      <c r="F7" s="1003"/>
      <c r="G7" s="1001" t="s">
        <v>1846</v>
      </c>
      <c r="H7" s="1002"/>
      <c r="I7" s="1002"/>
      <c r="J7" s="1003"/>
      <c r="K7" s="1001" t="s">
        <v>1808</v>
      </c>
      <c r="L7" s="1002"/>
      <c r="M7" s="1002"/>
      <c r="N7" s="1002"/>
      <c r="O7" s="1001" t="s">
        <v>1846</v>
      </c>
      <c r="P7" s="1002"/>
      <c r="Q7" s="1002"/>
      <c r="R7" s="1002"/>
      <c r="S7" s="991"/>
      <c r="T7" s="1000"/>
      <c r="U7" s="1000"/>
    </row>
    <row r="8" spans="1:21" ht="14.25" thickTop="1" thickBot="1">
      <c r="A8" s="401"/>
      <c r="B8" s="373"/>
      <c r="C8" s="396" t="s">
        <v>86</v>
      </c>
      <c r="D8" s="396" t="s">
        <v>1825</v>
      </c>
      <c r="E8" s="396" t="s">
        <v>1826</v>
      </c>
      <c r="F8" s="396" t="s">
        <v>1827</v>
      </c>
      <c r="G8" s="396" t="s">
        <v>86</v>
      </c>
      <c r="H8" s="396" t="s">
        <v>1825</v>
      </c>
      <c r="I8" s="396" t="s">
        <v>1826</v>
      </c>
      <c r="J8" s="396" t="s">
        <v>1827</v>
      </c>
      <c r="K8" s="396" t="s">
        <v>86</v>
      </c>
      <c r="L8" s="396" t="s">
        <v>1825</v>
      </c>
      <c r="M8" s="396" t="s">
        <v>1826</v>
      </c>
      <c r="N8" s="396" t="s">
        <v>1827</v>
      </c>
      <c r="O8" s="396" t="s">
        <v>86</v>
      </c>
      <c r="P8" s="396" t="s">
        <v>1825</v>
      </c>
      <c r="Q8" s="396" t="s">
        <v>1826</v>
      </c>
      <c r="R8" s="681" t="s">
        <v>1827</v>
      </c>
      <c r="S8" s="1004"/>
      <c r="T8" s="996"/>
      <c r="U8" s="996"/>
    </row>
    <row r="9" spans="1:21" ht="13.5" thickTop="1">
      <c r="A9" s="397" t="s">
        <v>1828</v>
      </c>
      <c r="B9" s="399"/>
      <c r="C9" s="384">
        <v>36</v>
      </c>
      <c r="D9" s="384">
        <v>15</v>
      </c>
      <c r="E9" s="384">
        <v>16</v>
      </c>
      <c r="F9" s="384">
        <v>5</v>
      </c>
      <c r="G9" s="384">
        <v>15</v>
      </c>
      <c r="H9" s="384">
        <v>15</v>
      </c>
      <c r="I9" s="384"/>
      <c r="J9" s="384"/>
      <c r="K9" s="384">
        <v>1920</v>
      </c>
      <c r="L9" s="384">
        <v>1784</v>
      </c>
      <c r="M9" s="384">
        <v>131</v>
      </c>
      <c r="N9" s="384">
        <v>5</v>
      </c>
      <c r="O9" s="384">
        <v>504</v>
      </c>
      <c r="P9" s="384">
        <v>504</v>
      </c>
      <c r="Q9" s="384"/>
      <c r="R9" s="364"/>
      <c r="S9" s="638">
        <f>O9/K9</f>
        <v>0.26250000000000001</v>
      </c>
      <c r="T9" s="367">
        <v>7416000</v>
      </c>
      <c r="U9" s="402">
        <v>7</v>
      </c>
    </row>
    <row r="10" spans="1:21" ht="23.25" customHeight="1">
      <c r="A10" s="376" t="s">
        <v>1829</v>
      </c>
      <c r="B10" s="376" t="s">
        <v>1830</v>
      </c>
      <c r="C10" s="366">
        <v>18</v>
      </c>
      <c r="D10" s="366">
        <v>2</v>
      </c>
      <c r="E10" s="366">
        <v>16</v>
      </c>
      <c r="F10" s="366"/>
      <c r="G10" s="366">
        <v>6</v>
      </c>
      <c r="H10" s="366">
        <v>6</v>
      </c>
      <c r="I10" s="366"/>
      <c r="J10" s="366"/>
      <c r="K10" s="366">
        <v>437</v>
      </c>
      <c r="L10" s="366">
        <v>306</v>
      </c>
      <c r="M10" s="366">
        <v>131</v>
      </c>
      <c r="N10" s="366"/>
      <c r="O10" s="366">
        <v>195</v>
      </c>
      <c r="P10" s="366">
        <v>195</v>
      </c>
      <c r="Q10" s="366"/>
      <c r="R10" s="365"/>
      <c r="S10" s="639">
        <f t="shared" ref="S10:S12" si="0">O10/K10</f>
        <v>0.44622425629290619</v>
      </c>
      <c r="T10" s="365"/>
      <c r="U10" s="403">
        <v>6</v>
      </c>
    </row>
    <row r="11" spans="1:21" ht="24" customHeight="1">
      <c r="A11" s="376" t="s">
        <v>1829</v>
      </c>
      <c r="B11" s="376" t="s">
        <v>1831</v>
      </c>
      <c r="C11" s="385">
        <v>15</v>
      </c>
      <c r="D11" s="385">
        <v>10</v>
      </c>
      <c r="E11" s="385"/>
      <c r="F11" s="385">
        <v>5</v>
      </c>
      <c r="G11" s="385">
        <v>6</v>
      </c>
      <c r="H11" s="385">
        <v>6</v>
      </c>
      <c r="I11" s="385"/>
      <c r="J11" s="385"/>
      <c r="K11" s="385">
        <v>1170</v>
      </c>
      <c r="L11" s="385">
        <v>1165</v>
      </c>
      <c r="M11" s="385"/>
      <c r="N11" s="385">
        <v>5</v>
      </c>
      <c r="O11" s="385">
        <v>232</v>
      </c>
      <c r="P11" s="385">
        <v>232</v>
      </c>
      <c r="Q11" s="385"/>
      <c r="R11" s="365"/>
      <c r="S11" s="639">
        <f t="shared" si="0"/>
        <v>0.19829059829059828</v>
      </c>
      <c r="T11" s="364"/>
      <c r="U11" s="403"/>
    </row>
    <row r="12" spans="1:21" ht="17.25" customHeight="1">
      <c r="A12" s="376" t="s">
        <v>1832</v>
      </c>
      <c r="B12" s="376" t="s">
        <v>1833</v>
      </c>
      <c r="C12" s="366">
        <v>3</v>
      </c>
      <c r="D12" s="366">
        <v>3</v>
      </c>
      <c r="E12" s="366"/>
      <c r="F12" s="366"/>
      <c r="G12" s="366">
        <v>3</v>
      </c>
      <c r="H12" s="366">
        <v>3</v>
      </c>
      <c r="I12" s="366"/>
      <c r="J12" s="366"/>
      <c r="K12" s="366">
        <v>313</v>
      </c>
      <c r="L12" s="366">
        <v>313</v>
      </c>
      <c r="M12" s="366"/>
      <c r="N12" s="366"/>
      <c r="O12" s="366">
        <v>77</v>
      </c>
      <c r="P12" s="366">
        <v>77</v>
      </c>
      <c r="Q12" s="366"/>
      <c r="R12" s="365"/>
      <c r="S12" s="639">
        <f t="shared" si="0"/>
        <v>0.24600638977635783</v>
      </c>
      <c r="T12" s="365"/>
      <c r="U12" s="403">
        <v>1</v>
      </c>
    </row>
    <row r="13" spans="1:21">
      <c r="A13" s="375" t="s">
        <v>1834</v>
      </c>
      <c r="B13" s="386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65"/>
      <c r="S13" s="365"/>
      <c r="T13" s="367"/>
      <c r="U13" s="402"/>
    </row>
    <row r="14" spans="1:21" ht="34.5" customHeight="1">
      <c r="A14" s="376" t="s">
        <v>1835</v>
      </c>
      <c r="B14" s="376" t="s">
        <v>1838</v>
      </c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493"/>
      <c r="O14" s="366"/>
      <c r="P14" s="366"/>
      <c r="Q14" s="366"/>
      <c r="R14" s="365" t="s">
        <v>288</v>
      </c>
      <c r="S14" s="365"/>
      <c r="T14" s="365"/>
      <c r="U14" s="403"/>
    </row>
    <row r="15" spans="1:21" ht="27.75" customHeight="1">
      <c r="A15" s="376" t="s">
        <v>1835</v>
      </c>
      <c r="B15" s="376" t="s">
        <v>1839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493"/>
      <c r="O15" s="366"/>
      <c r="P15" s="366"/>
      <c r="Q15" s="366"/>
      <c r="R15" s="365"/>
      <c r="S15" s="365"/>
      <c r="T15" s="365"/>
      <c r="U15" s="403"/>
    </row>
    <row r="16" spans="1:21" ht="51" customHeight="1">
      <c r="A16" s="376" t="s">
        <v>1836</v>
      </c>
      <c r="B16" s="376" t="s">
        <v>1840</v>
      </c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98"/>
      <c r="O16" s="384"/>
      <c r="P16" s="384"/>
      <c r="Q16" s="384"/>
      <c r="R16" s="365"/>
      <c r="S16" s="365"/>
      <c r="T16" s="367"/>
      <c r="U16" s="402"/>
    </row>
    <row r="17" spans="1:21">
      <c r="A17" s="377" t="s">
        <v>1841</v>
      </c>
      <c r="B17" s="378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4"/>
      <c r="S17" s="374"/>
      <c r="T17" s="374"/>
      <c r="U17" s="404"/>
    </row>
    <row r="18" spans="1:21">
      <c r="A18" s="380" t="s">
        <v>1837</v>
      </c>
      <c r="B18" s="374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2"/>
      <c r="S18" s="382"/>
      <c r="T18" s="382"/>
      <c r="U18" s="405"/>
    </row>
    <row r="19" spans="1:21">
      <c r="A19" s="1005" t="s">
        <v>86</v>
      </c>
      <c r="B19" s="1006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406"/>
      <c r="U19" s="407"/>
    </row>
  </sheetData>
  <mergeCells count="12">
    <mergeCell ref="A19:B19"/>
    <mergeCell ref="A6:A7"/>
    <mergeCell ref="B6:B7"/>
    <mergeCell ref="C6:J6"/>
    <mergeCell ref="K6:R6"/>
    <mergeCell ref="T6:T8"/>
    <mergeCell ref="U6:U8"/>
    <mergeCell ref="C7:F7"/>
    <mergeCell ref="G7:J7"/>
    <mergeCell ref="K7:N7"/>
    <mergeCell ref="O7:R7"/>
    <mergeCell ref="S6:S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workbookViewId="0">
      <selection activeCell="H5" sqref="H5"/>
    </sheetView>
  </sheetViews>
  <sheetFormatPr defaultColWidth="9.140625" defaultRowHeight="12.75"/>
  <cols>
    <col min="1" max="1" width="8.140625" style="10" customWidth="1"/>
    <col min="2" max="2" width="34.28515625" style="10" customWidth="1"/>
    <col min="3" max="3" width="12" style="10" customWidth="1"/>
    <col min="4" max="4" width="8.7109375" style="10" customWidth="1"/>
    <col min="5" max="5" width="8" style="10" customWidth="1"/>
    <col min="6" max="6" width="10" style="10" bestFit="1" customWidth="1"/>
    <col min="7" max="7" width="8" style="10" bestFit="1" customWidth="1"/>
    <col min="8" max="8" width="10" style="10" bestFit="1" customWidth="1"/>
    <col min="9" max="9" width="8.7109375" style="10" customWidth="1"/>
    <col min="10" max="10" width="8.85546875" style="10" customWidth="1"/>
    <col min="11" max="11" width="8" style="10" bestFit="1" customWidth="1"/>
    <col min="12" max="13" width="8" style="11" bestFit="1" customWidth="1"/>
    <col min="14" max="15" width="8" style="10" bestFit="1" customWidth="1"/>
    <col min="16" max="17" width="8" style="11" bestFit="1" customWidth="1"/>
    <col min="18" max="16384" width="9.140625" style="11"/>
  </cols>
  <sheetData>
    <row r="1" spans="1:18" s="31" customFormat="1" ht="15.75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88"/>
      <c r="H1" s="190"/>
      <c r="I1" s="188"/>
      <c r="J1" s="190"/>
      <c r="P1" s="14"/>
      <c r="Q1" s="14"/>
      <c r="R1" s="33"/>
    </row>
    <row r="2" spans="1:18" s="31" customFormat="1" ht="15.75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88"/>
      <c r="H2" s="190"/>
      <c r="I2" s="188"/>
      <c r="J2" s="190"/>
      <c r="P2" s="14"/>
      <c r="Q2" s="14"/>
      <c r="R2" s="33"/>
    </row>
    <row r="3" spans="1:18" s="31" customFormat="1" ht="15.75">
      <c r="A3" s="192"/>
      <c r="B3" s="193"/>
      <c r="C3" s="184"/>
      <c r="D3" s="188"/>
      <c r="E3" s="188"/>
      <c r="F3" s="188"/>
      <c r="G3" s="188"/>
      <c r="H3" s="190"/>
      <c r="I3" s="188"/>
      <c r="J3" s="190"/>
      <c r="P3" s="14"/>
      <c r="Q3" s="14"/>
      <c r="R3" s="33"/>
    </row>
    <row r="4" spans="1:18" s="31" customFormat="1" ht="15.75">
      <c r="A4" s="192"/>
      <c r="B4" s="193" t="s">
        <v>1797</v>
      </c>
      <c r="C4" s="185" t="s">
        <v>253</v>
      </c>
      <c r="D4" s="189"/>
      <c r="E4" s="189"/>
      <c r="F4" s="189"/>
      <c r="G4" s="189"/>
      <c r="H4" s="191"/>
      <c r="I4" s="189"/>
      <c r="J4" s="191"/>
      <c r="P4" s="14"/>
      <c r="Q4" s="14"/>
    </row>
    <row r="5" spans="1:18" s="31" customFormat="1" ht="15.75">
      <c r="A5" s="34"/>
      <c r="B5" s="34"/>
      <c r="C5" s="34"/>
      <c r="D5" s="34"/>
      <c r="E5" s="34"/>
      <c r="F5" s="34"/>
      <c r="G5" s="34"/>
      <c r="H5" s="30"/>
      <c r="I5" s="34"/>
      <c r="J5" s="30"/>
      <c r="K5" s="30"/>
      <c r="N5" s="30"/>
      <c r="O5" s="30"/>
      <c r="P5" s="14"/>
      <c r="Q5" s="14"/>
    </row>
    <row r="6" spans="1:18" s="31" customFormat="1" ht="12.75" customHeight="1">
      <c r="A6" s="1012" t="s">
        <v>51</v>
      </c>
      <c r="B6" s="991" t="s">
        <v>202</v>
      </c>
      <c r="C6" s="991" t="s">
        <v>280</v>
      </c>
      <c r="D6" s="1011" t="s">
        <v>254</v>
      </c>
      <c r="E6" s="1013" t="s">
        <v>86</v>
      </c>
      <c r="F6" s="1013"/>
      <c r="G6" s="1013"/>
      <c r="H6" s="1013"/>
    </row>
    <row r="7" spans="1:18" s="35" customFormat="1" ht="12.75" customHeight="1">
      <c r="A7" s="1012"/>
      <c r="B7" s="991"/>
      <c r="C7" s="991"/>
      <c r="D7" s="1011"/>
      <c r="E7" s="991" t="s">
        <v>1808</v>
      </c>
      <c r="F7" s="991"/>
      <c r="G7" s="991" t="s">
        <v>1810</v>
      </c>
      <c r="H7" s="991"/>
      <c r="I7" s="991" t="s">
        <v>1804</v>
      </c>
      <c r="J7" s="991"/>
    </row>
    <row r="8" spans="1:18" s="35" customFormat="1" ht="22.5">
      <c r="A8" s="1012"/>
      <c r="B8" s="991"/>
      <c r="C8" s="991"/>
      <c r="D8" s="1011"/>
      <c r="E8" s="160" t="s">
        <v>11</v>
      </c>
      <c r="F8" s="160" t="s">
        <v>48</v>
      </c>
      <c r="G8" s="160" t="s">
        <v>11</v>
      </c>
      <c r="H8" s="160" t="s">
        <v>48</v>
      </c>
      <c r="I8" s="356" t="s">
        <v>11</v>
      </c>
      <c r="J8" s="356" t="s">
        <v>48</v>
      </c>
    </row>
    <row r="9" spans="1:18" s="35" customFormat="1" ht="40.5" customHeight="1">
      <c r="A9" s="1014" t="s">
        <v>2180</v>
      </c>
      <c r="B9" s="1015"/>
      <c r="C9" s="1015"/>
      <c r="D9" s="1015"/>
      <c r="E9" s="1015"/>
      <c r="F9" s="1015"/>
      <c r="G9" s="1015"/>
      <c r="H9" s="1015"/>
      <c r="I9" s="1015"/>
      <c r="J9" s="1015"/>
    </row>
    <row r="10" spans="1:18" s="35" customFormat="1">
      <c r="A10" s="161" t="s">
        <v>2181</v>
      </c>
      <c r="B10" s="575" t="s">
        <v>219</v>
      </c>
      <c r="C10" s="161" t="s">
        <v>2182</v>
      </c>
      <c r="D10" s="162">
        <v>5889.37</v>
      </c>
      <c r="E10" s="574"/>
      <c r="F10" s="142"/>
      <c r="G10" s="420"/>
      <c r="H10" s="420"/>
      <c r="I10" s="420"/>
      <c r="J10" s="420"/>
    </row>
    <row r="11" spans="1:18" s="35" customFormat="1">
      <c r="A11" s="161" t="s">
        <v>2183</v>
      </c>
      <c r="B11" s="575" t="s">
        <v>2184</v>
      </c>
      <c r="C11" s="161" t="s">
        <v>2182</v>
      </c>
      <c r="D11" s="162">
        <v>5889.37</v>
      </c>
      <c r="E11" s="574">
        <v>65</v>
      </c>
      <c r="F11" s="142">
        <f>D11*E11</f>
        <v>382809.05</v>
      </c>
      <c r="G11" s="420">
        <v>16</v>
      </c>
      <c r="H11" s="579">
        <f>G11*D11</f>
        <v>94229.92</v>
      </c>
      <c r="I11" s="582">
        <f>G11/E11</f>
        <v>0.24615384615384617</v>
      </c>
      <c r="J11" s="582">
        <f>H11/F11</f>
        <v>0.24615384615384617</v>
      </c>
    </row>
    <row r="12" spans="1:18" s="35" customFormat="1">
      <c r="A12" s="161" t="s">
        <v>2185</v>
      </c>
      <c r="B12" s="575" t="s">
        <v>2186</v>
      </c>
      <c r="C12" s="161" t="s">
        <v>2182</v>
      </c>
      <c r="D12" s="162">
        <v>7067.24</v>
      </c>
      <c r="E12" s="574">
        <v>250</v>
      </c>
      <c r="F12" s="142">
        <f t="shared" ref="F12:F17" si="0">D12*E12</f>
        <v>1766810</v>
      </c>
      <c r="G12" s="420">
        <v>229</v>
      </c>
      <c r="H12" s="579">
        <f t="shared" ref="H12:H19" si="1">G12*D12</f>
        <v>1618397.96</v>
      </c>
      <c r="I12" s="582">
        <f t="shared" ref="I12:I19" si="2">G12/E12</f>
        <v>0.91600000000000004</v>
      </c>
      <c r="J12" s="582">
        <f t="shared" ref="J12:J20" si="3">H12/F12</f>
        <v>0.91599999999999993</v>
      </c>
    </row>
    <row r="13" spans="1:18" s="35" customFormat="1">
      <c r="A13" s="161" t="s">
        <v>2187</v>
      </c>
      <c r="B13" s="575" t="s">
        <v>2188</v>
      </c>
      <c r="C13" s="161" t="s">
        <v>2182</v>
      </c>
      <c r="D13" s="162">
        <v>3121.37</v>
      </c>
      <c r="E13" s="574">
        <v>30</v>
      </c>
      <c r="F13" s="142">
        <f t="shared" si="0"/>
        <v>93641.099999999991</v>
      </c>
      <c r="G13" s="420">
        <v>46</v>
      </c>
      <c r="H13" s="579">
        <f t="shared" si="1"/>
        <v>143583.01999999999</v>
      </c>
      <c r="I13" s="582">
        <f t="shared" si="2"/>
        <v>1.5333333333333334</v>
      </c>
      <c r="J13" s="582">
        <f t="shared" si="3"/>
        <v>1.5333333333333334</v>
      </c>
    </row>
    <row r="14" spans="1:18" s="35" customFormat="1">
      <c r="A14" s="161" t="s">
        <v>2189</v>
      </c>
      <c r="B14" s="575" t="s">
        <v>2190</v>
      </c>
      <c r="C14" s="161" t="s">
        <v>2182</v>
      </c>
      <c r="D14" s="162">
        <v>3710.3</v>
      </c>
      <c r="E14" s="574">
        <v>168</v>
      </c>
      <c r="F14" s="142">
        <f t="shared" si="0"/>
        <v>623330.4</v>
      </c>
      <c r="G14" s="420">
        <v>159</v>
      </c>
      <c r="H14" s="579">
        <f t="shared" si="1"/>
        <v>589937.70000000007</v>
      </c>
      <c r="I14" s="582">
        <f t="shared" si="2"/>
        <v>0.9464285714285714</v>
      </c>
      <c r="J14" s="582">
        <f t="shared" si="3"/>
        <v>0.94642857142857151</v>
      </c>
    </row>
    <row r="15" spans="1:18" s="35" customFormat="1">
      <c r="A15" s="161" t="s">
        <v>2191</v>
      </c>
      <c r="B15" s="575" t="s">
        <v>245</v>
      </c>
      <c r="C15" s="161" t="s">
        <v>2182</v>
      </c>
      <c r="D15" s="162">
        <v>2179.0700000000002</v>
      </c>
      <c r="E15" s="574"/>
      <c r="F15" s="142">
        <f t="shared" si="0"/>
        <v>0</v>
      </c>
      <c r="G15" s="420">
        <v>40</v>
      </c>
      <c r="H15" s="579">
        <f t="shared" si="1"/>
        <v>87162.8</v>
      </c>
      <c r="I15" s="582"/>
      <c r="J15" s="582"/>
    </row>
    <row r="16" spans="1:18" s="35" customFormat="1">
      <c r="A16" s="161" t="s">
        <v>2192</v>
      </c>
      <c r="B16" s="575" t="s">
        <v>2193</v>
      </c>
      <c r="C16" s="161" t="s">
        <v>2182</v>
      </c>
      <c r="D16" s="162">
        <v>1177.8699999999999</v>
      </c>
      <c r="E16" s="574">
        <v>2</v>
      </c>
      <c r="F16" s="142">
        <f t="shared" si="0"/>
        <v>2355.7399999999998</v>
      </c>
      <c r="G16" s="420"/>
      <c r="H16" s="579"/>
      <c r="I16" s="582">
        <f t="shared" si="2"/>
        <v>0</v>
      </c>
      <c r="J16" s="582">
        <f t="shared" si="3"/>
        <v>0</v>
      </c>
    </row>
    <row r="17" spans="1:10" s="35" customFormat="1">
      <c r="A17" s="161" t="s">
        <v>2194</v>
      </c>
      <c r="B17" s="575" t="s">
        <v>2195</v>
      </c>
      <c r="C17" s="161" t="s">
        <v>2182</v>
      </c>
      <c r="D17" s="162">
        <v>1177.8699999999999</v>
      </c>
      <c r="E17" s="574"/>
      <c r="F17" s="142">
        <f t="shared" si="0"/>
        <v>0</v>
      </c>
      <c r="G17" s="420"/>
      <c r="H17" s="579"/>
      <c r="I17" s="582"/>
      <c r="J17" s="582"/>
    </row>
    <row r="18" spans="1:10" s="35" customFormat="1">
      <c r="A18" s="161"/>
      <c r="B18" s="576"/>
      <c r="C18" s="161"/>
      <c r="D18" s="162"/>
      <c r="E18" s="420"/>
      <c r="F18" s="581">
        <f>SUM(F11:F17)</f>
        <v>2868946.29</v>
      </c>
      <c r="G18" s="420"/>
      <c r="H18" s="580">
        <f>SUM(H11:H17)</f>
        <v>2533311.4</v>
      </c>
      <c r="I18" s="582"/>
      <c r="J18" s="583">
        <f t="shared" si="3"/>
        <v>0.88301109324706106</v>
      </c>
    </row>
    <row r="19" spans="1:10" s="35" customFormat="1">
      <c r="A19" s="161" t="s">
        <v>2196</v>
      </c>
      <c r="B19" s="576" t="s">
        <v>2197</v>
      </c>
      <c r="C19" s="161" t="s">
        <v>2198</v>
      </c>
      <c r="D19" s="162">
        <v>1021.9</v>
      </c>
      <c r="E19" s="420">
        <v>1</v>
      </c>
      <c r="F19" s="578">
        <f>D19*E19</f>
        <v>1021.9</v>
      </c>
      <c r="G19" s="420">
        <v>1</v>
      </c>
      <c r="H19" s="579">
        <f t="shared" si="1"/>
        <v>1021.9</v>
      </c>
      <c r="I19" s="582">
        <f t="shared" si="2"/>
        <v>1</v>
      </c>
      <c r="J19" s="582">
        <f t="shared" si="3"/>
        <v>1</v>
      </c>
    </row>
    <row r="20" spans="1:10" s="35" customFormat="1">
      <c r="A20" s="161"/>
      <c r="B20" s="577" t="s">
        <v>2199</v>
      </c>
      <c r="C20" s="161"/>
      <c r="D20" s="162"/>
      <c r="E20" s="420"/>
      <c r="F20" s="581">
        <f>SUM(F18:F19)</f>
        <v>2869968.19</v>
      </c>
      <c r="G20" s="420"/>
      <c r="H20" s="580">
        <f>SUM(H18:H19)</f>
        <v>2534333.2999999998</v>
      </c>
      <c r="I20" s="582"/>
      <c r="J20" s="583">
        <f t="shared" si="3"/>
        <v>0.88305274909684617</v>
      </c>
    </row>
    <row r="21" spans="1:10" s="35" customFormat="1">
      <c r="A21" s="1016" t="s">
        <v>2201</v>
      </c>
      <c r="B21" s="1017"/>
      <c r="C21" s="1017"/>
      <c r="D21" s="1017"/>
      <c r="E21" s="1017"/>
      <c r="F21" s="1017"/>
      <c r="G21" s="1017"/>
      <c r="H21" s="1017"/>
      <c r="I21" s="1017"/>
      <c r="J21" s="1017"/>
    </row>
    <row r="22" spans="1:10" s="35" customFormat="1">
      <c r="A22" s="1016" t="s">
        <v>2200</v>
      </c>
      <c r="B22" s="1017"/>
      <c r="C22" s="1017"/>
      <c r="D22" s="1017"/>
      <c r="E22" s="1017"/>
      <c r="F22" s="1017"/>
      <c r="G22" s="1017"/>
      <c r="H22" s="1017"/>
      <c r="I22" s="1017"/>
      <c r="J22" s="1017"/>
    </row>
    <row r="23" spans="1:10" s="35" customFormat="1" ht="25.5" customHeight="1">
      <c r="A23" s="267"/>
      <c r="B23" s="1009" t="s">
        <v>289</v>
      </c>
      <c r="C23" s="1010"/>
      <c r="D23" s="1010"/>
      <c r="E23" s="1010"/>
      <c r="F23" s="1010"/>
      <c r="G23" s="1010"/>
      <c r="H23" s="1010"/>
      <c r="I23" s="1010"/>
      <c r="J23" s="1010"/>
    </row>
    <row r="24" spans="1:10" s="12" customFormat="1">
      <c r="A24" s="161">
        <v>540100</v>
      </c>
      <c r="B24" s="201" t="s">
        <v>219</v>
      </c>
      <c r="C24" s="161" t="s">
        <v>220</v>
      </c>
      <c r="D24" s="162">
        <v>11.2</v>
      </c>
      <c r="E24" s="142"/>
      <c r="F24" s="142">
        <f t="shared" ref="F24:F50" si="4">D24*E24</f>
        <v>0</v>
      </c>
      <c r="G24" s="142"/>
      <c r="H24" s="142">
        <f t="shared" ref="H24:H50" si="5">D24*G24</f>
        <v>0</v>
      </c>
      <c r="I24" s="142"/>
      <c r="J24" s="142"/>
    </row>
    <row r="25" spans="1:10" s="12" customFormat="1">
      <c r="A25" s="161">
        <v>540101</v>
      </c>
      <c r="B25" s="201" t="s">
        <v>221</v>
      </c>
      <c r="C25" s="161" t="s">
        <v>220</v>
      </c>
      <c r="D25" s="162">
        <v>13.72</v>
      </c>
      <c r="E25" s="142"/>
      <c r="F25" s="142">
        <f t="shared" si="4"/>
        <v>0</v>
      </c>
      <c r="G25" s="142"/>
      <c r="H25" s="142">
        <f t="shared" si="5"/>
        <v>0</v>
      </c>
      <c r="I25" s="142"/>
      <c r="J25" s="142"/>
    </row>
    <row r="26" spans="1:10" s="12" customFormat="1">
      <c r="A26" s="161">
        <v>540102</v>
      </c>
      <c r="B26" s="201" t="s">
        <v>222</v>
      </c>
      <c r="C26" s="161" t="s">
        <v>220</v>
      </c>
      <c r="D26" s="162">
        <v>17.190000000000001</v>
      </c>
      <c r="E26" s="142"/>
      <c r="F26" s="142">
        <f t="shared" si="4"/>
        <v>0</v>
      </c>
      <c r="G26" s="142"/>
      <c r="H26" s="142">
        <f t="shared" si="5"/>
        <v>0</v>
      </c>
      <c r="I26" s="142"/>
      <c r="J26" s="142"/>
    </row>
    <row r="27" spans="1:10" s="12" customFormat="1">
      <c r="A27" s="161">
        <v>540103</v>
      </c>
      <c r="B27" s="201" t="s">
        <v>223</v>
      </c>
      <c r="C27" s="161" t="s">
        <v>220</v>
      </c>
      <c r="D27" s="162">
        <v>14.17</v>
      </c>
      <c r="E27" s="142"/>
      <c r="F27" s="142">
        <f t="shared" si="4"/>
        <v>0</v>
      </c>
      <c r="G27" s="142"/>
      <c r="H27" s="142">
        <f t="shared" si="5"/>
        <v>0</v>
      </c>
      <c r="I27" s="142"/>
      <c r="J27" s="142"/>
    </row>
    <row r="28" spans="1:10" s="12" customFormat="1">
      <c r="A28" s="161">
        <v>540104</v>
      </c>
      <c r="B28" s="201" t="s">
        <v>224</v>
      </c>
      <c r="C28" s="161" t="s">
        <v>220</v>
      </c>
      <c r="D28" s="162">
        <v>11.46</v>
      </c>
      <c r="E28" s="142"/>
      <c r="F28" s="142">
        <f t="shared" si="4"/>
        <v>0</v>
      </c>
      <c r="G28" s="142"/>
      <c r="H28" s="142">
        <f t="shared" si="5"/>
        <v>0</v>
      </c>
      <c r="I28" s="142"/>
      <c r="J28" s="142"/>
    </row>
    <row r="29" spans="1:10" s="12" customFormat="1" ht="22.5">
      <c r="A29" s="161">
        <v>540105</v>
      </c>
      <c r="B29" s="201" t="s">
        <v>225</v>
      </c>
      <c r="C29" s="161" t="s">
        <v>220</v>
      </c>
      <c r="D29" s="162">
        <v>12.08</v>
      </c>
      <c r="E29" s="142"/>
      <c r="F29" s="142">
        <f t="shared" si="4"/>
        <v>0</v>
      </c>
      <c r="G29" s="142"/>
      <c r="H29" s="142">
        <f t="shared" si="5"/>
        <v>0</v>
      </c>
      <c r="I29" s="142"/>
      <c r="J29" s="142"/>
    </row>
    <row r="30" spans="1:10" s="12" customFormat="1">
      <c r="A30" s="161">
        <v>560100</v>
      </c>
      <c r="B30" s="201" t="s">
        <v>226</v>
      </c>
      <c r="C30" s="161" t="s">
        <v>220</v>
      </c>
      <c r="D30" s="162">
        <v>11.2</v>
      </c>
      <c r="E30" s="142"/>
      <c r="F30" s="142">
        <f t="shared" si="4"/>
        <v>0</v>
      </c>
      <c r="G30" s="142"/>
      <c r="H30" s="142">
        <f t="shared" si="5"/>
        <v>0</v>
      </c>
      <c r="I30" s="142"/>
      <c r="J30" s="142"/>
    </row>
    <row r="31" spans="1:10" s="12" customFormat="1" ht="22.5">
      <c r="A31" s="161">
        <v>560101</v>
      </c>
      <c r="B31" s="201" t="s">
        <v>227</v>
      </c>
      <c r="C31" s="161" t="s">
        <v>220</v>
      </c>
      <c r="D31" s="162" t="s">
        <v>228</v>
      </c>
      <c r="E31" s="142"/>
      <c r="F31" s="142" t="e">
        <f t="shared" si="4"/>
        <v>#VALUE!</v>
      </c>
      <c r="G31" s="142"/>
      <c r="H31" s="142" t="e">
        <f t="shared" si="5"/>
        <v>#VALUE!</v>
      </c>
      <c r="I31" s="142"/>
      <c r="J31" s="142"/>
    </row>
    <row r="32" spans="1:10" s="12" customFormat="1">
      <c r="A32" s="161">
        <v>560200</v>
      </c>
      <c r="B32" s="201" t="s">
        <v>229</v>
      </c>
      <c r="C32" s="161" t="s">
        <v>220</v>
      </c>
      <c r="D32" s="162">
        <v>17.27</v>
      </c>
      <c r="E32" s="142"/>
      <c r="F32" s="142">
        <f t="shared" si="4"/>
        <v>0</v>
      </c>
      <c r="G32" s="142"/>
      <c r="H32" s="142">
        <f t="shared" si="5"/>
        <v>0</v>
      </c>
      <c r="I32" s="142"/>
      <c r="J32" s="142"/>
    </row>
    <row r="33" spans="1:10" s="12" customFormat="1">
      <c r="A33" s="161">
        <v>560800</v>
      </c>
      <c r="B33" s="201" t="s">
        <v>230</v>
      </c>
      <c r="C33" s="161" t="s">
        <v>220</v>
      </c>
      <c r="D33" s="162">
        <v>18.78</v>
      </c>
      <c r="E33" s="142"/>
      <c r="F33" s="142">
        <f t="shared" si="4"/>
        <v>0</v>
      </c>
      <c r="G33" s="142"/>
      <c r="H33" s="142">
        <f t="shared" si="5"/>
        <v>0</v>
      </c>
      <c r="I33" s="142"/>
      <c r="J33" s="142"/>
    </row>
    <row r="34" spans="1:10" s="12" customFormat="1" ht="22.5">
      <c r="A34" s="161">
        <v>560300</v>
      </c>
      <c r="B34" s="201" t="s">
        <v>231</v>
      </c>
      <c r="C34" s="161" t="s">
        <v>220</v>
      </c>
      <c r="D34" s="162">
        <v>12.08</v>
      </c>
      <c r="E34" s="142"/>
      <c r="F34" s="142">
        <f t="shared" si="4"/>
        <v>0</v>
      </c>
      <c r="G34" s="142"/>
      <c r="H34" s="142">
        <f t="shared" si="5"/>
        <v>0</v>
      </c>
      <c r="I34" s="142"/>
      <c r="J34" s="142"/>
    </row>
    <row r="35" spans="1:10" s="12" customFormat="1">
      <c r="A35" s="161">
        <v>560102</v>
      </c>
      <c r="B35" s="201" t="s">
        <v>232</v>
      </c>
      <c r="C35" s="161" t="s">
        <v>220</v>
      </c>
      <c r="D35" s="162">
        <v>19.89</v>
      </c>
      <c r="E35" s="142"/>
      <c r="F35" s="142">
        <f t="shared" si="4"/>
        <v>0</v>
      </c>
      <c r="G35" s="142"/>
      <c r="H35" s="142">
        <f t="shared" si="5"/>
        <v>0</v>
      </c>
      <c r="I35" s="142"/>
      <c r="J35" s="142"/>
    </row>
    <row r="36" spans="1:10" s="12" customFormat="1" ht="22.5">
      <c r="A36" s="161">
        <v>560301</v>
      </c>
      <c r="B36" s="201" t="s">
        <v>233</v>
      </c>
      <c r="C36" s="161" t="s">
        <v>220</v>
      </c>
      <c r="D36" s="162">
        <v>13.31</v>
      </c>
      <c r="E36" s="142"/>
      <c r="F36" s="142">
        <f t="shared" si="4"/>
        <v>0</v>
      </c>
      <c r="G36" s="142"/>
      <c r="H36" s="142">
        <f t="shared" si="5"/>
        <v>0</v>
      </c>
      <c r="I36" s="142"/>
      <c r="J36" s="142"/>
    </row>
    <row r="37" spans="1:10" s="12" customFormat="1" ht="33.75">
      <c r="A37" s="161">
        <v>510110</v>
      </c>
      <c r="B37" s="201" t="s">
        <v>234</v>
      </c>
      <c r="C37" s="161" t="s">
        <v>50</v>
      </c>
      <c r="D37" s="162" t="s">
        <v>235</v>
      </c>
      <c r="E37" s="142"/>
      <c r="F37" s="142" t="e">
        <f t="shared" si="4"/>
        <v>#VALUE!</v>
      </c>
      <c r="G37" s="142"/>
      <c r="H37" s="142" t="e">
        <f t="shared" si="5"/>
        <v>#VALUE!</v>
      </c>
      <c r="I37" s="142"/>
      <c r="J37" s="142"/>
    </row>
    <row r="38" spans="1:10" s="12" customFormat="1" ht="22.5">
      <c r="A38" s="161">
        <v>510200</v>
      </c>
      <c r="B38" s="201" t="s">
        <v>236</v>
      </c>
      <c r="C38" s="161" t="s">
        <v>220</v>
      </c>
      <c r="D38" s="162" t="s">
        <v>237</v>
      </c>
      <c r="E38" s="142"/>
      <c r="F38" s="142" t="e">
        <f t="shared" si="4"/>
        <v>#VALUE!</v>
      </c>
      <c r="G38" s="142"/>
      <c r="H38" s="142" t="e">
        <f t="shared" si="5"/>
        <v>#VALUE!</v>
      </c>
      <c r="I38" s="142"/>
      <c r="J38" s="142"/>
    </row>
    <row r="39" spans="1:10" s="12" customFormat="1" ht="22.5">
      <c r="A39" s="161">
        <v>510299</v>
      </c>
      <c r="B39" s="201" t="s">
        <v>238</v>
      </c>
      <c r="C39" s="161" t="s">
        <v>220</v>
      </c>
      <c r="D39" s="162" t="s">
        <v>239</v>
      </c>
      <c r="E39" s="142"/>
      <c r="F39" s="142" t="e">
        <f t="shared" si="4"/>
        <v>#VALUE!</v>
      </c>
      <c r="G39" s="142"/>
      <c r="H39" s="142" t="e">
        <f t="shared" si="5"/>
        <v>#VALUE!</v>
      </c>
      <c r="I39" s="142"/>
      <c r="J39" s="142"/>
    </row>
    <row r="40" spans="1:10" s="12" customFormat="1" ht="22.5">
      <c r="A40" s="161">
        <v>510500</v>
      </c>
      <c r="B40" s="201" t="s">
        <v>240</v>
      </c>
      <c r="C40" s="161" t="s">
        <v>50</v>
      </c>
      <c r="D40" s="162" t="s">
        <v>241</v>
      </c>
      <c r="E40" s="142"/>
      <c r="F40" s="142" t="e">
        <f t="shared" si="4"/>
        <v>#VALUE!</v>
      </c>
      <c r="G40" s="142"/>
      <c r="H40" s="142" t="e">
        <f t="shared" si="5"/>
        <v>#VALUE!</v>
      </c>
      <c r="I40" s="142"/>
      <c r="J40" s="142"/>
    </row>
    <row r="41" spans="1:10" s="12" customFormat="1">
      <c r="A41" s="161">
        <v>520100</v>
      </c>
      <c r="B41" s="201" t="s">
        <v>242</v>
      </c>
      <c r="C41" s="161" t="s">
        <v>220</v>
      </c>
      <c r="D41" s="162">
        <v>10.66</v>
      </c>
      <c r="E41" s="142"/>
      <c r="F41" s="142">
        <f t="shared" si="4"/>
        <v>0</v>
      </c>
      <c r="G41" s="142"/>
      <c r="H41" s="142">
        <f t="shared" si="5"/>
        <v>0</v>
      </c>
      <c r="I41" s="142"/>
      <c r="J41" s="142"/>
    </row>
    <row r="42" spans="1:10" s="12" customFormat="1" ht="22.5">
      <c r="A42" s="161">
        <v>520101</v>
      </c>
      <c r="B42" s="201" t="s">
        <v>243</v>
      </c>
      <c r="C42" s="161" t="s">
        <v>220</v>
      </c>
      <c r="D42" s="162">
        <v>20.02</v>
      </c>
      <c r="E42" s="142"/>
      <c r="F42" s="142">
        <f t="shared" si="4"/>
        <v>0</v>
      </c>
      <c r="G42" s="142"/>
      <c r="H42" s="142">
        <f t="shared" si="5"/>
        <v>0</v>
      </c>
      <c r="I42" s="142"/>
      <c r="J42" s="142"/>
    </row>
    <row r="43" spans="1:10" s="12" customFormat="1" ht="22.5">
      <c r="A43" s="161">
        <v>520102</v>
      </c>
      <c r="B43" s="201" t="s">
        <v>244</v>
      </c>
      <c r="C43" s="161" t="s">
        <v>220</v>
      </c>
      <c r="D43" s="162">
        <v>17.690000000000001</v>
      </c>
      <c r="E43" s="142"/>
      <c r="F43" s="142">
        <f t="shared" si="4"/>
        <v>0</v>
      </c>
      <c r="G43" s="142"/>
      <c r="H43" s="142">
        <f t="shared" si="5"/>
        <v>0</v>
      </c>
      <c r="I43" s="142"/>
      <c r="J43" s="142"/>
    </row>
    <row r="44" spans="1:10" s="12" customFormat="1">
      <c r="A44" s="161">
        <v>521000</v>
      </c>
      <c r="B44" s="201" t="s">
        <v>245</v>
      </c>
      <c r="C44" s="161" t="s">
        <v>50</v>
      </c>
      <c r="D44" s="163">
        <v>2950.57</v>
      </c>
      <c r="E44" s="142"/>
      <c r="F44" s="142">
        <f t="shared" si="4"/>
        <v>0</v>
      </c>
      <c r="G44" s="142"/>
      <c r="H44" s="142">
        <f t="shared" si="5"/>
        <v>0</v>
      </c>
      <c r="I44" s="142"/>
      <c r="J44" s="142"/>
    </row>
    <row r="45" spans="1:10" s="12" customFormat="1">
      <c r="A45" s="161">
        <v>510000</v>
      </c>
      <c r="B45" s="201" t="s">
        <v>246</v>
      </c>
      <c r="C45" s="161" t="s">
        <v>50</v>
      </c>
      <c r="D45" s="163">
        <v>7928.48</v>
      </c>
      <c r="E45" s="142"/>
      <c r="F45" s="142">
        <f t="shared" si="4"/>
        <v>0</v>
      </c>
      <c r="G45" s="142"/>
      <c r="H45" s="142">
        <f t="shared" si="5"/>
        <v>0</v>
      </c>
      <c r="I45" s="142"/>
      <c r="J45" s="142"/>
    </row>
    <row r="46" spans="1:10" s="12" customFormat="1" ht="22.5">
      <c r="A46" s="161">
        <v>570100</v>
      </c>
      <c r="B46" s="201" t="s">
        <v>247</v>
      </c>
      <c r="C46" s="161" t="s">
        <v>50</v>
      </c>
      <c r="D46" s="162" t="s">
        <v>248</v>
      </c>
      <c r="E46" s="142"/>
      <c r="F46" s="142" t="e">
        <f t="shared" si="4"/>
        <v>#VALUE!</v>
      </c>
      <c r="G46" s="142"/>
      <c r="H46" s="142" t="e">
        <f t="shared" si="5"/>
        <v>#VALUE!</v>
      </c>
      <c r="I46" s="142"/>
      <c r="J46" s="142"/>
    </row>
    <row r="47" spans="1:10" s="12" customFormat="1">
      <c r="A47" s="161">
        <v>580100</v>
      </c>
      <c r="B47" s="201" t="s">
        <v>249</v>
      </c>
      <c r="C47" s="161" t="s">
        <v>220</v>
      </c>
      <c r="D47" s="162">
        <v>13.31</v>
      </c>
      <c r="E47" s="142"/>
      <c r="F47" s="142">
        <f t="shared" si="4"/>
        <v>0</v>
      </c>
      <c r="G47" s="142"/>
      <c r="H47" s="142">
        <f t="shared" si="5"/>
        <v>0</v>
      </c>
      <c r="I47" s="142"/>
      <c r="J47" s="142"/>
    </row>
    <row r="48" spans="1:10" s="12" customFormat="1">
      <c r="A48" s="161">
        <v>580101</v>
      </c>
      <c r="B48" s="201" t="s">
        <v>250</v>
      </c>
      <c r="C48" s="161" t="s">
        <v>220</v>
      </c>
      <c r="D48" s="162">
        <v>10.23</v>
      </c>
      <c r="E48" s="142"/>
      <c r="F48" s="142">
        <f t="shared" si="4"/>
        <v>0</v>
      </c>
      <c r="G48" s="142"/>
      <c r="H48" s="142">
        <f t="shared" si="5"/>
        <v>0</v>
      </c>
      <c r="I48" s="142"/>
      <c r="J48" s="142"/>
    </row>
    <row r="49" spans="1:10" s="12" customFormat="1">
      <c r="A49" s="161">
        <v>580102</v>
      </c>
      <c r="B49" s="201" t="s">
        <v>251</v>
      </c>
      <c r="C49" s="161" t="s">
        <v>220</v>
      </c>
      <c r="D49" s="162">
        <v>12.99</v>
      </c>
      <c r="E49" s="142"/>
      <c r="F49" s="142">
        <f t="shared" si="4"/>
        <v>0</v>
      </c>
      <c r="G49" s="142"/>
      <c r="H49" s="142">
        <f t="shared" si="5"/>
        <v>0</v>
      </c>
      <c r="I49" s="142"/>
      <c r="J49" s="142"/>
    </row>
    <row r="50" spans="1:10" s="12" customFormat="1" ht="22.5">
      <c r="A50" s="161">
        <v>590100</v>
      </c>
      <c r="B50" s="201" t="s">
        <v>252</v>
      </c>
      <c r="C50" s="161" t="s">
        <v>220</v>
      </c>
      <c r="D50" s="162">
        <v>26.6</v>
      </c>
      <c r="E50" s="142"/>
      <c r="F50" s="142">
        <f t="shared" si="4"/>
        <v>0</v>
      </c>
      <c r="G50" s="142"/>
      <c r="H50" s="142">
        <f t="shared" si="5"/>
        <v>0</v>
      </c>
      <c r="I50" s="142"/>
      <c r="J50" s="142"/>
    </row>
  </sheetData>
  <mergeCells count="12">
    <mergeCell ref="I7:J7"/>
    <mergeCell ref="B23:J23"/>
    <mergeCell ref="D6:D8"/>
    <mergeCell ref="A6:A8"/>
    <mergeCell ref="B6:B8"/>
    <mergeCell ref="C6:C8"/>
    <mergeCell ref="E6:H6"/>
    <mergeCell ref="E7:F7"/>
    <mergeCell ref="G7:H7"/>
    <mergeCell ref="A9:J9"/>
    <mergeCell ref="A21:J21"/>
    <mergeCell ref="A22:J22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scale="86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R35"/>
  <sheetViews>
    <sheetView view="pageBreakPreview" workbookViewId="0">
      <selection activeCell="H14" sqref="H14"/>
    </sheetView>
  </sheetViews>
  <sheetFormatPr defaultColWidth="9.140625" defaultRowHeight="12.75"/>
  <cols>
    <col min="1" max="1" width="9" style="10" bestFit="1" customWidth="1"/>
    <col min="2" max="2" width="43.140625" style="10" customWidth="1"/>
    <col min="3" max="3" width="5.140625" style="10" customWidth="1"/>
    <col min="4" max="4" width="11.28515625" style="10" bestFit="1" customWidth="1"/>
    <col min="5" max="5" width="8.140625" style="10" customWidth="1"/>
    <col min="6" max="11" width="8" style="10" bestFit="1" customWidth="1"/>
    <col min="12" max="13" width="8" style="11" bestFit="1" customWidth="1"/>
    <col min="14" max="15" width="8" style="10" bestFit="1" customWidth="1"/>
    <col min="16" max="17" width="8" style="11" bestFit="1" customWidth="1"/>
    <col min="18" max="16384" width="9.140625" style="11"/>
  </cols>
  <sheetData>
    <row r="1" spans="1:18" s="31" customFormat="1" ht="15.75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88"/>
      <c r="H1" s="190"/>
      <c r="I1" s="188"/>
      <c r="J1" s="190"/>
      <c r="P1" s="14"/>
      <c r="Q1" s="14"/>
      <c r="R1" s="33"/>
    </row>
    <row r="2" spans="1:18" s="31" customFormat="1" ht="15.75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88"/>
      <c r="H2" s="190"/>
      <c r="I2" s="188"/>
      <c r="J2" s="190"/>
      <c r="P2" s="14"/>
      <c r="Q2" s="14"/>
      <c r="R2" s="33"/>
    </row>
    <row r="3" spans="1:18" s="31" customFormat="1" ht="15.75">
      <c r="A3" s="192"/>
      <c r="B3" s="193"/>
      <c r="C3" s="184"/>
      <c r="D3" s="188"/>
      <c r="E3" s="188"/>
      <c r="F3" s="188"/>
      <c r="G3" s="188"/>
      <c r="H3" s="190"/>
      <c r="I3" s="188"/>
      <c r="J3" s="190"/>
      <c r="P3" s="14"/>
      <c r="Q3" s="14"/>
      <c r="R3" s="33"/>
    </row>
    <row r="4" spans="1:18" s="31" customFormat="1" ht="15.75">
      <c r="A4" s="192"/>
      <c r="B4" s="193" t="s">
        <v>1798</v>
      </c>
      <c r="C4" s="185" t="s">
        <v>253</v>
      </c>
      <c r="D4" s="189"/>
      <c r="E4" s="189"/>
      <c r="F4" s="189"/>
      <c r="G4" s="189"/>
      <c r="H4" s="191"/>
      <c r="I4" s="189"/>
      <c r="J4" s="191"/>
      <c r="P4" s="14"/>
      <c r="Q4" s="14"/>
    </row>
    <row r="5" spans="1:18" s="31" customFormat="1" ht="15.75">
      <c r="A5" s="34"/>
      <c r="B5" s="34"/>
      <c r="C5" s="34"/>
      <c r="D5" s="34"/>
      <c r="E5" s="34"/>
      <c r="F5" s="34"/>
      <c r="G5" s="34"/>
      <c r="H5" s="30"/>
      <c r="I5" s="34"/>
      <c r="J5" s="30"/>
      <c r="K5" s="30"/>
      <c r="N5" s="30"/>
      <c r="O5" s="30"/>
      <c r="P5" s="14"/>
      <c r="Q5" s="14"/>
    </row>
    <row r="6" spans="1:18" s="31" customFormat="1" ht="12.75" customHeight="1">
      <c r="A6" s="1012" t="s">
        <v>51</v>
      </c>
      <c r="B6" s="991" t="s">
        <v>202</v>
      </c>
      <c r="C6" s="991" t="s">
        <v>280</v>
      </c>
      <c r="D6" s="1011" t="s">
        <v>254</v>
      </c>
      <c r="E6" s="991" t="s">
        <v>1808</v>
      </c>
      <c r="F6" s="991"/>
      <c r="G6" s="991" t="s">
        <v>1810</v>
      </c>
      <c r="H6" s="991"/>
      <c r="I6" s="991" t="s">
        <v>1804</v>
      </c>
      <c r="J6" s="991"/>
    </row>
    <row r="7" spans="1:18" s="35" customFormat="1" ht="22.5">
      <c r="A7" s="1012"/>
      <c r="B7" s="991"/>
      <c r="C7" s="991"/>
      <c r="D7" s="1011"/>
      <c r="E7" s="327" t="s">
        <v>11</v>
      </c>
      <c r="F7" s="327" t="s">
        <v>48</v>
      </c>
      <c r="G7" s="327" t="s">
        <v>11</v>
      </c>
      <c r="H7" s="327" t="s">
        <v>48</v>
      </c>
      <c r="I7" s="356" t="s">
        <v>11</v>
      </c>
      <c r="J7" s="356" t="s">
        <v>48</v>
      </c>
    </row>
    <row r="8" spans="1:18" s="12" customFormat="1" ht="32.25" customHeight="1">
      <c r="A8" s="267"/>
      <c r="B8" s="1014" t="s">
        <v>1748</v>
      </c>
      <c r="C8" s="1015"/>
      <c r="D8" s="1015"/>
      <c r="E8" s="1015"/>
      <c r="F8" s="1015"/>
      <c r="G8" s="1015"/>
      <c r="H8" s="1015"/>
      <c r="I8" s="1015"/>
      <c r="J8" s="1015"/>
    </row>
    <row r="9" spans="1:18">
      <c r="A9" s="161">
        <v>590101</v>
      </c>
      <c r="B9" s="201" t="s">
        <v>219</v>
      </c>
      <c r="C9" s="161" t="s">
        <v>220</v>
      </c>
      <c r="D9" s="162">
        <v>6.38</v>
      </c>
      <c r="E9" s="329"/>
      <c r="F9" s="142">
        <f t="shared" ref="F9:F35" si="0">D9*E9</f>
        <v>0</v>
      </c>
      <c r="G9" s="329"/>
      <c r="H9" s="142">
        <f t="shared" ref="H9:H35" si="1">D9*G9</f>
        <v>0</v>
      </c>
      <c r="I9" s="329"/>
      <c r="J9" s="142">
        <f t="shared" ref="J9:J35" si="2">F9*I9</f>
        <v>0</v>
      </c>
      <c r="K9" s="11"/>
      <c r="N9" s="11"/>
      <c r="O9" s="11"/>
    </row>
    <row r="10" spans="1:18">
      <c r="A10" s="161">
        <v>590102</v>
      </c>
      <c r="B10" s="201" t="s">
        <v>221</v>
      </c>
      <c r="C10" s="161" t="s">
        <v>220</v>
      </c>
      <c r="D10" s="162">
        <v>7.82</v>
      </c>
      <c r="E10" s="329"/>
      <c r="F10" s="142">
        <f t="shared" si="0"/>
        <v>0</v>
      </c>
      <c r="G10" s="329"/>
      <c r="H10" s="142">
        <f t="shared" si="1"/>
        <v>0</v>
      </c>
      <c r="I10" s="329"/>
      <c r="J10" s="142">
        <f t="shared" si="2"/>
        <v>0</v>
      </c>
    </row>
    <row r="11" spans="1:18">
      <c r="A11" s="161">
        <v>590103</v>
      </c>
      <c r="B11" s="201" t="s">
        <v>222</v>
      </c>
      <c r="C11" s="161" t="s">
        <v>220</v>
      </c>
      <c r="D11" s="162">
        <v>9.8000000000000007</v>
      </c>
      <c r="E11" s="329"/>
      <c r="F11" s="142">
        <f t="shared" si="0"/>
        <v>0</v>
      </c>
      <c r="G11" s="329"/>
      <c r="H11" s="142">
        <f t="shared" si="1"/>
        <v>0</v>
      </c>
      <c r="I11" s="329"/>
      <c r="J11" s="142">
        <f t="shared" si="2"/>
        <v>0</v>
      </c>
    </row>
    <row r="12" spans="1:18">
      <c r="A12" s="161">
        <v>590104</v>
      </c>
      <c r="B12" s="201" t="s">
        <v>223</v>
      </c>
      <c r="C12" s="161" t="s">
        <v>220</v>
      </c>
      <c r="D12" s="162">
        <v>8.08</v>
      </c>
      <c r="E12" s="330"/>
      <c r="F12" s="142">
        <f t="shared" si="0"/>
        <v>0</v>
      </c>
      <c r="G12" s="330"/>
      <c r="H12" s="142">
        <f t="shared" si="1"/>
        <v>0</v>
      </c>
      <c r="I12" s="330"/>
      <c r="J12" s="142">
        <f t="shared" si="2"/>
        <v>0</v>
      </c>
    </row>
    <row r="13" spans="1:18">
      <c r="A13" s="161">
        <v>590105</v>
      </c>
      <c r="B13" s="201" t="s">
        <v>224</v>
      </c>
      <c r="C13" s="161" t="s">
        <v>220</v>
      </c>
      <c r="D13" s="162">
        <v>6.53</v>
      </c>
      <c r="E13" s="330"/>
      <c r="F13" s="142">
        <f t="shared" si="0"/>
        <v>0</v>
      </c>
      <c r="G13" s="330"/>
      <c r="H13" s="142">
        <f t="shared" si="1"/>
        <v>0</v>
      </c>
      <c r="I13" s="330"/>
      <c r="J13" s="142">
        <f t="shared" si="2"/>
        <v>0</v>
      </c>
    </row>
    <row r="14" spans="1:18" ht="22.5">
      <c r="A14" s="161">
        <v>590106</v>
      </c>
      <c r="B14" s="201" t="s">
        <v>225</v>
      </c>
      <c r="C14" s="161" t="s">
        <v>220</v>
      </c>
      <c r="D14" s="162">
        <v>6.88</v>
      </c>
      <c r="E14" s="330"/>
      <c r="F14" s="142">
        <f t="shared" si="0"/>
        <v>0</v>
      </c>
      <c r="G14" s="330"/>
      <c r="H14" s="142">
        <f t="shared" si="1"/>
        <v>0</v>
      </c>
      <c r="I14" s="330"/>
      <c r="J14" s="142">
        <f t="shared" si="2"/>
        <v>0</v>
      </c>
    </row>
    <row r="15" spans="1:18">
      <c r="A15" s="161">
        <v>590107</v>
      </c>
      <c r="B15" s="201" t="s">
        <v>226</v>
      </c>
      <c r="C15" s="161" t="s">
        <v>220</v>
      </c>
      <c r="D15" s="162">
        <v>6.38</v>
      </c>
      <c r="E15" s="330"/>
      <c r="F15" s="142">
        <f t="shared" si="0"/>
        <v>0</v>
      </c>
      <c r="G15" s="330"/>
      <c r="H15" s="142">
        <f t="shared" si="1"/>
        <v>0</v>
      </c>
      <c r="I15" s="330"/>
      <c r="J15" s="142">
        <f t="shared" si="2"/>
        <v>0</v>
      </c>
    </row>
    <row r="16" spans="1:18" ht="22.5">
      <c r="A16" s="161">
        <v>590108</v>
      </c>
      <c r="B16" s="201" t="s">
        <v>227</v>
      </c>
      <c r="C16" s="161" t="s">
        <v>220</v>
      </c>
      <c r="D16" s="162" t="s">
        <v>1742</v>
      </c>
      <c r="E16" s="330"/>
      <c r="F16" s="142" t="e">
        <f t="shared" si="0"/>
        <v>#VALUE!</v>
      </c>
      <c r="G16" s="330"/>
      <c r="H16" s="142" t="e">
        <f t="shared" si="1"/>
        <v>#VALUE!</v>
      </c>
      <c r="I16" s="330"/>
      <c r="J16" s="142" t="e">
        <f t="shared" si="2"/>
        <v>#VALUE!</v>
      </c>
    </row>
    <row r="17" spans="1:18">
      <c r="A17" s="161">
        <v>590109</v>
      </c>
      <c r="B17" s="201" t="s">
        <v>229</v>
      </c>
      <c r="C17" s="161" t="s">
        <v>220</v>
      </c>
      <c r="D17" s="162">
        <v>9.84</v>
      </c>
      <c r="E17" s="330"/>
      <c r="F17" s="142">
        <f t="shared" si="0"/>
        <v>0</v>
      </c>
      <c r="G17" s="330"/>
      <c r="H17" s="142">
        <f t="shared" si="1"/>
        <v>0</v>
      </c>
      <c r="I17" s="330"/>
      <c r="J17" s="142">
        <f t="shared" si="2"/>
        <v>0</v>
      </c>
    </row>
    <row r="18" spans="1:18">
      <c r="A18" s="161">
        <v>590110</v>
      </c>
      <c r="B18" s="201" t="s">
        <v>230</v>
      </c>
      <c r="C18" s="161" t="s">
        <v>220</v>
      </c>
      <c r="D18" s="162">
        <v>10.7</v>
      </c>
      <c r="E18" s="330"/>
      <c r="F18" s="142">
        <f t="shared" si="0"/>
        <v>0</v>
      </c>
      <c r="G18" s="330"/>
      <c r="H18" s="142">
        <f t="shared" si="1"/>
        <v>0</v>
      </c>
      <c r="I18" s="330"/>
      <c r="J18" s="142">
        <f t="shared" si="2"/>
        <v>0</v>
      </c>
    </row>
    <row r="19" spans="1:18">
      <c r="A19" s="161">
        <v>590111</v>
      </c>
      <c r="B19" s="201" t="s">
        <v>231</v>
      </c>
      <c r="C19" s="161" t="s">
        <v>220</v>
      </c>
      <c r="D19" s="162">
        <v>6.88</v>
      </c>
      <c r="E19" s="330"/>
      <c r="F19" s="142">
        <f t="shared" si="0"/>
        <v>0</v>
      </c>
      <c r="G19" s="330"/>
      <c r="H19" s="142">
        <f t="shared" si="1"/>
        <v>0</v>
      </c>
      <c r="I19" s="330"/>
      <c r="J19" s="142">
        <f t="shared" si="2"/>
        <v>0</v>
      </c>
    </row>
    <row r="20" spans="1:18" s="10" customFormat="1">
      <c r="A20" s="161">
        <v>590112</v>
      </c>
      <c r="B20" s="201" t="s">
        <v>232</v>
      </c>
      <c r="C20" s="161" t="s">
        <v>220</v>
      </c>
      <c r="D20" s="162">
        <v>11.34</v>
      </c>
      <c r="E20" s="330"/>
      <c r="F20" s="142">
        <f t="shared" si="0"/>
        <v>0</v>
      </c>
      <c r="G20" s="330"/>
      <c r="H20" s="142">
        <f t="shared" si="1"/>
        <v>0</v>
      </c>
      <c r="I20" s="330"/>
      <c r="J20" s="142">
        <f t="shared" si="2"/>
        <v>0</v>
      </c>
      <c r="L20" s="11"/>
      <c r="M20" s="11"/>
      <c r="P20" s="11"/>
      <c r="Q20" s="11"/>
      <c r="R20" s="11"/>
    </row>
    <row r="21" spans="1:18" s="10" customFormat="1" ht="22.5">
      <c r="A21" s="161">
        <v>590113</v>
      </c>
      <c r="B21" s="201" t="s">
        <v>233</v>
      </c>
      <c r="C21" s="161" t="s">
        <v>220</v>
      </c>
      <c r="D21" s="162">
        <v>7.59</v>
      </c>
      <c r="E21" s="330"/>
      <c r="F21" s="142">
        <f t="shared" si="0"/>
        <v>0</v>
      </c>
      <c r="G21" s="330"/>
      <c r="H21" s="142">
        <f t="shared" si="1"/>
        <v>0</v>
      </c>
      <c r="I21" s="330"/>
      <c r="J21" s="142">
        <f t="shared" si="2"/>
        <v>0</v>
      </c>
      <c r="L21" s="11"/>
      <c r="M21" s="11"/>
      <c r="P21" s="11"/>
      <c r="Q21" s="11"/>
      <c r="R21" s="11"/>
    </row>
    <row r="22" spans="1:18" s="10" customFormat="1" ht="22.5">
      <c r="A22" s="161">
        <v>590114</v>
      </c>
      <c r="B22" s="201" t="s">
        <v>234</v>
      </c>
      <c r="C22" s="161" t="s">
        <v>50</v>
      </c>
      <c r="D22" s="162" t="s">
        <v>1743</v>
      </c>
      <c r="E22" s="330"/>
      <c r="F22" s="142" t="e">
        <f t="shared" si="0"/>
        <v>#VALUE!</v>
      </c>
      <c r="G22" s="330"/>
      <c r="H22" s="142" t="e">
        <f t="shared" si="1"/>
        <v>#VALUE!</v>
      </c>
      <c r="I22" s="330"/>
      <c r="J22" s="142" t="e">
        <f t="shared" si="2"/>
        <v>#VALUE!</v>
      </c>
      <c r="L22" s="11"/>
      <c r="M22" s="11"/>
      <c r="P22" s="11"/>
      <c r="Q22" s="11"/>
      <c r="R22" s="11"/>
    </row>
    <row r="23" spans="1:18" s="10" customFormat="1" ht="22.5">
      <c r="A23" s="161">
        <v>590115</v>
      </c>
      <c r="B23" s="201" t="s">
        <v>236</v>
      </c>
      <c r="C23" s="161" t="s">
        <v>220</v>
      </c>
      <c r="D23" s="162" t="s">
        <v>1744</v>
      </c>
      <c r="E23" s="330"/>
      <c r="F23" s="142" t="e">
        <f t="shared" si="0"/>
        <v>#VALUE!</v>
      </c>
      <c r="G23" s="330"/>
      <c r="H23" s="142" t="e">
        <f t="shared" si="1"/>
        <v>#VALUE!</v>
      </c>
      <c r="I23" s="330"/>
      <c r="J23" s="142" t="e">
        <f t="shared" si="2"/>
        <v>#VALUE!</v>
      </c>
      <c r="L23" s="11"/>
      <c r="M23" s="11"/>
      <c r="P23" s="11"/>
      <c r="Q23" s="11"/>
      <c r="R23" s="11"/>
    </row>
    <row r="24" spans="1:18" s="10" customFormat="1" ht="22.5">
      <c r="A24" s="161">
        <v>590116</v>
      </c>
      <c r="B24" s="201" t="s">
        <v>238</v>
      </c>
      <c r="C24" s="161" t="s">
        <v>220</v>
      </c>
      <c r="D24" s="162" t="s">
        <v>1745</v>
      </c>
      <c r="E24" s="330"/>
      <c r="F24" s="142" t="e">
        <f t="shared" si="0"/>
        <v>#VALUE!</v>
      </c>
      <c r="G24" s="330"/>
      <c r="H24" s="142" t="e">
        <f t="shared" si="1"/>
        <v>#VALUE!</v>
      </c>
      <c r="I24" s="330"/>
      <c r="J24" s="142" t="e">
        <f t="shared" si="2"/>
        <v>#VALUE!</v>
      </c>
      <c r="L24" s="11"/>
      <c r="M24" s="11"/>
      <c r="P24" s="11"/>
      <c r="Q24" s="11"/>
      <c r="R24" s="11"/>
    </row>
    <row r="25" spans="1:18" s="10" customFormat="1" ht="22.5">
      <c r="A25" s="161">
        <v>590117</v>
      </c>
      <c r="B25" s="201" t="s">
        <v>240</v>
      </c>
      <c r="C25" s="161" t="s">
        <v>50</v>
      </c>
      <c r="D25" s="162" t="s">
        <v>1746</v>
      </c>
      <c r="E25" s="330"/>
      <c r="F25" s="142" t="e">
        <f t="shared" si="0"/>
        <v>#VALUE!</v>
      </c>
      <c r="G25" s="330"/>
      <c r="H25" s="142" t="e">
        <f t="shared" si="1"/>
        <v>#VALUE!</v>
      </c>
      <c r="I25" s="330"/>
      <c r="J25" s="142" t="e">
        <f t="shared" si="2"/>
        <v>#VALUE!</v>
      </c>
      <c r="L25" s="11"/>
      <c r="M25" s="11"/>
      <c r="P25" s="11"/>
      <c r="Q25" s="11"/>
      <c r="R25" s="11"/>
    </row>
    <row r="26" spans="1:18" s="10" customFormat="1">
      <c r="A26" s="161">
        <v>590118</v>
      </c>
      <c r="B26" s="201" t="s">
        <v>242</v>
      </c>
      <c r="C26" s="161" t="s">
        <v>220</v>
      </c>
      <c r="D26" s="162">
        <v>6.07</v>
      </c>
      <c r="E26" s="330"/>
      <c r="F26" s="142">
        <f t="shared" si="0"/>
        <v>0</v>
      </c>
      <c r="G26" s="330"/>
      <c r="H26" s="142">
        <f t="shared" si="1"/>
        <v>0</v>
      </c>
      <c r="I26" s="330"/>
      <c r="J26" s="142">
        <f t="shared" si="2"/>
        <v>0</v>
      </c>
      <c r="L26" s="11"/>
      <c r="M26" s="11"/>
      <c r="P26" s="11"/>
      <c r="Q26" s="11"/>
      <c r="R26" s="11"/>
    </row>
    <row r="27" spans="1:18" s="10" customFormat="1">
      <c r="A27" s="161">
        <v>590119</v>
      </c>
      <c r="B27" s="201" t="s">
        <v>243</v>
      </c>
      <c r="C27" s="161" t="s">
        <v>220</v>
      </c>
      <c r="D27" s="162">
        <v>11.41</v>
      </c>
      <c r="E27" s="330"/>
      <c r="F27" s="142">
        <f t="shared" si="0"/>
        <v>0</v>
      </c>
      <c r="G27" s="330"/>
      <c r="H27" s="142">
        <f t="shared" si="1"/>
        <v>0</v>
      </c>
      <c r="I27" s="330"/>
      <c r="J27" s="142">
        <f t="shared" si="2"/>
        <v>0</v>
      </c>
      <c r="L27" s="11"/>
      <c r="M27" s="11"/>
      <c r="P27" s="11"/>
      <c r="Q27" s="11"/>
      <c r="R27" s="11"/>
    </row>
    <row r="28" spans="1:18" s="10" customFormat="1">
      <c r="A28" s="161">
        <v>590120</v>
      </c>
      <c r="B28" s="201" t="s">
        <v>244</v>
      </c>
      <c r="C28" s="161" t="s">
        <v>220</v>
      </c>
      <c r="D28" s="162">
        <v>10.08</v>
      </c>
      <c r="E28" s="330"/>
      <c r="F28" s="142">
        <f t="shared" si="0"/>
        <v>0</v>
      </c>
      <c r="G28" s="330"/>
      <c r="H28" s="142">
        <f t="shared" si="1"/>
        <v>0</v>
      </c>
      <c r="I28" s="330"/>
      <c r="J28" s="142">
        <f t="shared" si="2"/>
        <v>0</v>
      </c>
      <c r="L28" s="11"/>
      <c r="M28" s="11"/>
      <c r="P28" s="11"/>
      <c r="Q28" s="11"/>
      <c r="R28" s="11"/>
    </row>
    <row r="29" spans="1:18" s="10" customFormat="1">
      <c r="A29" s="161">
        <v>590121</v>
      </c>
      <c r="B29" s="201" t="s">
        <v>245</v>
      </c>
      <c r="C29" s="161" t="s">
        <v>50</v>
      </c>
      <c r="D29" s="162">
        <v>1681.83</v>
      </c>
      <c r="E29" s="330"/>
      <c r="F29" s="142">
        <f t="shared" si="0"/>
        <v>0</v>
      </c>
      <c r="G29" s="330"/>
      <c r="H29" s="142">
        <f t="shared" si="1"/>
        <v>0</v>
      </c>
      <c r="I29" s="330"/>
      <c r="J29" s="142">
        <f t="shared" si="2"/>
        <v>0</v>
      </c>
      <c r="L29" s="11"/>
      <c r="M29" s="11"/>
      <c r="P29" s="11"/>
      <c r="Q29" s="11"/>
      <c r="R29" s="11"/>
    </row>
    <row r="30" spans="1:18" s="10" customFormat="1">
      <c r="A30" s="161">
        <v>590122</v>
      </c>
      <c r="B30" s="201" t="s">
        <v>246</v>
      </c>
      <c r="C30" s="161" t="s">
        <v>50</v>
      </c>
      <c r="D30" s="162">
        <v>4519.2299999999996</v>
      </c>
      <c r="E30" s="330"/>
      <c r="F30" s="142">
        <f t="shared" si="0"/>
        <v>0</v>
      </c>
      <c r="G30" s="330"/>
      <c r="H30" s="142">
        <f t="shared" si="1"/>
        <v>0</v>
      </c>
      <c r="I30" s="330"/>
      <c r="J30" s="142">
        <f t="shared" si="2"/>
        <v>0</v>
      </c>
      <c r="L30" s="11"/>
      <c r="M30" s="11"/>
      <c r="P30" s="11"/>
      <c r="Q30" s="11"/>
      <c r="R30" s="11"/>
    </row>
    <row r="31" spans="1:18" s="10" customFormat="1" ht="22.5">
      <c r="A31" s="161">
        <v>590123</v>
      </c>
      <c r="B31" s="201" t="s">
        <v>247</v>
      </c>
      <c r="C31" s="161" t="s">
        <v>50</v>
      </c>
      <c r="D31" s="162" t="s">
        <v>1747</v>
      </c>
      <c r="E31" s="330"/>
      <c r="F31" s="142" t="e">
        <f t="shared" si="0"/>
        <v>#VALUE!</v>
      </c>
      <c r="G31" s="330"/>
      <c r="H31" s="142" t="e">
        <f t="shared" si="1"/>
        <v>#VALUE!</v>
      </c>
      <c r="I31" s="330"/>
      <c r="J31" s="142" t="e">
        <f t="shared" si="2"/>
        <v>#VALUE!</v>
      </c>
      <c r="L31" s="11"/>
      <c r="M31" s="11"/>
      <c r="P31" s="11"/>
      <c r="Q31" s="11"/>
      <c r="R31" s="11"/>
    </row>
    <row r="32" spans="1:18" s="10" customFormat="1">
      <c r="A32" s="161">
        <v>590124</v>
      </c>
      <c r="B32" s="201" t="s">
        <v>249</v>
      </c>
      <c r="C32" s="161" t="s">
        <v>220</v>
      </c>
      <c r="D32" s="162">
        <v>7.59</v>
      </c>
      <c r="E32" s="330"/>
      <c r="F32" s="142">
        <f t="shared" si="0"/>
        <v>0</v>
      </c>
      <c r="G32" s="330"/>
      <c r="H32" s="142">
        <f t="shared" si="1"/>
        <v>0</v>
      </c>
      <c r="I32" s="330"/>
      <c r="J32" s="142">
        <f t="shared" si="2"/>
        <v>0</v>
      </c>
      <c r="L32" s="11"/>
      <c r="M32" s="11"/>
      <c r="P32" s="11"/>
      <c r="Q32" s="11"/>
      <c r="R32" s="11"/>
    </row>
    <row r="33" spans="1:18" s="10" customFormat="1">
      <c r="A33" s="161">
        <v>590125</v>
      </c>
      <c r="B33" s="201" t="s">
        <v>250</v>
      </c>
      <c r="C33" s="161" t="s">
        <v>220</v>
      </c>
      <c r="D33" s="162">
        <v>5.83</v>
      </c>
      <c r="E33" s="330"/>
      <c r="F33" s="142">
        <f t="shared" si="0"/>
        <v>0</v>
      </c>
      <c r="G33" s="330"/>
      <c r="H33" s="142">
        <f t="shared" si="1"/>
        <v>0</v>
      </c>
      <c r="I33" s="330"/>
      <c r="J33" s="142">
        <f t="shared" si="2"/>
        <v>0</v>
      </c>
      <c r="L33" s="11"/>
      <c r="M33" s="11"/>
      <c r="P33" s="11"/>
      <c r="Q33" s="11"/>
      <c r="R33" s="11"/>
    </row>
    <row r="34" spans="1:18" s="10" customFormat="1">
      <c r="A34" s="161">
        <v>590126</v>
      </c>
      <c r="B34" s="201" t="s">
        <v>251</v>
      </c>
      <c r="C34" s="161" t="s">
        <v>220</v>
      </c>
      <c r="D34" s="162">
        <v>7.4</v>
      </c>
      <c r="E34" s="330"/>
      <c r="F34" s="142">
        <f t="shared" si="0"/>
        <v>0</v>
      </c>
      <c r="G34" s="330"/>
      <c r="H34" s="142">
        <f t="shared" si="1"/>
        <v>0</v>
      </c>
      <c r="I34" s="330"/>
      <c r="J34" s="142">
        <f t="shared" si="2"/>
        <v>0</v>
      </c>
      <c r="L34" s="11"/>
      <c r="M34" s="11"/>
      <c r="P34" s="11"/>
      <c r="Q34" s="11"/>
      <c r="R34" s="11"/>
    </row>
    <row r="35" spans="1:18" s="10" customFormat="1" ht="22.5">
      <c r="A35" s="161">
        <v>590127</v>
      </c>
      <c r="B35" s="201" t="s">
        <v>252</v>
      </c>
      <c r="C35" s="161" t="s">
        <v>220</v>
      </c>
      <c r="D35" s="162">
        <v>15.16</v>
      </c>
      <c r="E35" s="330"/>
      <c r="F35" s="142">
        <f t="shared" si="0"/>
        <v>0</v>
      </c>
      <c r="G35" s="330"/>
      <c r="H35" s="142">
        <f t="shared" si="1"/>
        <v>0</v>
      </c>
      <c r="I35" s="330"/>
      <c r="J35" s="142">
        <f t="shared" si="2"/>
        <v>0</v>
      </c>
      <c r="L35" s="11"/>
      <c r="M35" s="11"/>
      <c r="P35" s="11"/>
      <c r="Q35" s="11"/>
      <c r="R35" s="11"/>
    </row>
  </sheetData>
  <mergeCells count="8">
    <mergeCell ref="B8:J8"/>
    <mergeCell ref="E6:F6"/>
    <mergeCell ref="G6:H6"/>
    <mergeCell ref="I6:J6"/>
    <mergeCell ref="A6:A7"/>
    <mergeCell ref="B6:B7"/>
    <mergeCell ref="C6:C7"/>
    <mergeCell ref="D6:D7"/>
  </mergeCells>
  <pageMargins left="0.23622047244094491" right="0.23622047244094491" top="0.35433070866141736" bottom="0.35433070866141736" header="0.31496062992125984" footer="0.31496062992125984"/>
  <pageSetup paperSize="9" scale="86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P122"/>
  <sheetViews>
    <sheetView view="pageBreakPreview" zoomScaleSheetLayoutView="100" workbookViewId="0">
      <selection activeCell="F114" sqref="F114"/>
    </sheetView>
  </sheetViews>
  <sheetFormatPr defaultColWidth="9.140625" defaultRowHeight="12.75"/>
  <cols>
    <col min="1" max="1" width="5.5703125" style="10" customWidth="1"/>
    <col min="2" max="2" width="9.42578125" style="10" customWidth="1"/>
    <col min="3" max="3" width="53.28515625" style="10" customWidth="1"/>
    <col min="4" max="4" width="7.85546875" style="10" customWidth="1"/>
    <col min="5" max="5" width="10" style="10" customWidth="1"/>
    <col min="6" max="6" width="14.7109375" style="10" customWidth="1"/>
    <col min="7" max="7" width="8.140625" style="10" customWidth="1"/>
    <col min="8" max="8" width="10.42578125" style="10" customWidth="1"/>
    <col min="9" max="9" width="13" style="10" customWidth="1"/>
    <col min="10" max="10" width="8.85546875" style="10" customWidth="1"/>
    <col min="11" max="11" width="8.7109375" style="10" customWidth="1"/>
    <col min="12" max="12" width="9.42578125" style="10" customWidth="1"/>
    <col min="13" max="16384" width="9.140625" style="10"/>
  </cols>
  <sheetData>
    <row r="1" spans="1:12">
      <c r="A1" s="192"/>
      <c r="B1" s="193" t="s">
        <v>155</v>
      </c>
      <c r="C1" s="184" t="str">
        <f>Kadar.ode.!C1</f>
        <v>ОПШТА БОЛНИЦА СЕНТА</v>
      </c>
      <c r="D1" s="188"/>
      <c r="E1" s="190"/>
    </row>
    <row r="2" spans="1:12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88"/>
      <c r="H2" s="188"/>
      <c r="J2" s="188"/>
      <c r="K2" s="188"/>
    </row>
    <row r="3" spans="1:12" ht="12.75" customHeight="1">
      <c r="A3" s="192"/>
      <c r="B3" s="193"/>
      <c r="C3" s="184"/>
      <c r="D3" s="188"/>
      <c r="E3" s="188"/>
      <c r="F3" s="188"/>
      <c r="G3" s="188"/>
      <c r="H3" s="188"/>
      <c r="J3" s="188"/>
      <c r="K3" s="188"/>
    </row>
    <row r="4" spans="1:12" ht="14.25">
      <c r="A4" s="192"/>
      <c r="B4" s="193" t="s">
        <v>1799</v>
      </c>
      <c r="C4" s="185" t="s">
        <v>255</v>
      </c>
      <c r="D4" s="188"/>
      <c r="E4" s="188"/>
      <c r="F4" s="188"/>
      <c r="G4" s="188"/>
      <c r="H4" s="188"/>
      <c r="J4" s="188"/>
      <c r="K4" s="188"/>
    </row>
    <row r="5" spans="1:12" ht="15.75">
      <c r="H5" s="250"/>
      <c r="I5" s="250"/>
      <c r="K5" s="250"/>
      <c r="L5" s="250"/>
    </row>
    <row r="6" spans="1:12" ht="12.75" customHeight="1">
      <c r="A6" s="991" t="s">
        <v>8</v>
      </c>
      <c r="B6" s="963" t="s">
        <v>9</v>
      </c>
      <c r="C6" s="963" t="s">
        <v>10</v>
      </c>
      <c r="D6" s="1013" t="s">
        <v>1808</v>
      </c>
      <c r="E6" s="1013"/>
      <c r="F6" s="1013"/>
      <c r="G6" s="1013" t="s">
        <v>1809</v>
      </c>
      <c r="H6" s="1013"/>
      <c r="I6" s="1013"/>
      <c r="J6" s="1013" t="s">
        <v>1804</v>
      </c>
      <c r="K6" s="1013"/>
      <c r="L6" s="1013"/>
    </row>
    <row r="7" spans="1:12" ht="23.25" thickBot="1">
      <c r="A7" s="991"/>
      <c r="B7" s="963"/>
      <c r="C7" s="963"/>
      <c r="D7" s="142" t="s">
        <v>11</v>
      </c>
      <c r="E7" s="160" t="s">
        <v>12</v>
      </c>
      <c r="F7" s="255" t="s">
        <v>13</v>
      </c>
      <c r="G7" s="142" t="s">
        <v>11</v>
      </c>
      <c r="H7" s="160" t="s">
        <v>12</v>
      </c>
      <c r="I7" s="255" t="s">
        <v>13</v>
      </c>
      <c r="J7" s="142" t="s">
        <v>11</v>
      </c>
      <c r="K7" s="356" t="s">
        <v>12</v>
      </c>
      <c r="L7" s="255" t="s">
        <v>13</v>
      </c>
    </row>
    <row r="8" spans="1:12" ht="13.5" thickBot="1">
      <c r="A8" s="624" t="s">
        <v>78</v>
      </c>
      <c r="B8" s="623"/>
      <c r="C8" s="623"/>
      <c r="D8" s="623"/>
      <c r="E8" s="513"/>
      <c r="F8" s="628">
        <f>F86</f>
        <v>8285130.921000001</v>
      </c>
      <c r="G8" s="652"/>
      <c r="H8" s="653"/>
      <c r="I8" s="628">
        <f>I86</f>
        <v>2173375.118999999</v>
      </c>
      <c r="J8" s="654"/>
      <c r="K8" s="655"/>
      <c r="L8" s="634">
        <f>I8/F8</f>
        <v>0.26232236276330034</v>
      </c>
    </row>
    <row r="9" spans="1:12" s="361" customFormat="1" ht="13.5" customHeight="1">
      <c r="A9" s="145"/>
      <c r="B9" s="585" t="s">
        <v>2202</v>
      </c>
      <c r="C9" s="635" t="s">
        <v>2203</v>
      </c>
      <c r="D9" s="594">
        <v>78</v>
      </c>
      <c r="E9" s="595">
        <v>680.6</v>
      </c>
      <c r="F9" s="596">
        <f>D9*E9</f>
        <v>53086.8</v>
      </c>
      <c r="G9" s="366">
        <v>22</v>
      </c>
      <c r="H9" s="122">
        <v>680.6</v>
      </c>
      <c r="I9" s="637">
        <f>G9*H9</f>
        <v>14973.2</v>
      </c>
      <c r="J9" s="639">
        <f>G9/D9</f>
        <v>0.28205128205128205</v>
      </c>
      <c r="K9" s="641">
        <f>H9/E9</f>
        <v>1</v>
      </c>
      <c r="L9" s="638">
        <f t="shared" ref="L9:L71" si="0">I9/F9</f>
        <v>0.28205128205128205</v>
      </c>
    </row>
    <row r="10" spans="1:12" s="361" customFormat="1" ht="13.5" customHeight="1">
      <c r="A10" s="145"/>
      <c r="B10" s="585" t="s">
        <v>2204</v>
      </c>
      <c r="C10" s="584" t="s">
        <v>2205</v>
      </c>
      <c r="D10" s="594">
        <v>250</v>
      </c>
      <c r="E10" s="595">
        <v>745.24</v>
      </c>
      <c r="F10" s="598">
        <f t="shared" ref="F10:F78" si="1">D10*E10</f>
        <v>186310</v>
      </c>
      <c r="G10" s="366">
        <v>81</v>
      </c>
      <c r="H10" s="122">
        <v>745.24</v>
      </c>
      <c r="I10" s="615">
        <f t="shared" ref="I10:I45" si="2">G10*H10</f>
        <v>60364.44</v>
      </c>
      <c r="J10" s="639">
        <f t="shared" ref="J10:J73" si="3">G10/D10</f>
        <v>0.32400000000000001</v>
      </c>
      <c r="K10" s="641">
        <f t="shared" ref="K10:K73" si="4">H10/E10</f>
        <v>1</v>
      </c>
      <c r="L10" s="639">
        <f t="shared" si="0"/>
        <v>0.32400000000000001</v>
      </c>
    </row>
    <row r="11" spans="1:12" s="361" customFormat="1" ht="13.5" customHeight="1">
      <c r="A11" s="145"/>
      <c r="B11" s="585" t="s">
        <v>2206</v>
      </c>
      <c r="C11" s="584" t="s">
        <v>2207</v>
      </c>
      <c r="D11" s="597">
        <v>12</v>
      </c>
      <c r="E11" s="595">
        <v>745.24</v>
      </c>
      <c r="F11" s="596">
        <f t="shared" si="1"/>
        <v>8942.880000000001</v>
      </c>
      <c r="G11" s="366">
        <v>39</v>
      </c>
      <c r="H11" s="122">
        <v>745.24</v>
      </c>
      <c r="I11" s="615">
        <f t="shared" si="2"/>
        <v>29064.36</v>
      </c>
      <c r="J11" s="639">
        <f t="shared" si="3"/>
        <v>3.25</v>
      </c>
      <c r="K11" s="641">
        <f t="shared" si="4"/>
        <v>1</v>
      </c>
      <c r="L11" s="639">
        <f t="shared" si="0"/>
        <v>3.2499999999999996</v>
      </c>
    </row>
    <row r="12" spans="1:12" s="361" customFormat="1" ht="13.5" customHeight="1">
      <c r="A12" s="145"/>
      <c r="B12" s="585" t="s">
        <v>2208</v>
      </c>
      <c r="C12" s="584" t="s">
        <v>2209</v>
      </c>
      <c r="D12" s="597">
        <v>40</v>
      </c>
      <c r="E12" s="595">
        <v>745.24</v>
      </c>
      <c r="F12" s="596">
        <f t="shared" si="1"/>
        <v>29809.599999999999</v>
      </c>
      <c r="G12" s="366"/>
      <c r="H12" s="122"/>
      <c r="I12" s="615">
        <f t="shared" si="2"/>
        <v>0</v>
      </c>
      <c r="J12" s="639">
        <f t="shared" si="3"/>
        <v>0</v>
      </c>
      <c r="K12" s="641">
        <f t="shared" si="4"/>
        <v>0</v>
      </c>
      <c r="L12" s="639">
        <f t="shared" si="0"/>
        <v>0</v>
      </c>
    </row>
    <row r="13" spans="1:12" s="361" customFormat="1" ht="13.5" customHeight="1">
      <c r="A13" s="145"/>
      <c r="B13" s="585" t="s">
        <v>2333</v>
      </c>
      <c r="C13" s="584" t="s">
        <v>2334</v>
      </c>
      <c r="D13" s="597"/>
      <c r="E13" s="595"/>
      <c r="F13" s="596">
        <f t="shared" si="1"/>
        <v>0</v>
      </c>
      <c r="G13" s="366">
        <v>6</v>
      </c>
      <c r="H13" s="122">
        <v>7099.29</v>
      </c>
      <c r="I13" s="615">
        <f t="shared" si="2"/>
        <v>42595.74</v>
      </c>
      <c r="J13" s="639"/>
      <c r="K13" s="641"/>
      <c r="L13" s="639"/>
    </row>
    <row r="14" spans="1:12" s="361" customFormat="1" ht="13.5" customHeight="1">
      <c r="A14" s="145"/>
      <c r="B14" s="585" t="s">
        <v>2210</v>
      </c>
      <c r="C14" s="584" t="s">
        <v>2211</v>
      </c>
      <c r="D14" s="597">
        <v>4</v>
      </c>
      <c r="E14" s="595">
        <v>7099.29</v>
      </c>
      <c r="F14" s="596">
        <f t="shared" si="1"/>
        <v>28397.16</v>
      </c>
      <c r="G14" s="366"/>
      <c r="H14" s="122"/>
      <c r="I14" s="615">
        <f t="shared" si="2"/>
        <v>0</v>
      </c>
      <c r="J14" s="639">
        <f t="shared" si="3"/>
        <v>0</v>
      </c>
      <c r="K14" s="641">
        <f t="shared" si="4"/>
        <v>0</v>
      </c>
      <c r="L14" s="639">
        <f t="shared" si="0"/>
        <v>0</v>
      </c>
    </row>
    <row r="15" spans="1:12" s="361" customFormat="1" ht="13.5" customHeight="1">
      <c r="A15" s="145"/>
      <c r="B15" s="585" t="s">
        <v>2212</v>
      </c>
      <c r="C15" s="584" t="s">
        <v>2213</v>
      </c>
      <c r="D15" s="597">
        <v>30</v>
      </c>
      <c r="E15" s="595">
        <v>2795.65</v>
      </c>
      <c r="F15" s="596">
        <f t="shared" si="1"/>
        <v>83869.5</v>
      </c>
      <c r="G15" s="366">
        <v>23</v>
      </c>
      <c r="H15" s="122">
        <v>2795.65</v>
      </c>
      <c r="I15" s="615">
        <f t="shared" si="2"/>
        <v>64299.950000000004</v>
      </c>
      <c r="J15" s="639">
        <f t="shared" si="3"/>
        <v>0.76666666666666672</v>
      </c>
      <c r="K15" s="641">
        <f t="shared" si="4"/>
        <v>1</v>
      </c>
      <c r="L15" s="639">
        <f t="shared" si="0"/>
        <v>0.76666666666666672</v>
      </c>
    </row>
    <row r="16" spans="1:12" s="361" customFormat="1" ht="13.5" customHeight="1">
      <c r="A16" s="145"/>
      <c r="B16" s="585" t="s">
        <v>2214</v>
      </c>
      <c r="C16" s="584" t="s">
        <v>2215</v>
      </c>
      <c r="D16" s="597">
        <v>37</v>
      </c>
      <c r="E16" s="595">
        <v>364.63</v>
      </c>
      <c r="F16" s="596">
        <f t="shared" si="1"/>
        <v>13491.31</v>
      </c>
      <c r="G16" s="366"/>
      <c r="H16" s="122"/>
      <c r="I16" s="615">
        <f t="shared" si="2"/>
        <v>0</v>
      </c>
      <c r="J16" s="639">
        <f t="shared" si="3"/>
        <v>0</v>
      </c>
      <c r="K16" s="641">
        <f t="shared" si="4"/>
        <v>0</v>
      </c>
      <c r="L16" s="639">
        <f t="shared" si="0"/>
        <v>0</v>
      </c>
    </row>
    <row r="17" spans="1:12" s="361" customFormat="1" ht="13.5" customHeight="1">
      <c r="A17" s="145"/>
      <c r="B17" s="585" t="s">
        <v>2216</v>
      </c>
      <c r="C17" s="584" t="s">
        <v>2217</v>
      </c>
      <c r="D17" s="594">
        <v>300</v>
      </c>
      <c r="E17" s="595">
        <v>1433.85</v>
      </c>
      <c r="F17" s="598">
        <f t="shared" si="1"/>
        <v>430155</v>
      </c>
      <c r="G17" s="366">
        <v>117</v>
      </c>
      <c r="H17" s="122">
        <v>1433.85</v>
      </c>
      <c r="I17" s="615">
        <f t="shared" si="2"/>
        <v>167760.44999999998</v>
      </c>
      <c r="J17" s="639">
        <f t="shared" si="3"/>
        <v>0.39</v>
      </c>
      <c r="K17" s="641">
        <f t="shared" si="4"/>
        <v>1</v>
      </c>
      <c r="L17" s="639">
        <f t="shared" si="0"/>
        <v>0.38999999999999996</v>
      </c>
    </row>
    <row r="18" spans="1:12" s="361" customFormat="1" ht="12.75" customHeight="1">
      <c r="A18" s="145"/>
      <c r="B18" s="585" t="s">
        <v>2218</v>
      </c>
      <c r="C18" s="584" t="s">
        <v>2219</v>
      </c>
      <c r="D18" s="594">
        <v>218</v>
      </c>
      <c r="E18" s="595">
        <v>1838.65</v>
      </c>
      <c r="F18" s="598">
        <f t="shared" si="1"/>
        <v>400825.7</v>
      </c>
      <c r="G18" s="366">
        <v>3</v>
      </c>
      <c r="H18" s="122">
        <v>1838.65</v>
      </c>
      <c r="I18" s="615">
        <f t="shared" si="2"/>
        <v>5515.9500000000007</v>
      </c>
      <c r="J18" s="639">
        <f t="shared" si="3"/>
        <v>1.3761467889908258E-2</v>
      </c>
      <c r="K18" s="641">
        <f t="shared" si="4"/>
        <v>1</v>
      </c>
      <c r="L18" s="639">
        <f t="shared" si="0"/>
        <v>1.3761467889908258E-2</v>
      </c>
    </row>
    <row r="19" spans="1:12" s="361" customFormat="1" ht="12.75" customHeight="1">
      <c r="A19" s="145"/>
      <c r="B19" s="585" t="s">
        <v>2220</v>
      </c>
      <c r="C19" s="584" t="s">
        <v>2221</v>
      </c>
      <c r="D19" s="597">
        <v>5</v>
      </c>
      <c r="E19" s="595">
        <v>5515.97</v>
      </c>
      <c r="F19" s="596">
        <f t="shared" si="1"/>
        <v>27579.850000000002</v>
      </c>
      <c r="G19" s="366"/>
      <c r="H19" s="122"/>
      <c r="I19" s="615">
        <f t="shared" si="2"/>
        <v>0</v>
      </c>
      <c r="J19" s="639">
        <f t="shared" si="3"/>
        <v>0</v>
      </c>
      <c r="K19" s="641">
        <f t="shared" si="4"/>
        <v>0</v>
      </c>
      <c r="L19" s="639">
        <f t="shared" si="0"/>
        <v>0</v>
      </c>
    </row>
    <row r="20" spans="1:12" s="361" customFormat="1" ht="13.5" customHeight="1">
      <c r="A20" s="145"/>
      <c r="B20" s="585" t="s">
        <v>2222</v>
      </c>
      <c r="C20" s="584" t="s">
        <v>2223</v>
      </c>
      <c r="D20" s="594">
        <v>111</v>
      </c>
      <c r="E20" s="595">
        <v>1433.85</v>
      </c>
      <c r="F20" s="596">
        <f t="shared" si="1"/>
        <v>159157.34999999998</v>
      </c>
      <c r="G20" s="366">
        <v>44</v>
      </c>
      <c r="H20" s="122">
        <v>1433.85</v>
      </c>
      <c r="I20" s="615">
        <f t="shared" si="2"/>
        <v>63089.399999999994</v>
      </c>
      <c r="J20" s="639">
        <f t="shared" si="3"/>
        <v>0.3963963963963964</v>
      </c>
      <c r="K20" s="641">
        <f t="shared" si="4"/>
        <v>1</v>
      </c>
      <c r="L20" s="639">
        <f t="shared" si="0"/>
        <v>0.3963963963963964</v>
      </c>
    </row>
    <row r="21" spans="1:12" s="361" customFormat="1" ht="13.5" customHeight="1">
      <c r="A21" s="145"/>
      <c r="B21" s="585" t="s">
        <v>2224</v>
      </c>
      <c r="C21" s="584" t="s">
        <v>2225</v>
      </c>
      <c r="D21" s="597">
        <v>67</v>
      </c>
      <c r="E21" s="595">
        <v>1766.59</v>
      </c>
      <c r="F21" s="596">
        <f t="shared" si="1"/>
        <v>118361.53</v>
      </c>
      <c r="G21" s="366"/>
      <c r="H21" s="122"/>
      <c r="I21" s="615">
        <f t="shared" si="2"/>
        <v>0</v>
      </c>
      <c r="J21" s="639">
        <f t="shared" si="3"/>
        <v>0</v>
      </c>
      <c r="K21" s="641">
        <f t="shared" si="4"/>
        <v>0</v>
      </c>
      <c r="L21" s="639">
        <f t="shared" si="0"/>
        <v>0</v>
      </c>
    </row>
    <row r="22" spans="1:12" s="361" customFormat="1" ht="13.5" customHeight="1">
      <c r="A22" s="145"/>
      <c r="B22" s="585" t="s">
        <v>2226</v>
      </c>
      <c r="C22" s="584" t="s">
        <v>2227</v>
      </c>
      <c r="D22" s="597">
        <v>60</v>
      </c>
      <c r="E22" s="595">
        <v>3232.28</v>
      </c>
      <c r="F22" s="596">
        <f t="shared" si="1"/>
        <v>193936.80000000002</v>
      </c>
      <c r="G22" s="366">
        <v>3</v>
      </c>
      <c r="H22" s="122">
        <v>3232.28</v>
      </c>
      <c r="I22" s="615">
        <f t="shared" si="2"/>
        <v>9696.84</v>
      </c>
      <c r="J22" s="639">
        <f t="shared" si="3"/>
        <v>0.05</v>
      </c>
      <c r="K22" s="641">
        <f t="shared" si="4"/>
        <v>1</v>
      </c>
      <c r="L22" s="639">
        <f t="shared" si="0"/>
        <v>4.9999999999999996E-2</v>
      </c>
    </row>
    <row r="23" spans="1:12" s="361" customFormat="1" ht="13.5" customHeight="1">
      <c r="A23" s="145"/>
      <c r="B23" s="585" t="s">
        <v>2228</v>
      </c>
      <c r="C23" s="584" t="s">
        <v>2229</v>
      </c>
      <c r="D23" s="597">
        <v>55</v>
      </c>
      <c r="E23" s="595">
        <v>3232.28</v>
      </c>
      <c r="F23" s="596">
        <f t="shared" si="1"/>
        <v>177775.40000000002</v>
      </c>
      <c r="G23" s="366">
        <v>14</v>
      </c>
      <c r="H23" s="122">
        <v>3232.28</v>
      </c>
      <c r="I23" s="615">
        <f t="shared" si="2"/>
        <v>45251.920000000006</v>
      </c>
      <c r="J23" s="639">
        <f t="shared" si="3"/>
        <v>0.25454545454545452</v>
      </c>
      <c r="K23" s="641">
        <f t="shared" si="4"/>
        <v>1</v>
      </c>
      <c r="L23" s="639">
        <f t="shared" si="0"/>
        <v>0.25454545454545452</v>
      </c>
    </row>
    <row r="24" spans="1:12" s="361" customFormat="1" ht="13.5" customHeight="1">
      <c r="A24" s="145"/>
      <c r="B24" s="585" t="s">
        <v>2230</v>
      </c>
      <c r="C24" s="584" t="s">
        <v>2231</v>
      </c>
      <c r="D24" s="597">
        <v>40</v>
      </c>
      <c r="E24" s="595">
        <v>1766.59</v>
      </c>
      <c r="F24" s="596">
        <f t="shared" si="1"/>
        <v>70663.599999999991</v>
      </c>
      <c r="G24" s="366">
        <v>14</v>
      </c>
      <c r="H24" s="122">
        <v>1766.59</v>
      </c>
      <c r="I24" s="615">
        <f t="shared" si="2"/>
        <v>24732.26</v>
      </c>
      <c r="J24" s="639">
        <f t="shared" si="3"/>
        <v>0.35</v>
      </c>
      <c r="K24" s="641">
        <f t="shared" si="4"/>
        <v>1</v>
      </c>
      <c r="L24" s="639">
        <f t="shared" si="0"/>
        <v>0.35000000000000003</v>
      </c>
    </row>
    <row r="25" spans="1:12" s="361" customFormat="1" ht="13.5" customHeight="1">
      <c r="A25" s="145"/>
      <c r="B25" s="585" t="s">
        <v>2232</v>
      </c>
      <c r="C25" s="584" t="s">
        <v>2233</v>
      </c>
      <c r="D25" s="594">
        <v>180</v>
      </c>
      <c r="E25" s="595">
        <v>485.54</v>
      </c>
      <c r="F25" s="596">
        <f>D25*E25</f>
        <v>87397.2</v>
      </c>
      <c r="G25" s="366">
        <v>41</v>
      </c>
      <c r="H25" s="122">
        <v>485.54</v>
      </c>
      <c r="I25" s="615">
        <f t="shared" si="2"/>
        <v>19907.14</v>
      </c>
      <c r="J25" s="639">
        <f t="shared" si="3"/>
        <v>0.22777777777777777</v>
      </c>
      <c r="K25" s="641">
        <f t="shared" si="4"/>
        <v>1</v>
      </c>
      <c r="L25" s="639">
        <f t="shared" si="0"/>
        <v>0.22777777777777777</v>
      </c>
    </row>
    <row r="26" spans="1:12" s="361" customFormat="1" ht="13.5" customHeight="1">
      <c r="A26" s="145"/>
      <c r="B26" s="585" t="s">
        <v>2234</v>
      </c>
      <c r="C26" s="584" t="s">
        <v>2235</v>
      </c>
      <c r="D26" s="597">
        <v>25</v>
      </c>
      <c r="E26" s="595">
        <v>882.53</v>
      </c>
      <c r="F26" s="596">
        <f t="shared" si="1"/>
        <v>22063.25</v>
      </c>
      <c r="G26" s="366">
        <v>23</v>
      </c>
      <c r="H26" s="122">
        <v>882.53</v>
      </c>
      <c r="I26" s="615">
        <f t="shared" si="2"/>
        <v>20298.189999999999</v>
      </c>
      <c r="J26" s="639">
        <f t="shared" si="3"/>
        <v>0.92</v>
      </c>
      <c r="K26" s="641">
        <f t="shared" si="4"/>
        <v>1</v>
      </c>
      <c r="L26" s="639">
        <f t="shared" si="0"/>
        <v>0.91999999999999993</v>
      </c>
    </row>
    <row r="27" spans="1:12" s="361" customFormat="1" ht="13.5" customHeight="1">
      <c r="A27" s="145"/>
      <c r="B27" s="585" t="s">
        <v>2335</v>
      </c>
      <c r="C27" s="584" t="s">
        <v>2336</v>
      </c>
      <c r="D27" s="597"/>
      <c r="E27" s="595"/>
      <c r="F27" s="596"/>
      <c r="G27" s="366">
        <v>1</v>
      </c>
      <c r="H27" s="122">
        <v>3054.7</v>
      </c>
      <c r="I27" s="615">
        <f t="shared" si="2"/>
        <v>3054.7</v>
      </c>
      <c r="J27" s="639"/>
      <c r="K27" s="641"/>
      <c r="L27" s="639"/>
    </row>
    <row r="28" spans="1:12" s="361" customFormat="1" ht="13.5" customHeight="1">
      <c r="A28" s="145"/>
      <c r="B28" s="585" t="s">
        <v>2337</v>
      </c>
      <c r="C28" s="584" t="s">
        <v>2338</v>
      </c>
      <c r="D28" s="597"/>
      <c r="E28" s="595"/>
      <c r="F28" s="596"/>
      <c r="G28" s="366">
        <v>3</v>
      </c>
      <c r="H28" s="122">
        <v>13643.08</v>
      </c>
      <c r="I28" s="615">
        <f t="shared" si="2"/>
        <v>40929.24</v>
      </c>
      <c r="J28" s="639"/>
      <c r="K28" s="641"/>
      <c r="L28" s="639"/>
    </row>
    <row r="29" spans="1:12" s="361" customFormat="1" ht="13.5" customHeight="1">
      <c r="A29" s="145"/>
      <c r="B29" s="585" t="s">
        <v>2236</v>
      </c>
      <c r="C29" s="584" t="s">
        <v>2237</v>
      </c>
      <c r="D29" s="597">
        <v>20</v>
      </c>
      <c r="E29" s="595">
        <v>588.07000000000005</v>
      </c>
      <c r="F29" s="596">
        <f t="shared" si="1"/>
        <v>11761.400000000001</v>
      </c>
      <c r="G29" s="366">
        <v>12</v>
      </c>
      <c r="H29" s="122">
        <v>588.07000000000005</v>
      </c>
      <c r="I29" s="615">
        <f t="shared" si="2"/>
        <v>7056.84</v>
      </c>
      <c r="J29" s="639">
        <f t="shared" si="3"/>
        <v>0.6</v>
      </c>
      <c r="K29" s="641">
        <f t="shared" si="4"/>
        <v>1</v>
      </c>
      <c r="L29" s="639">
        <f t="shared" si="0"/>
        <v>0.6</v>
      </c>
    </row>
    <row r="30" spans="1:12" s="361" customFormat="1" ht="13.5" customHeight="1">
      <c r="A30" s="145"/>
      <c r="B30" s="585" t="s">
        <v>2238</v>
      </c>
      <c r="C30" s="584" t="s">
        <v>2239</v>
      </c>
      <c r="D30" s="594">
        <v>160</v>
      </c>
      <c r="E30" s="595">
        <v>1895.82</v>
      </c>
      <c r="F30" s="596">
        <f t="shared" si="1"/>
        <v>303331.20000000001</v>
      </c>
      <c r="G30" s="366">
        <v>61</v>
      </c>
      <c r="H30" s="122">
        <v>1895.82</v>
      </c>
      <c r="I30" s="615">
        <f t="shared" si="2"/>
        <v>115645.01999999999</v>
      </c>
      <c r="J30" s="639">
        <f t="shared" si="3"/>
        <v>0.38124999999999998</v>
      </c>
      <c r="K30" s="641">
        <f t="shared" si="4"/>
        <v>1</v>
      </c>
      <c r="L30" s="639">
        <f t="shared" si="0"/>
        <v>0.38124999999999998</v>
      </c>
    </row>
    <row r="31" spans="1:12" s="361" customFormat="1" ht="13.5" customHeight="1">
      <c r="A31" s="145"/>
      <c r="B31" s="585" t="s">
        <v>2240</v>
      </c>
      <c r="C31" s="584" t="s">
        <v>2241</v>
      </c>
      <c r="D31" s="597">
        <v>40</v>
      </c>
      <c r="E31" s="595">
        <v>2472.4699999999998</v>
      </c>
      <c r="F31" s="596">
        <f t="shared" si="1"/>
        <v>98898.799999999988</v>
      </c>
      <c r="G31" s="366">
        <v>8</v>
      </c>
      <c r="H31" s="122">
        <v>2472.4699999999998</v>
      </c>
      <c r="I31" s="615">
        <f t="shared" si="2"/>
        <v>19779.759999999998</v>
      </c>
      <c r="J31" s="639">
        <f t="shared" si="3"/>
        <v>0.2</v>
      </c>
      <c r="K31" s="641">
        <f t="shared" si="4"/>
        <v>1</v>
      </c>
      <c r="L31" s="639">
        <f t="shared" si="0"/>
        <v>0.2</v>
      </c>
    </row>
    <row r="32" spans="1:12" s="361" customFormat="1" ht="13.5" customHeight="1">
      <c r="A32" s="145"/>
      <c r="B32" s="585" t="s">
        <v>2242</v>
      </c>
      <c r="C32" s="584" t="s">
        <v>2243</v>
      </c>
      <c r="D32" s="597">
        <v>5</v>
      </c>
      <c r="E32" s="595">
        <v>2337.4899999999998</v>
      </c>
      <c r="F32" s="596">
        <f t="shared" si="1"/>
        <v>11687.449999999999</v>
      </c>
      <c r="G32" s="366"/>
      <c r="H32" s="122"/>
      <c r="I32" s="615">
        <f t="shared" si="2"/>
        <v>0</v>
      </c>
      <c r="J32" s="639">
        <f t="shared" si="3"/>
        <v>0</v>
      </c>
      <c r="K32" s="641">
        <f t="shared" si="4"/>
        <v>0</v>
      </c>
      <c r="L32" s="639">
        <f t="shared" si="0"/>
        <v>0</v>
      </c>
    </row>
    <row r="33" spans="1:12" s="361" customFormat="1" ht="13.5" customHeight="1">
      <c r="A33" s="145"/>
      <c r="B33" s="585" t="s">
        <v>2244</v>
      </c>
      <c r="C33" s="584" t="s">
        <v>2245</v>
      </c>
      <c r="D33" s="599" t="s">
        <v>2331</v>
      </c>
      <c r="E33" s="599" t="s">
        <v>2332</v>
      </c>
      <c r="F33" s="600">
        <f t="shared" si="1"/>
        <v>1552.6499999999999</v>
      </c>
      <c r="G33" s="366"/>
      <c r="H33" s="122"/>
      <c r="I33" s="615">
        <f t="shared" si="2"/>
        <v>0</v>
      </c>
      <c r="J33" s="639">
        <f t="shared" si="3"/>
        <v>0</v>
      </c>
      <c r="K33" s="641">
        <f t="shared" si="4"/>
        <v>0</v>
      </c>
      <c r="L33" s="639">
        <f t="shared" si="0"/>
        <v>0</v>
      </c>
    </row>
    <row r="34" spans="1:12" s="361" customFormat="1" ht="13.5" customHeight="1">
      <c r="A34" s="145"/>
      <c r="B34" s="585" t="s">
        <v>2246</v>
      </c>
      <c r="C34" s="584" t="s">
        <v>2247</v>
      </c>
      <c r="D34" s="602">
        <v>200</v>
      </c>
      <c r="E34" s="600">
        <v>1962.95</v>
      </c>
      <c r="F34" s="600">
        <f t="shared" si="1"/>
        <v>392590</v>
      </c>
      <c r="G34" s="366">
        <v>49</v>
      </c>
      <c r="H34" s="122">
        <v>1962.95</v>
      </c>
      <c r="I34" s="615">
        <f t="shared" si="2"/>
        <v>96184.55</v>
      </c>
      <c r="J34" s="639">
        <f t="shared" si="3"/>
        <v>0.245</v>
      </c>
      <c r="K34" s="641">
        <f t="shared" si="4"/>
        <v>1</v>
      </c>
      <c r="L34" s="639">
        <f t="shared" si="0"/>
        <v>0.245</v>
      </c>
    </row>
    <row r="35" spans="1:12" s="361" customFormat="1" ht="13.5" customHeight="1">
      <c r="A35" s="145"/>
      <c r="B35" s="585" t="s">
        <v>2248</v>
      </c>
      <c r="C35" s="635" t="s">
        <v>2249</v>
      </c>
      <c r="D35" s="597">
        <v>18</v>
      </c>
      <c r="E35" s="595">
        <v>410</v>
      </c>
      <c r="F35" s="596">
        <f t="shared" si="1"/>
        <v>7380</v>
      </c>
      <c r="G35" s="366"/>
      <c r="H35" s="122"/>
      <c r="I35" s="615">
        <f t="shared" si="2"/>
        <v>0</v>
      </c>
      <c r="J35" s="639">
        <f t="shared" si="3"/>
        <v>0</v>
      </c>
      <c r="K35" s="641">
        <f t="shared" si="4"/>
        <v>0</v>
      </c>
      <c r="L35" s="639">
        <f t="shared" si="0"/>
        <v>0</v>
      </c>
    </row>
    <row r="36" spans="1:12" s="361" customFormat="1" ht="13.5" customHeight="1">
      <c r="A36" s="145"/>
      <c r="B36" s="585" t="s">
        <v>2250</v>
      </c>
      <c r="C36" s="586" t="s">
        <v>2251</v>
      </c>
      <c r="D36" s="594">
        <v>98</v>
      </c>
      <c r="E36" s="595">
        <v>1962.95</v>
      </c>
      <c r="F36" s="596">
        <f t="shared" si="1"/>
        <v>192369.1</v>
      </c>
      <c r="G36" s="366">
        <v>19</v>
      </c>
      <c r="H36" s="122">
        <v>1962.95</v>
      </c>
      <c r="I36" s="615">
        <f t="shared" si="2"/>
        <v>37296.050000000003</v>
      </c>
      <c r="J36" s="639">
        <f t="shared" si="3"/>
        <v>0.19387755102040816</v>
      </c>
      <c r="K36" s="641">
        <f t="shared" si="4"/>
        <v>1</v>
      </c>
      <c r="L36" s="639">
        <f t="shared" si="0"/>
        <v>0.19387755102040818</v>
      </c>
    </row>
    <row r="37" spans="1:12" s="361" customFormat="1" ht="13.5" customHeight="1">
      <c r="A37" s="145"/>
      <c r="B37" s="585" t="s">
        <v>2252</v>
      </c>
      <c r="C37" s="586" t="s">
        <v>2253</v>
      </c>
      <c r="D37" s="597">
        <v>30</v>
      </c>
      <c r="E37" s="595">
        <v>2337.4899999999998</v>
      </c>
      <c r="F37" s="596">
        <f t="shared" si="1"/>
        <v>70124.7</v>
      </c>
      <c r="G37" s="366"/>
      <c r="H37" s="122"/>
      <c r="I37" s="615">
        <f t="shared" si="2"/>
        <v>0</v>
      </c>
      <c r="J37" s="639">
        <f t="shared" si="3"/>
        <v>0</v>
      </c>
      <c r="K37" s="641">
        <f t="shared" si="4"/>
        <v>0</v>
      </c>
      <c r="L37" s="639">
        <f t="shared" si="0"/>
        <v>0</v>
      </c>
    </row>
    <row r="38" spans="1:12" s="361" customFormat="1" ht="13.5" customHeight="1">
      <c r="A38" s="145"/>
      <c r="B38" s="585" t="s">
        <v>2252</v>
      </c>
      <c r="C38" s="586" t="s">
        <v>2253</v>
      </c>
      <c r="D38" s="597"/>
      <c r="E38" s="595"/>
      <c r="F38" s="596"/>
      <c r="G38" s="366">
        <v>60</v>
      </c>
      <c r="H38" s="122">
        <v>1807.77</v>
      </c>
      <c r="I38" s="615">
        <f t="shared" si="2"/>
        <v>108466.2</v>
      </c>
      <c r="J38" s="639"/>
      <c r="K38" s="641"/>
      <c r="L38" s="639"/>
    </row>
    <row r="39" spans="1:12" s="361" customFormat="1" ht="13.5" customHeight="1">
      <c r="A39" s="145"/>
      <c r="B39" s="585" t="s">
        <v>2254</v>
      </c>
      <c r="C39" s="584" t="s">
        <v>2255</v>
      </c>
      <c r="D39" s="597"/>
      <c r="E39" s="595"/>
      <c r="F39" s="596"/>
      <c r="G39" s="366">
        <v>11</v>
      </c>
      <c r="H39" s="122">
        <v>461.55</v>
      </c>
      <c r="I39" s="615">
        <f t="shared" si="2"/>
        <v>5077.05</v>
      </c>
      <c r="J39" s="639"/>
      <c r="K39" s="641"/>
      <c r="L39" s="639"/>
    </row>
    <row r="40" spans="1:12" s="361" customFormat="1" ht="22.5">
      <c r="A40" s="145"/>
      <c r="B40" s="585" t="s">
        <v>2254</v>
      </c>
      <c r="C40" s="584" t="s">
        <v>2255</v>
      </c>
      <c r="D40" s="597">
        <v>4</v>
      </c>
      <c r="E40" s="595">
        <v>577.49</v>
      </c>
      <c r="F40" s="596">
        <f t="shared" si="1"/>
        <v>2309.96</v>
      </c>
      <c r="G40" s="366"/>
      <c r="H40" s="122"/>
      <c r="I40" s="615">
        <f t="shared" si="2"/>
        <v>0</v>
      </c>
      <c r="J40" s="639">
        <f t="shared" si="3"/>
        <v>0</v>
      </c>
      <c r="K40" s="641">
        <f t="shared" si="4"/>
        <v>0</v>
      </c>
      <c r="L40" s="639">
        <f t="shared" si="0"/>
        <v>0</v>
      </c>
    </row>
    <row r="41" spans="1:12" s="361" customFormat="1" ht="13.5" customHeight="1">
      <c r="A41" s="145"/>
      <c r="B41" s="585" t="s">
        <v>2256</v>
      </c>
      <c r="C41" s="584" t="s">
        <v>2257</v>
      </c>
      <c r="D41" s="597">
        <v>292</v>
      </c>
      <c r="E41" s="595">
        <v>2337.4899999999998</v>
      </c>
      <c r="F41" s="596">
        <f t="shared" si="1"/>
        <v>682547.08</v>
      </c>
      <c r="G41" s="366">
        <v>4</v>
      </c>
      <c r="H41" s="122">
        <v>2337.4899999999998</v>
      </c>
      <c r="I41" s="615">
        <f t="shared" si="2"/>
        <v>9349.9599999999991</v>
      </c>
      <c r="J41" s="639">
        <f t="shared" si="3"/>
        <v>1.3698630136986301E-2</v>
      </c>
      <c r="K41" s="641">
        <f t="shared" si="4"/>
        <v>1</v>
      </c>
      <c r="L41" s="639">
        <f t="shared" si="0"/>
        <v>1.3698630136986301E-2</v>
      </c>
    </row>
    <row r="42" spans="1:12" s="361" customFormat="1" ht="13.5" customHeight="1">
      <c r="A42" s="145"/>
      <c r="B42" s="585" t="s">
        <v>2258</v>
      </c>
      <c r="C42" s="584" t="s">
        <v>2259</v>
      </c>
      <c r="D42" s="597"/>
      <c r="E42" s="595"/>
      <c r="F42" s="596"/>
      <c r="G42" s="366">
        <v>11</v>
      </c>
      <c r="H42" s="122">
        <v>521.52</v>
      </c>
      <c r="I42" s="615">
        <f t="shared" si="2"/>
        <v>5736.7199999999993</v>
      </c>
      <c r="J42" s="639"/>
      <c r="K42" s="641"/>
      <c r="L42" s="639"/>
    </row>
    <row r="43" spans="1:12" s="361" customFormat="1" ht="13.5" customHeight="1">
      <c r="A43" s="145"/>
      <c r="B43" s="585" t="s">
        <v>2258</v>
      </c>
      <c r="C43" s="584" t="s">
        <v>2259</v>
      </c>
      <c r="D43" s="597">
        <v>48</v>
      </c>
      <c r="E43" s="595">
        <v>577.49</v>
      </c>
      <c r="F43" s="596">
        <f t="shared" si="1"/>
        <v>27719.52</v>
      </c>
      <c r="G43" s="366"/>
      <c r="H43" s="122"/>
      <c r="I43" s="615">
        <f t="shared" si="2"/>
        <v>0</v>
      </c>
      <c r="J43" s="639">
        <f t="shared" si="3"/>
        <v>0</v>
      </c>
      <c r="K43" s="641">
        <f t="shared" si="4"/>
        <v>0</v>
      </c>
      <c r="L43" s="639">
        <f t="shared" si="0"/>
        <v>0</v>
      </c>
    </row>
    <row r="44" spans="1:12" s="361" customFormat="1" ht="13.5" customHeight="1">
      <c r="A44" s="145"/>
      <c r="B44" s="616" t="s">
        <v>2260</v>
      </c>
      <c r="C44" s="587" t="s">
        <v>2261</v>
      </c>
      <c r="D44" s="597">
        <v>3</v>
      </c>
      <c r="E44" s="595">
        <v>4057.87</v>
      </c>
      <c r="F44" s="596">
        <f t="shared" si="1"/>
        <v>12173.61</v>
      </c>
      <c r="G44" s="366">
        <v>5</v>
      </c>
      <c r="H44" s="122">
        <v>4057.87</v>
      </c>
      <c r="I44" s="615">
        <f t="shared" si="2"/>
        <v>20289.349999999999</v>
      </c>
      <c r="J44" s="639">
        <f t="shared" si="3"/>
        <v>1.6666666666666667</v>
      </c>
      <c r="K44" s="641">
        <f t="shared" si="4"/>
        <v>1</v>
      </c>
      <c r="L44" s="639">
        <f t="shared" si="0"/>
        <v>1.6666666666666665</v>
      </c>
    </row>
    <row r="45" spans="1:12" s="361" customFormat="1" ht="13.5" customHeight="1">
      <c r="A45" s="145"/>
      <c r="B45" s="616" t="s">
        <v>2262</v>
      </c>
      <c r="C45" s="587" t="s">
        <v>2263</v>
      </c>
      <c r="D45" s="597">
        <v>4</v>
      </c>
      <c r="E45" s="595">
        <v>31748.42</v>
      </c>
      <c r="F45" s="596">
        <f t="shared" si="1"/>
        <v>126993.68</v>
      </c>
      <c r="G45" s="366"/>
      <c r="H45" s="122"/>
      <c r="I45" s="615">
        <f t="shared" si="2"/>
        <v>0</v>
      </c>
      <c r="J45" s="639">
        <f t="shared" si="3"/>
        <v>0</v>
      </c>
      <c r="K45" s="641">
        <f t="shared" si="4"/>
        <v>0</v>
      </c>
      <c r="L45" s="639">
        <f t="shared" si="0"/>
        <v>0</v>
      </c>
    </row>
    <row r="46" spans="1:12" s="361" customFormat="1" ht="13.5" customHeight="1">
      <c r="A46" s="145"/>
      <c r="B46" s="585" t="s">
        <v>2264</v>
      </c>
      <c r="C46" s="584" t="s">
        <v>2265</v>
      </c>
      <c r="D46" s="597">
        <v>4</v>
      </c>
      <c r="E46" s="595">
        <v>10743.04</v>
      </c>
      <c r="F46" s="596">
        <f t="shared" si="1"/>
        <v>42972.160000000003</v>
      </c>
      <c r="G46" s="366"/>
      <c r="H46" s="122"/>
      <c r="I46" s="615">
        <f t="shared" ref="I46:I85" si="5">G46*H46</f>
        <v>0</v>
      </c>
      <c r="J46" s="639">
        <f t="shared" si="3"/>
        <v>0</v>
      </c>
      <c r="K46" s="641">
        <f t="shared" si="4"/>
        <v>0</v>
      </c>
      <c r="L46" s="639">
        <f t="shared" si="0"/>
        <v>0</v>
      </c>
    </row>
    <row r="47" spans="1:12" s="361" customFormat="1" ht="13.5" customHeight="1">
      <c r="A47" s="145"/>
      <c r="B47" s="585" t="s">
        <v>2266</v>
      </c>
      <c r="C47" s="635" t="s">
        <v>2267</v>
      </c>
      <c r="D47" s="597">
        <v>10</v>
      </c>
      <c r="E47" s="595">
        <v>11285.13</v>
      </c>
      <c r="F47" s="596">
        <f t="shared" si="1"/>
        <v>112851.29999999999</v>
      </c>
      <c r="G47" s="366">
        <v>5</v>
      </c>
      <c r="H47" s="122">
        <v>11285.13</v>
      </c>
      <c r="I47" s="615">
        <f t="shared" si="5"/>
        <v>56425.649999999994</v>
      </c>
      <c r="J47" s="639">
        <f t="shared" si="3"/>
        <v>0.5</v>
      </c>
      <c r="K47" s="641">
        <f t="shared" si="4"/>
        <v>1</v>
      </c>
      <c r="L47" s="639">
        <f t="shared" si="0"/>
        <v>0.5</v>
      </c>
    </row>
    <row r="48" spans="1:12" s="361" customFormat="1">
      <c r="A48" s="145"/>
      <c r="B48" s="585" t="s">
        <v>2268</v>
      </c>
      <c r="C48" s="635" t="s">
        <v>2269</v>
      </c>
      <c r="D48" s="597">
        <v>19</v>
      </c>
      <c r="E48" s="595">
        <v>11160.71</v>
      </c>
      <c r="F48" s="596">
        <f t="shared" si="1"/>
        <v>212053.49</v>
      </c>
      <c r="G48" s="366">
        <v>2</v>
      </c>
      <c r="H48" s="122">
        <v>11160.71</v>
      </c>
      <c r="I48" s="615">
        <f t="shared" si="5"/>
        <v>22321.42</v>
      </c>
      <c r="J48" s="639">
        <f t="shared" si="3"/>
        <v>0.10526315789473684</v>
      </c>
      <c r="K48" s="641">
        <f t="shared" si="4"/>
        <v>1</v>
      </c>
      <c r="L48" s="639">
        <f t="shared" si="0"/>
        <v>0.10526315789473684</v>
      </c>
    </row>
    <row r="49" spans="1:12" s="361" customFormat="1" ht="21">
      <c r="A49" s="145"/>
      <c r="B49" s="585" t="s">
        <v>2270</v>
      </c>
      <c r="C49" s="635" t="s">
        <v>2271</v>
      </c>
      <c r="D49" s="597">
        <v>25</v>
      </c>
      <c r="E49" s="595">
        <v>33482.019999999997</v>
      </c>
      <c r="F49" s="596">
        <f t="shared" si="1"/>
        <v>837050.49999999988</v>
      </c>
      <c r="G49" s="366">
        <v>7</v>
      </c>
      <c r="H49" s="122">
        <v>33482.019999999997</v>
      </c>
      <c r="I49" s="615">
        <f t="shared" si="5"/>
        <v>234374.13999999998</v>
      </c>
      <c r="J49" s="639">
        <f t="shared" si="3"/>
        <v>0.28000000000000003</v>
      </c>
      <c r="K49" s="641">
        <f t="shared" si="4"/>
        <v>1</v>
      </c>
      <c r="L49" s="639">
        <f t="shared" si="0"/>
        <v>0.28000000000000003</v>
      </c>
    </row>
    <row r="50" spans="1:12" s="361" customFormat="1" ht="13.5" customHeight="1">
      <c r="A50" s="145"/>
      <c r="B50" s="585" t="s">
        <v>2272</v>
      </c>
      <c r="C50" s="584" t="s">
        <v>2273</v>
      </c>
      <c r="D50" s="597">
        <v>50</v>
      </c>
      <c r="E50" s="595">
        <v>642.9</v>
      </c>
      <c r="F50" s="596">
        <f t="shared" si="1"/>
        <v>32145</v>
      </c>
      <c r="G50" s="366"/>
      <c r="H50" s="122"/>
      <c r="I50" s="615">
        <f t="shared" si="5"/>
        <v>0</v>
      </c>
      <c r="J50" s="639">
        <f t="shared" si="3"/>
        <v>0</v>
      </c>
      <c r="K50" s="641">
        <f t="shared" si="4"/>
        <v>0</v>
      </c>
      <c r="L50" s="639">
        <f t="shared" si="0"/>
        <v>0</v>
      </c>
    </row>
    <row r="51" spans="1:12" s="361" customFormat="1" ht="13.5" customHeight="1">
      <c r="A51" s="145"/>
      <c r="B51" s="585" t="s">
        <v>2274</v>
      </c>
      <c r="C51" s="635" t="s">
        <v>2275</v>
      </c>
      <c r="D51" s="597">
        <v>70</v>
      </c>
      <c r="E51" s="595">
        <v>1288.8800000000001</v>
      </c>
      <c r="F51" s="596">
        <f t="shared" si="1"/>
        <v>90221.6</v>
      </c>
      <c r="G51" s="366"/>
      <c r="H51" s="122"/>
      <c r="I51" s="615">
        <f t="shared" si="5"/>
        <v>0</v>
      </c>
      <c r="J51" s="639">
        <f t="shared" si="3"/>
        <v>0</v>
      </c>
      <c r="K51" s="641">
        <f t="shared" si="4"/>
        <v>0</v>
      </c>
      <c r="L51" s="639">
        <f t="shared" si="0"/>
        <v>0</v>
      </c>
    </row>
    <row r="52" spans="1:12" s="361" customFormat="1" ht="13.5" customHeight="1">
      <c r="A52" s="145"/>
      <c r="B52" s="585" t="s">
        <v>2276</v>
      </c>
      <c r="C52" s="584" t="s">
        <v>2277</v>
      </c>
      <c r="D52" s="597">
        <v>3</v>
      </c>
      <c r="E52" s="595">
        <v>5766.97</v>
      </c>
      <c r="F52" s="596">
        <f t="shared" si="1"/>
        <v>17300.91</v>
      </c>
      <c r="G52" s="366">
        <v>6</v>
      </c>
      <c r="H52" s="122">
        <v>5766.97</v>
      </c>
      <c r="I52" s="615">
        <f t="shared" si="5"/>
        <v>34601.82</v>
      </c>
      <c r="J52" s="639">
        <f t="shared" si="3"/>
        <v>2</v>
      </c>
      <c r="K52" s="641">
        <f t="shared" si="4"/>
        <v>1</v>
      </c>
      <c r="L52" s="639">
        <f t="shared" si="0"/>
        <v>2</v>
      </c>
    </row>
    <row r="53" spans="1:12" s="361" customFormat="1" ht="13.5" customHeight="1">
      <c r="A53" s="145"/>
      <c r="B53" s="590" t="s">
        <v>2278</v>
      </c>
      <c r="C53" s="589" t="s">
        <v>2279</v>
      </c>
      <c r="D53" s="597">
        <v>2</v>
      </c>
      <c r="E53" s="595">
        <v>1105.6600000000001</v>
      </c>
      <c r="F53" s="596">
        <f t="shared" si="1"/>
        <v>2211.3200000000002</v>
      </c>
      <c r="G53" s="366">
        <v>7</v>
      </c>
      <c r="H53" s="122">
        <v>1105.6600000000001</v>
      </c>
      <c r="I53" s="615">
        <f t="shared" si="5"/>
        <v>7739.6200000000008</v>
      </c>
      <c r="J53" s="639">
        <f t="shared" si="3"/>
        <v>3.5</v>
      </c>
      <c r="K53" s="641">
        <f t="shared" si="4"/>
        <v>1</v>
      </c>
      <c r="L53" s="639">
        <f t="shared" si="0"/>
        <v>3.5</v>
      </c>
    </row>
    <row r="54" spans="1:12" s="361" customFormat="1" ht="13.5" customHeight="1">
      <c r="A54" s="145"/>
      <c r="B54" s="590" t="s">
        <v>2339</v>
      </c>
      <c r="C54" s="589" t="s">
        <v>2340</v>
      </c>
      <c r="D54" s="597"/>
      <c r="E54" s="595"/>
      <c r="F54" s="596"/>
      <c r="G54" s="366">
        <v>10</v>
      </c>
      <c r="H54" s="122">
        <v>2211.34</v>
      </c>
      <c r="I54" s="615">
        <f t="shared" si="5"/>
        <v>22113.4</v>
      </c>
      <c r="J54" s="639"/>
      <c r="K54" s="641"/>
      <c r="L54" s="639"/>
    </row>
    <row r="55" spans="1:12" s="361" customFormat="1" ht="13.5" customHeight="1">
      <c r="A55" s="145"/>
      <c r="B55" s="590" t="s">
        <v>2280</v>
      </c>
      <c r="C55" s="589" t="s">
        <v>2281</v>
      </c>
      <c r="D55" s="597">
        <v>1</v>
      </c>
      <c r="E55" s="595">
        <v>60173.08</v>
      </c>
      <c r="F55" s="596">
        <f t="shared" si="1"/>
        <v>60173.08</v>
      </c>
      <c r="G55" s="366"/>
      <c r="H55" s="122"/>
      <c r="I55" s="615">
        <f t="shared" si="5"/>
        <v>0</v>
      </c>
      <c r="J55" s="639">
        <f t="shared" si="3"/>
        <v>0</v>
      </c>
      <c r="K55" s="641">
        <f t="shared" si="4"/>
        <v>0</v>
      </c>
      <c r="L55" s="639">
        <f t="shared" si="0"/>
        <v>0</v>
      </c>
    </row>
    <row r="56" spans="1:12" s="361" customFormat="1" ht="13.5" customHeight="1">
      <c r="A56" s="145"/>
      <c r="B56" s="590" t="s">
        <v>2282</v>
      </c>
      <c r="C56" s="589" t="s">
        <v>2283</v>
      </c>
      <c r="D56" s="597">
        <v>5</v>
      </c>
      <c r="E56" s="595">
        <v>12543.62</v>
      </c>
      <c r="F56" s="596">
        <f t="shared" si="1"/>
        <v>62718.100000000006</v>
      </c>
      <c r="G56" s="366"/>
      <c r="H56" s="122"/>
      <c r="I56" s="615">
        <f t="shared" si="5"/>
        <v>0</v>
      </c>
      <c r="J56" s="639">
        <f t="shared" si="3"/>
        <v>0</v>
      </c>
      <c r="K56" s="641">
        <f t="shared" si="4"/>
        <v>0</v>
      </c>
      <c r="L56" s="639">
        <f t="shared" si="0"/>
        <v>0</v>
      </c>
    </row>
    <row r="57" spans="1:12" s="361" customFormat="1" ht="13.5" customHeight="1">
      <c r="A57" s="145"/>
      <c r="B57" s="590" t="s">
        <v>2284</v>
      </c>
      <c r="C57" s="589" t="s">
        <v>2285</v>
      </c>
      <c r="D57" s="597">
        <v>1</v>
      </c>
      <c r="E57" s="595">
        <v>11152.9</v>
      </c>
      <c r="F57" s="596">
        <f t="shared" si="1"/>
        <v>11152.9</v>
      </c>
      <c r="G57" s="366"/>
      <c r="H57" s="122"/>
      <c r="I57" s="615">
        <f t="shared" si="5"/>
        <v>0</v>
      </c>
      <c r="J57" s="639">
        <f t="shared" si="3"/>
        <v>0</v>
      </c>
      <c r="K57" s="641">
        <f t="shared" si="4"/>
        <v>0</v>
      </c>
      <c r="L57" s="639">
        <f t="shared" si="0"/>
        <v>0</v>
      </c>
    </row>
    <row r="58" spans="1:12" s="361" customFormat="1" ht="13.5" customHeight="1">
      <c r="A58" s="145"/>
      <c r="B58" s="590" t="s">
        <v>2286</v>
      </c>
      <c r="C58" s="589" t="s">
        <v>2287</v>
      </c>
      <c r="D58" s="597">
        <v>5</v>
      </c>
      <c r="E58" s="595">
        <v>7020.2</v>
      </c>
      <c r="F58" s="596">
        <f t="shared" si="1"/>
        <v>35101</v>
      </c>
      <c r="G58" s="366"/>
      <c r="H58" s="122"/>
      <c r="I58" s="615">
        <f t="shared" si="5"/>
        <v>0</v>
      </c>
      <c r="J58" s="639">
        <f t="shared" si="3"/>
        <v>0</v>
      </c>
      <c r="K58" s="641">
        <f t="shared" si="4"/>
        <v>0</v>
      </c>
      <c r="L58" s="639">
        <f t="shared" si="0"/>
        <v>0</v>
      </c>
    </row>
    <row r="59" spans="1:12" s="361" customFormat="1" ht="13.5" customHeight="1">
      <c r="A59" s="145"/>
      <c r="B59" s="585" t="s">
        <v>2288</v>
      </c>
      <c r="C59" s="584" t="s">
        <v>2289</v>
      </c>
      <c r="D59" s="597">
        <v>85</v>
      </c>
      <c r="E59" s="595">
        <v>1299.74</v>
      </c>
      <c r="F59" s="596">
        <f t="shared" si="1"/>
        <v>110477.9</v>
      </c>
      <c r="G59" s="366">
        <v>15</v>
      </c>
      <c r="H59" s="122">
        <v>1299.74</v>
      </c>
      <c r="I59" s="615">
        <f t="shared" si="5"/>
        <v>19496.099999999999</v>
      </c>
      <c r="J59" s="639">
        <f t="shared" si="3"/>
        <v>0.17647058823529413</v>
      </c>
      <c r="K59" s="641">
        <f t="shared" si="4"/>
        <v>1</v>
      </c>
      <c r="L59" s="639">
        <f t="shared" si="0"/>
        <v>0.1764705882352941</v>
      </c>
    </row>
    <row r="60" spans="1:12" s="361" customFormat="1" ht="13.5" customHeight="1">
      <c r="A60" s="145"/>
      <c r="B60" s="585" t="s">
        <v>2290</v>
      </c>
      <c r="C60" s="584" t="s">
        <v>2291</v>
      </c>
      <c r="D60" s="597">
        <v>39</v>
      </c>
      <c r="E60" s="595">
        <v>854.6</v>
      </c>
      <c r="F60" s="596">
        <f t="shared" si="1"/>
        <v>33329.4</v>
      </c>
      <c r="G60" s="366">
        <v>4</v>
      </c>
      <c r="H60" s="122">
        <v>854.6</v>
      </c>
      <c r="I60" s="615">
        <f t="shared" si="5"/>
        <v>3418.4</v>
      </c>
      <c r="J60" s="639">
        <f t="shared" si="3"/>
        <v>0.10256410256410256</v>
      </c>
      <c r="K60" s="641">
        <f t="shared" si="4"/>
        <v>1</v>
      </c>
      <c r="L60" s="639">
        <f t="shared" si="0"/>
        <v>0.10256410256410256</v>
      </c>
    </row>
    <row r="61" spans="1:12" s="361" customFormat="1" ht="13.5" customHeight="1">
      <c r="A61" s="145"/>
      <c r="B61" s="590" t="s">
        <v>2292</v>
      </c>
      <c r="C61" s="636" t="s">
        <v>2293</v>
      </c>
      <c r="D61" s="597">
        <v>49</v>
      </c>
      <c r="E61" s="595">
        <v>1299.74</v>
      </c>
      <c r="F61" s="596">
        <f t="shared" si="1"/>
        <v>63687.26</v>
      </c>
      <c r="G61" s="366"/>
      <c r="H61" s="122"/>
      <c r="I61" s="615">
        <f t="shared" si="5"/>
        <v>0</v>
      </c>
      <c r="J61" s="639">
        <f t="shared" si="3"/>
        <v>0</v>
      </c>
      <c r="K61" s="641">
        <f t="shared" si="4"/>
        <v>0</v>
      </c>
      <c r="L61" s="639">
        <f t="shared" si="0"/>
        <v>0</v>
      </c>
    </row>
    <row r="62" spans="1:12" s="361" customFormat="1" ht="13.5" customHeight="1">
      <c r="A62" s="145"/>
      <c r="B62" s="585" t="s">
        <v>2294</v>
      </c>
      <c r="C62" s="584" t="s">
        <v>2295</v>
      </c>
      <c r="D62" s="597">
        <v>10</v>
      </c>
      <c r="E62" s="595">
        <v>1299.74</v>
      </c>
      <c r="F62" s="596">
        <f t="shared" si="1"/>
        <v>12997.4</v>
      </c>
      <c r="G62" s="366">
        <v>13</v>
      </c>
      <c r="H62" s="122">
        <v>1299.74</v>
      </c>
      <c r="I62" s="615">
        <f t="shared" si="5"/>
        <v>16896.62</v>
      </c>
      <c r="J62" s="639">
        <f t="shared" si="3"/>
        <v>1.3</v>
      </c>
      <c r="K62" s="641">
        <f t="shared" si="4"/>
        <v>1</v>
      </c>
      <c r="L62" s="639">
        <f t="shared" si="0"/>
        <v>1.3</v>
      </c>
    </row>
    <row r="63" spans="1:12" s="361" customFormat="1" ht="13.5" customHeight="1">
      <c r="A63" s="145"/>
      <c r="B63" s="590" t="s">
        <v>2296</v>
      </c>
      <c r="C63" s="636" t="s">
        <v>2297</v>
      </c>
      <c r="D63" s="597">
        <v>3</v>
      </c>
      <c r="E63" s="595">
        <v>11152.9</v>
      </c>
      <c r="F63" s="596">
        <f t="shared" si="1"/>
        <v>33458.699999999997</v>
      </c>
      <c r="G63" s="366"/>
      <c r="H63" s="122"/>
      <c r="I63" s="615">
        <f t="shared" si="5"/>
        <v>0</v>
      </c>
      <c r="J63" s="639">
        <f t="shared" si="3"/>
        <v>0</v>
      </c>
      <c r="K63" s="641">
        <f t="shared" si="4"/>
        <v>0</v>
      </c>
      <c r="L63" s="639">
        <f t="shared" si="0"/>
        <v>0</v>
      </c>
    </row>
    <row r="64" spans="1:12" s="361" customFormat="1" ht="13.5" customHeight="1">
      <c r="A64" s="145"/>
      <c r="B64" s="590" t="s">
        <v>2298</v>
      </c>
      <c r="C64" s="588" t="s">
        <v>2299</v>
      </c>
      <c r="D64" s="597">
        <v>3</v>
      </c>
      <c r="E64" s="595">
        <v>31223.31</v>
      </c>
      <c r="F64" s="596">
        <f t="shared" si="1"/>
        <v>93669.930000000008</v>
      </c>
      <c r="G64" s="366">
        <v>2</v>
      </c>
      <c r="H64" s="122">
        <v>31223.31</v>
      </c>
      <c r="I64" s="615">
        <f t="shared" si="5"/>
        <v>62446.62</v>
      </c>
      <c r="J64" s="639">
        <f t="shared" si="3"/>
        <v>0.66666666666666663</v>
      </c>
      <c r="K64" s="641">
        <f t="shared" si="4"/>
        <v>1</v>
      </c>
      <c r="L64" s="639">
        <f t="shared" si="0"/>
        <v>0.66666666666666663</v>
      </c>
    </row>
    <row r="65" spans="1:12" s="361" customFormat="1" ht="13.5" customHeight="1">
      <c r="A65" s="145"/>
      <c r="B65" s="585" t="s">
        <v>2300</v>
      </c>
      <c r="C65" s="584" t="s">
        <v>2301</v>
      </c>
      <c r="D65" s="597"/>
      <c r="E65" s="595"/>
      <c r="F65" s="596">
        <f t="shared" si="1"/>
        <v>0</v>
      </c>
      <c r="G65" s="366">
        <v>22</v>
      </c>
      <c r="H65" s="122">
        <v>2447.4299999999998</v>
      </c>
      <c r="I65" s="615">
        <f t="shared" si="5"/>
        <v>53843.46</v>
      </c>
      <c r="J65" s="639"/>
      <c r="K65" s="641"/>
      <c r="L65" s="639"/>
    </row>
    <row r="66" spans="1:12" s="361" customFormat="1" ht="13.5" customHeight="1">
      <c r="A66" s="145"/>
      <c r="B66" s="585" t="s">
        <v>2300</v>
      </c>
      <c r="C66" s="584" t="s">
        <v>2301</v>
      </c>
      <c r="D66" s="597">
        <v>84</v>
      </c>
      <c r="E66" s="595">
        <v>2552.63</v>
      </c>
      <c r="F66" s="596">
        <f t="shared" si="1"/>
        <v>214420.92</v>
      </c>
      <c r="G66" s="366"/>
      <c r="H66" s="122"/>
      <c r="I66" s="615">
        <f t="shared" si="5"/>
        <v>0</v>
      </c>
      <c r="J66" s="639"/>
      <c r="K66" s="641"/>
      <c r="L66" s="639"/>
    </row>
    <row r="67" spans="1:12" s="361" customFormat="1" ht="13.5" customHeight="1">
      <c r="A67" s="145"/>
      <c r="B67" s="585" t="s">
        <v>2302</v>
      </c>
      <c r="C67" s="584" t="s">
        <v>2303</v>
      </c>
      <c r="D67" s="597"/>
      <c r="E67" s="595"/>
      <c r="F67" s="596">
        <f t="shared" si="1"/>
        <v>0</v>
      </c>
      <c r="G67" s="366">
        <v>16</v>
      </c>
      <c r="H67" s="122">
        <v>9138.11</v>
      </c>
      <c r="I67" s="615">
        <f t="shared" si="5"/>
        <v>146209.76</v>
      </c>
      <c r="J67" s="639"/>
      <c r="K67" s="641"/>
      <c r="L67" s="639"/>
    </row>
    <row r="68" spans="1:12" s="361" customFormat="1" ht="13.5" customHeight="1">
      <c r="A68" s="145"/>
      <c r="B68" s="585" t="s">
        <v>2302</v>
      </c>
      <c r="C68" s="584" t="s">
        <v>2303</v>
      </c>
      <c r="D68" s="597">
        <v>82</v>
      </c>
      <c r="E68" s="595">
        <v>9530.64</v>
      </c>
      <c r="F68" s="596">
        <f t="shared" si="1"/>
        <v>781512.48</v>
      </c>
      <c r="G68" s="366"/>
      <c r="H68" s="122"/>
      <c r="I68" s="615">
        <f t="shared" si="5"/>
        <v>0</v>
      </c>
      <c r="J68" s="639"/>
      <c r="K68" s="641"/>
      <c r="L68" s="639"/>
    </row>
    <row r="69" spans="1:12" s="361" customFormat="1" ht="13.5" customHeight="1">
      <c r="A69" s="145"/>
      <c r="B69" s="585" t="s">
        <v>2304</v>
      </c>
      <c r="C69" s="584" t="s">
        <v>2305</v>
      </c>
      <c r="D69" s="594">
        <v>2800</v>
      </c>
      <c r="E69" s="595">
        <v>276.01</v>
      </c>
      <c r="F69" s="598">
        <f t="shared" si="1"/>
        <v>772828</v>
      </c>
      <c r="G69" s="366">
        <v>593</v>
      </c>
      <c r="H69" s="122">
        <v>265.97000000000003</v>
      </c>
      <c r="I69" s="615">
        <f t="shared" si="5"/>
        <v>157720.21000000002</v>
      </c>
      <c r="J69" s="639">
        <f t="shared" si="3"/>
        <v>0.2117857142857143</v>
      </c>
      <c r="K69" s="641">
        <f t="shared" si="4"/>
        <v>0.96362450635846542</v>
      </c>
      <c r="L69" s="639">
        <f t="shared" si="0"/>
        <v>0.20408190438234641</v>
      </c>
    </row>
    <row r="70" spans="1:12" s="361" customFormat="1" ht="13.5" customHeight="1">
      <c r="A70" s="145"/>
      <c r="B70" s="585" t="s">
        <v>2306</v>
      </c>
      <c r="C70" s="584" t="s">
        <v>2307</v>
      </c>
      <c r="D70" s="604">
        <v>30</v>
      </c>
      <c r="E70" s="600">
        <v>700.35</v>
      </c>
      <c r="F70" s="600">
        <f t="shared" si="1"/>
        <v>21010.5</v>
      </c>
      <c r="G70" s="366">
        <v>6.5</v>
      </c>
      <c r="H70" s="122">
        <v>700.35</v>
      </c>
      <c r="I70" s="615">
        <f t="shared" si="5"/>
        <v>4552.2750000000005</v>
      </c>
      <c r="J70" s="639">
        <f t="shared" si="3"/>
        <v>0.21666666666666667</v>
      </c>
      <c r="K70" s="641">
        <f t="shared" si="4"/>
        <v>1</v>
      </c>
      <c r="L70" s="639">
        <f t="shared" si="0"/>
        <v>0.2166666666666667</v>
      </c>
    </row>
    <row r="71" spans="1:12" s="361" customFormat="1" ht="13.5" customHeight="1">
      <c r="A71" s="145"/>
      <c r="B71" s="585" t="s">
        <v>2308</v>
      </c>
      <c r="C71" s="584" t="s">
        <v>2309</v>
      </c>
      <c r="D71" s="605">
        <v>7.4</v>
      </c>
      <c r="E71" s="600">
        <v>1554.54</v>
      </c>
      <c r="F71" s="600">
        <f t="shared" si="1"/>
        <v>11503.596</v>
      </c>
      <c r="G71" s="366">
        <v>1.1000000000000001</v>
      </c>
      <c r="H71" s="122">
        <v>1554.54</v>
      </c>
      <c r="I71" s="615">
        <f t="shared" si="5"/>
        <v>1709.9940000000001</v>
      </c>
      <c r="J71" s="639">
        <f t="shared" si="3"/>
        <v>0.14864864864864866</v>
      </c>
      <c r="K71" s="641">
        <f t="shared" si="4"/>
        <v>1</v>
      </c>
      <c r="L71" s="639">
        <f t="shared" si="0"/>
        <v>0.14864864864864866</v>
      </c>
    </row>
    <row r="72" spans="1:12" s="361" customFormat="1" ht="13.5" customHeight="1">
      <c r="A72" s="145"/>
      <c r="B72" s="617" t="s">
        <v>2310</v>
      </c>
      <c r="C72" s="556" t="s">
        <v>2311</v>
      </c>
      <c r="D72" s="605">
        <v>1</v>
      </c>
      <c r="E72" s="600"/>
      <c r="F72" s="600">
        <f t="shared" si="1"/>
        <v>0</v>
      </c>
      <c r="G72" s="366"/>
      <c r="H72" s="122"/>
      <c r="I72" s="615">
        <f t="shared" si="5"/>
        <v>0</v>
      </c>
      <c r="J72" s="639">
        <f t="shared" si="3"/>
        <v>0</v>
      </c>
      <c r="K72" s="641"/>
      <c r="L72" s="639"/>
    </row>
    <row r="73" spans="1:12" s="361" customFormat="1" ht="13.5" customHeight="1">
      <c r="A73" s="145"/>
      <c r="B73" s="617" t="s">
        <v>2310</v>
      </c>
      <c r="C73" s="556" t="s">
        <v>2311</v>
      </c>
      <c r="D73" s="605">
        <v>34.5</v>
      </c>
      <c r="E73" s="600">
        <v>700.35</v>
      </c>
      <c r="F73" s="600">
        <f t="shared" si="1"/>
        <v>24162.075000000001</v>
      </c>
      <c r="G73" s="366"/>
      <c r="H73" s="122"/>
      <c r="I73" s="615">
        <f t="shared" si="5"/>
        <v>0</v>
      </c>
      <c r="J73" s="639">
        <f t="shared" si="3"/>
        <v>0</v>
      </c>
      <c r="K73" s="641">
        <f t="shared" si="4"/>
        <v>0</v>
      </c>
      <c r="L73" s="639">
        <f t="shared" ref="L73:L86" si="6">I73/F73</f>
        <v>0</v>
      </c>
    </row>
    <row r="74" spans="1:12" s="361" customFormat="1" ht="13.5" customHeight="1">
      <c r="A74" s="145"/>
      <c r="B74" s="616" t="s">
        <v>2312</v>
      </c>
      <c r="C74" s="586" t="s">
        <v>2313</v>
      </c>
      <c r="D74" s="594">
        <v>1288</v>
      </c>
      <c r="E74" s="595">
        <v>64.87</v>
      </c>
      <c r="F74" s="596">
        <f t="shared" si="1"/>
        <v>83552.560000000012</v>
      </c>
      <c r="G74" s="366"/>
      <c r="H74" s="122"/>
      <c r="I74" s="615">
        <f t="shared" si="5"/>
        <v>0</v>
      </c>
      <c r="J74" s="639">
        <f t="shared" ref="J74:J84" si="7">G74/D74</f>
        <v>0</v>
      </c>
      <c r="K74" s="641">
        <f t="shared" ref="K74:K85" si="8">H74/E74</f>
        <v>0</v>
      </c>
      <c r="L74" s="639">
        <f t="shared" si="6"/>
        <v>0</v>
      </c>
    </row>
    <row r="75" spans="1:12" s="361" customFormat="1" ht="13.5" customHeight="1">
      <c r="A75" s="145"/>
      <c r="B75" s="585" t="s">
        <v>2314</v>
      </c>
      <c r="C75" s="584" t="s">
        <v>2315</v>
      </c>
      <c r="D75" s="594"/>
      <c r="E75" s="595"/>
      <c r="F75" s="596">
        <f t="shared" si="1"/>
        <v>0</v>
      </c>
      <c r="G75" s="366">
        <v>2394</v>
      </c>
      <c r="H75" s="122">
        <v>62.37</v>
      </c>
      <c r="I75" s="615">
        <f t="shared" si="5"/>
        <v>149313.78</v>
      </c>
      <c r="J75" s="639"/>
      <c r="K75" s="641"/>
      <c r="L75" s="639"/>
    </row>
    <row r="76" spans="1:12" s="361" customFormat="1" ht="13.5" customHeight="1">
      <c r="A76" s="145"/>
      <c r="B76" s="585" t="s">
        <v>2314</v>
      </c>
      <c r="C76" s="584" t="s">
        <v>2315</v>
      </c>
      <c r="D76" s="601">
        <v>3200</v>
      </c>
      <c r="E76" s="600">
        <v>64.87</v>
      </c>
      <c r="F76" s="600">
        <f t="shared" si="1"/>
        <v>207584</v>
      </c>
      <c r="G76" s="366"/>
      <c r="H76" s="122"/>
      <c r="I76" s="615">
        <f t="shared" si="5"/>
        <v>0</v>
      </c>
      <c r="J76" s="639">
        <f t="shared" si="7"/>
        <v>0</v>
      </c>
      <c r="K76" s="641">
        <f t="shared" si="8"/>
        <v>0</v>
      </c>
      <c r="L76" s="639">
        <f t="shared" si="6"/>
        <v>0</v>
      </c>
    </row>
    <row r="77" spans="1:12" s="361" customFormat="1" ht="13.5" customHeight="1">
      <c r="A77" s="145"/>
      <c r="B77" s="616" t="s">
        <v>2316</v>
      </c>
      <c r="C77" s="587" t="s">
        <v>2317</v>
      </c>
      <c r="D77" s="597">
        <v>896</v>
      </c>
      <c r="E77" s="595">
        <v>64.87</v>
      </c>
      <c r="F77" s="596">
        <f t="shared" si="1"/>
        <v>58123.520000000004</v>
      </c>
      <c r="G77" s="366"/>
      <c r="H77" s="122"/>
      <c r="I77" s="615">
        <f t="shared" si="5"/>
        <v>0</v>
      </c>
      <c r="J77" s="639">
        <f t="shared" si="7"/>
        <v>0</v>
      </c>
      <c r="K77" s="641">
        <f t="shared" si="8"/>
        <v>0</v>
      </c>
      <c r="L77" s="639">
        <f t="shared" si="6"/>
        <v>0</v>
      </c>
    </row>
    <row r="78" spans="1:12" s="361" customFormat="1" ht="13.5" customHeight="1">
      <c r="A78" s="145"/>
      <c r="B78" s="616" t="s">
        <v>2316</v>
      </c>
      <c r="C78" s="587" t="s">
        <v>2317</v>
      </c>
      <c r="D78" s="594">
        <v>2890</v>
      </c>
      <c r="E78" s="595">
        <v>64.87</v>
      </c>
      <c r="F78" s="596">
        <f t="shared" si="1"/>
        <v>187474.30000000002</v>
      </c>
      <c r="G78" s="366"/>
      <c r="H78" s="122"/>
      <c r="I78" s="615">
        <f t="shared" si="5"/>
        <v>0</v>
      </c>
      <c r="J78" s="639">
        <f t="shared" si="7"/>
        <v>0</v>
      </c>
      <c r="K78" s="641">
        <f t="shared" si="8"/>
        <v>0</v>
      </c>
      <c r="L78" s="639">
        <f t="shared" si="6"/>
        <v>0</v>
      </c>
    </row>
    <row r="79" spans="1:12" s="361" customFormat="1" ht="13.5" customHeight="1">
      <c r="A79" s="145"/>
      <c r="B79" s="585" t="s">
        <v>2318</v>
      </c>
      <c r="C79" s="584" t="s">
        <v>2319</v>
      </c>
      <c r="D79" s="597">
        <v>0</v>
      </c>
      <c r="E79" s="595">
        <v>53.98</v>
      </c>
      <c r="F79" s="596">
        <f t="shared" ref="F79:F85" si="9">D79*E79</f>
        <v>0</v>
      </c>
      <c r="G79" s="366">
        <v>6</v>
      </c>
      <c r="H79" s="122">
        <v>53.98</v>
      </c>
      <c r="I79" s="615">
        <f t="shared" si="5"/>
        <v>323.88</v>
      </c>
      <c r="J79" s="639"/>
      <c r="K79" s="641">
        <f t="shared" si="8"/>
        <v>1</v>
      </c>
      <c r="L79" s="639"/>
    </row>
    <row r="80" spans="1:12" s="361" customFormat="1" ht="13.5" customHeight="1">
      <c r="A80" s="145"/>
      <c r="B80" s="616" t="s">
        <v>2320</v>
      </c>
      <c r="C80" s="586" t="s">
        <v>2321</v>
      </c>
      <c r="D80" s="597">
        <v>220</v>
      </c>
      <c r="E80" s="595">
        <v>2.12</v>
      </c>
      <c r="F80" s="596">
        <f t="shared" si="9"/>
        <v>466.40000000000003</v>
      </c>
      <c r="G80" s="366"/>
      <c r="H80" s="122"/>
      <c r="I80" s="615">
        <f t="shared" si="5"/>
        <v>0</v>
      </c>
      <c r="J80" s="639">
        <f t="shared" si="7"/>
        <v>0</v>
      </c>
      <c r="K80" s="641">
        <f t="shared" si="8"/>
        <v>0</v>
      </c>
      <c r="L80" s="639">
        <f t="shared" si="6"/>
        <v>0</v>
      </c>
    </row>
    <row r="81" spans="1:16" s="361" customFormat="1" ht="13.5" customHeight="1">
      <c r="A81" s="145"/>
      <c r="B81" s="585" t="s">
        <v>2322</v>
      </c>
      <c r="C81" s="584" t="s">
        <v>2323</v>
      </c>
      <c r="D81" s="597"/>
      <c r="E81" s="595">
        <v>655.6</v>
      </c>
      <c r="F81" s="596">
        <f t="shared" si="9"/>
        <v>0</v>
      </c>
      <c r="G81" s="366">
        <v>150</v>
      </c>
      <c r="H81" s="122">
        <v>655.6</v>
      </c>
      <c r="I81" s="615">
        <f t="shared" si="5"/>
        <v>98340</v>
      </c>
      <c r="J81" s="639"/>
      <c r="K81" s="641">
        <f t="shared" si="8"/>
        <v>1</v>
      </c>
      <c r="L81" s="639"/>
    </row>
    <row r="82" spans="1:16" s="361" customFormat="1" ht="13.5" customHeight="1">
      <c r="A82" s="145"/>
      <c r="B82" s="585" t="s">
        <v>2322</v>
      </c>
      <c r="C82" s="584" t="s">
        <v>2323</v>
      </c>
      <c r="D82" s="597">
        <v>250</v>
      </c>
      <c r="E82" s="595">
        <v>2.12</v>
      </c>
      <c r="F82" s="596">
        <f t="shared" si="9"/>
        <v>530</v>
      </c>
      <c r="G82" s="366"/>
      <c r="H82" s="122"/>
      <c r="I82" s="615">
        <f t="shared" si="5"/>
        <v>0</v>
      </c>
      <c r="J82" s="639">
        <f t="shared" si="7"/>
        <v>0</v>
      </c>
      <c r="K82" s="641">
        <f t="shared" si="8"/>
        <v>0</v>
      </c>
      <c r="L82" s="639">
        <f t="shared" si="6"/>
        <v>0</v>
      </c>
    </row>
    <row r="83" spans="1:16" s="361" customFormat="1" ht="13.5" customHeight="1">
      <c r="A83" s="145"/>
      <c r="B83" s="617" t="s">
        <v>2324</v>
      </c>
      <c r="C83" s="591" t="s">
        <v>2325</v>
      </c>
      <c r="D83" s="597">
        <v>18</v>
      </c>
      <c r="E83" s="595">
        <v>1288.8800000000001</v>
      </c>
      <c r="F83" s="596">
        <f t="shared" si="9"/>
        <v>23199.840000000004</v>
      </c>
      <c r="G83" s="366">
        <v>27</v>
      </c>
      <c r="H83" s="122">
        <v>1288.8800000000001</v>
      </c>
      <c r="I83" s="615">
        <f t="shared" si="5"/>
        <v>34799.760000000002</v>
      </c>
      <c r="J83" s="639">
        <f t="shared" si="7"/>
        <v>1.5</v>
      </c>
      <c r="K83" s="641">
        <f t="shared" si="8"/>
        <v>1</v>
      </c>
      <c r="L83" s="639">
        <f t="shared" si="6"/>
        <v>1.4999999999999998</v>
      </c>
    </row>
    <row r="84" spans="1:16" s="361" customFormat="1" ht="13.5" customHeight="1">
      <c r="A84" s="145"/>
      <c r="B84" s="617" t="s">
        <v>2326</v>
      </c>
      <c r="C84" s="591" t="s">
        <v>2327</v>
      </c>
      <c r="D84" s="597">
        <v>3</v>
      </c>
      <c r="E84" s="595">
        <v>642.9</v>
      </c>
      <c r="F84" s="596">
        <f t="shared" si="9"/>
        <v>1928.6999999999998</v>
      </c>
      <c r="G84" s="366">
        <v>16</v>
      </c>
      <c r="H84" s="122">
        <v>642.9</v>
      </c>
      <c r="I84" s="615">
        <f t="shared" si="5"/>
        <v>10286.4</v>
      </c>
      <c r="J84" s="639">
        <f t="shared" si="7"/>
        <v>5.333333333333333</v>
      </c>
      <c r="K84" s="641">
        <f t="shared" si="8"/>
        <v>1</v>
      </c>
      <c r="L84" s="639">
        <f t="shared" si="6"/>
        <v>5.3333333333333339</v>
      </c>
    </row>
    <row r="85" spans="1:16" s="361" customFormat="1" ht="13.5" customHeight="1">
      <c r="A85" s="145"/>
      <c r="B85" s="616" t="s">
        <v>2328</v>
      </c>
      <c r="C85" s="587" t="s">
        <v>2329</v>
      </c>
      <c r="D85" s="597">
        <v>0</v>
      </c>
      <c r="E85" s="595">
        <v>26.53</v>
      </c>
      <c r="F85" s="596">
        <f t="shared" si="9"/>
        <v>0</v>
      </c>
      <c r="G85" s="366">
        <v>1</v>
      </c>
      <c r="H85" s="122">
        <v>26.53</v>
      </c>
      <c r="I85" s="615">
        <f t="shared" si="5"/>
        <v>26.53</v>
      </c>
      <c r="J85" s="639"/>
      <c r="K85" s="641">
        <f t="shared" si="8"/>
        <v>1</v>
      </c>
      <c r="L85" s="639"/>
    </row>
    <row r="86" spans="1:16" s="361" customFormat="1">
      <c r="A86" s="145"/>
      <c r="B86" s="592"/>
      <c r="C86" s="593" t="s">
        <v>2330</v>
      </c>
      <c r="D86" s="606"/>
      <c r="E86" s="607"/>
      <c r="F86" s="642">
        <f>SUM(F9:F85)</f>
        <v>8285130.921000001</v>
      </c>
      <c r="G86" s="366"/>
      <c r="H86" s="122"/>
      <c r="I86" s="643">
        <f>SUM(I9:I85)</f>
        <v>2173375.118999999</v>
      </c>
      <c r="J86" s="385"/>
      <c r="K86" s="613"/>
      <c r="L86" s="640">
        <f t="shared" si="6"/>
        <v>0.26232236276330034</v>
      </c>
    </row>
    <row r="87" spans="1:16" ht="11.1" customHeight="1" thickBot="1">
      <c r="A87" s="175"/>
      <c r="B87" s="175"/>
      <c r="C87" s="175"/>
      <c r="D87" s="175"/>
      <c r="E87" s="175"/>
      <c r="F87" s="256"/>
      <c r="G87" s="181"/>
      <c r="H87" s="418"/>
      <c r="I87" s="609"/>
      <c r="J87" s="181"/>
      <c r="K87" s="418"/>
      <c r="L87" s="256"/>
      <c r="O87" s="173"/>
      <c r="P87" s="173"/>
    </row>
    <row r="88" spans="1:16" ht="15.75" thickBot="1">
      <c r="A88" s="624" t="s">
        <v>1740</v>
      </c>
      <c r="B88" s="623"/>
      <c r="C88" s="623"/>
      <c r="D88" s="145"/>
      <c r="E88" s="246"/>
      <c r="F88" s="628">
        <f>F95</f>
        <v>1378039.88</v>
      </c>
      <c r="G88" s="366"/>
      <c r="H88" s="122"/>
      <c r="I88" s="629">
        <f>I95</f>
        <v>427662.07</v>
      </c>
      <c r="J88" s="366"/>
      <c r="K88" s="122"/>
      <c r="L88" s="634">
        <f>I88/F88</f>
        <v>0.3103408516740459</v>
      </c>
      <c r="O88" s="173"/>
      <c r="P88" s="173"/>
    </row>
    <row r="89" spans="1:16" s="361" customFormat="1" ht="15">
      <c r="A89" s="365"/>
      <c r="B89" s="618" t="s">
        <v>2341</v>
      </c>
      <c r="C89" s="122" t="s">
        <v>2342</v>
      </c>
      <c r="D89" s="620">
        <v>189</v>
      </c>
      <c r="E89" s="598">
        <v>901.49</v>
      </c>
      <c r="F89" s="621">
        <f>D89*E89</f>
        <v>170381.61000000002</v>
      </c>
      <c r="G89" s="365">
        <v>35</v>
      </c>
      <c r="H89" s="365">
        <v>892.41</v>
      </c>
      <c r="I89" s="614">
        <f>G89*H89</f>
        <v>31234.35</v>
      </c>
      <c r="J89" s="639">
        <f>G89/D89</f>
        <v>0.18518518518518517</v>
      </c>
      <c r="K89" s="641">
        <f>H89/E89</f>
        <v>0.9899277862205903</v>
      </c>
      <c r="L89" s="631">
        <f t="shared" ref="L89:L95" si="10">I89/F89</f>
        <v>0.18331996041122042</v>
      </c>
      <c r="O89" s="173"/>
      <c r="P89" s="173"/>
    </row>
    <row r="90" spans="1:16" s="361" customFormat="1" ht="13.5" customHeight="1">
      <c r="A90" s="365"/>
      <c r="B90" s="584" t="s">
        <v>2343</v>
      </c>
      <c r="C90" s="619" t="s">
        <v>2344</v>
      </c>
      <c r="D90" s="620">
        <v>249</v>
      </c>
      <c r="E90" s="603">
        <v>1314.5</v>
      </c>
      <c r="F90" s="598">
        <f>D90*E90</f>
        <v>327310.5</v>
      </c>
      <c r="G90" s="365">
        <v>79</v>
      </c>
      <c r="H90" s="365">
        <v>1314.5</v>
      </c>
      <c r="I90" s="614">
        <f t="shared" ref="I90:I94" si="11">G90*H90</f>
        <v>103845.5</v>
      </c>
      <c r="J90" s="639">
        <f t="shared" ref="J90:J94" si="12">G90/D90</f>
        <v>0.31726907630522089</v>
      </c>
      <c r="K90" s="641">
        <f t="shared" ref="K90:K94" si="13">H90/E90</f>
        <v>1</v>
      </c>
      <c r="L90" s="630">
        <f t="shared" si="10"/>
        <v>0.31726907630522089</v>
      </c>
      <c r="O90" s="173"/>
      <c r="P90" s="173"/>
    </row>
    <row r="91" spans="1:16" s="361" customFormat="1" ht="13.5" customHeight="1">
      <c r="A91" s="365"/>
      <c r="B91" s="584" t="s">
        <v>2345</v>
      </c>
      <c r="C91" s="619" t="s">
        <v>2346</v>
      </c>
      <c r="D91" s="620">
        <v>324</v>
      </c>
      <c r="E91" s="603">
        <v>1203.58</v>
      </c>
      <c r="F91" s="598">
        <f t="shared" ref="F91:F94" si="14">D91*E91</f>
        <v>389959.92</v>
      </c>
      <c r="G91" s="365">
        <v>109</v>
      </c>
      <c r="H91" s="365">
        <v>1203.58</v>
      </c>
      <c r="I91" s="614">
        <f t="shared" si="11"/>
        <v>131190.22</v>
      </c>
      <c r="J91" s="639">
        <f t="shared" si="12"/>
        <v>0.33641975308641975</v>
      </c>
      <c r="K91" s="641">
        <f t="shared" si="13"/>
        <v>1</v>
      </c>
      <c r="L91" s="630">
        <f t="shared" si="10"/>
        <v>0.33641975308641975</v>
      </c>
      <c r="O91" s="173"/>
      <c r="P91" s="173"/>
    </row>
    <row r="92" spans="1:16" s="361" customFormat="1" ht="13.5" customHeight="1">
      <c r="A92" s="365"/>
      <c r="B92" s="584" t="s">
        <v>2347</v>
      </c>
      <c r="C92" s="619" t="s">
        <v>2348</v>
      </c>
      <c r="D92" s="620">
        <v>5</v>
      </c>
      <c r="E92" s="603">
        <v>1242.3699999999999</v>
      </c>
      <c r="F92" s="598">
        <f t="shared" si="14"/>
        <v>6211.8499999999995</v>
      </c>
      <c r="G92" s="365"/>
      <c r="H92" s="365"/>
      <c r="I92" s="614">
        <f t="shared" si="11"/>
        <v>0</v>
      </c>
      <c r="J92" s="639">
        <f t="shared" si="12"/>
        <v>0</v>
      </c>
      <c r="K92" s="641">
        <f t="shared" si="13"/>
        <v>0</v>
      </c>
      <c r="L92" s="630">
        <f t="shared" si="10"/>
        <v>0</v>
      </c>
      <c r="O92" s="173"/>
      <c r="P92" s="173"/>
    </row>
    <row r="93" spans="1:16" s="361" customFormat="1" ht="22.5">
      <c r="A93" s="365"/>
      <c r="B93" s="584" t="s">
        <v>2349</v>
      </c>
      <c r="C93" s="619" t="s">
        <v>2350</v>
      </c>
      <c r="D93" s="620">
        <v>26</v>
      </c>
      <c r="E93" s="603">
        <v>2882</v>
      </c>
      <c r="F93" s="598">
        <f t="shared" si="14"/>
        <v>74932</v>
      </c>
      <c r="G93" s="365">
        <v>1</v>
      </c>
      <c r="H93" s="365">
        <v>2882</v>
      </c>
      <c r="I93" s="614">
        <f t="shared" si="11"/>
        <v>2882</v>
      </c>
      <c r="J93" s="639">
        <f t="shared" si="12"/>
        <v>3.8461538461538464E-2</v>
      </c>
      <c r="K93" s="641">
        <f t="shared" si="13"/>
        <v>1</v>
      </c>
      <c r="L93" s="630">
        <f t="shared" si="10"/>
        <v>3.8461538461538464E-2</v>
      </c>
      <c r="O93" s="173"/>
      <c r="P93" s="173"/>
    </row>
    <row r="94" spans="1:16" ht="22.5" customHeight="1">
      <c r="A94" s="175"/>
      <c r="B94" s="584" t="s">
        <v>2351</v>
      </c>
      <c r="C94" s="619" t="s">
        <v>2352</v>
      </c>
      <c r="D94" s="620">
        <v>284</v>
      </c>
      <c r="E94" s="603">
        <v>1441</v>
      </c>
      <c r="F94" s="598">
        <f t="shared" si="14"/>
        <v>409244</v>
      </c>
      <c r="G94" s="181">
        <v>110</v>
      </c>
      <c r="H94" s="418">
        <v>1441</v>
      </c>
      <c r="I94" s="614">
        <f t="shared" si="11"/>
        <v>158510</v>
      </c>
      <c r="J94" s="639">
        <f t="shared" si="12"/>
        <v>0.38732394366197181</v>
      </c>
      <c r="K94" s="641">
        <f t="shared" si="13"/>
        <v>1</v>
      </c>
      <c r="L94" s="632">
        <f t="shared" si="10"/>
        <v>0.38732394366197181</v>
      </c>
      <c r="O94" s="173"/>
      <c r="P94" s="173"/>
    </row>
    <row r="95" spans="1:16" ht="15.75" customHeight="1" thickBot="1">
      <c r="A95" s="175"/>
      <c r="B95" s="177"/>
      <c r="C95" s="177"/>
      <c r="D95" s="175"/>
      <c r="E95" s="175"/>
      <c r="F95" s="627">
        <f>SUM(F89:F94)</f>
        <v>1378039.88</v>
      </c>
      <c r="G95" s="181"/>
      <c r="H95" s="418"/>
      <c r="I95" s="627">
        <f>SUM(I89:I94)</f>
        <v>427662.07</v>
      </c>
      <c r="J95" s="181"/>
      <c r="K95" s="419"/>
      <c r="L95" s="633">
        <f t="shared" si="10"/>
        <v>0.3103408516740459</v>
      </c>
      <c r="O95" s="173"/>
      <c r="P95" s="173"/>
    </row>
    <row r="96" spans="1:16" ht="15.75" thickBot="1">
      <c r="A96" s="623" t="s">
        <v>79</v>
      </c>
      <c r="B96" s="623"/>
      <c r="C96" s="623"/>
      <c r="D96" s="145"/>
      <c r="E96" s="246"/>
      <c r="F96" s="174"/>
      <c r="G96" s="366"/>
      <c r="H96" s="122"/>
      <c r="I96" s="608"/>
      <c r="J96" s="366"/>
      <c r="K96" s="122"/>
      <c r="L96" s="174"/>
      <c r="O96" s="173"/>
      <c r="P96" s="173"/>
    </row>
    <row r="97" spans="1:12" ht="11.1" customHeight="1" thickBot="1">
      <c r="A97" s="175"/>
      <c r="B97" s="177"/>
      <c r="C97" s="177"/>
      <c r="D97" s="175"/>
      <c r="E97" s="175"/>
      <c r="F97" s="176"/>
      <c r="G97" s="181"/>
      <c r="H97" s="418"/>
      <c r="I97" s="610"/>
      <c r="J97" s="181"/>
      <c r="K97" s="418"/>
      <c r="L97" s="176"/>
    </row>
    <row r="98" spans="1:12" ht="13.5" thickBot="1">
      <c r="A98" s="623" t="s">
        <v>80</v>
      </c>
      <c r="B98" s="623"/>
      <c r="C98" s="145"/>
      <c r="D98" s="145"/>
      <c r="E98" s="246"/>
      <c r="F98" s="628">
        <f>F113</f>
        <v>34562000</v>
      </c>
      <c r="G98" s="661"/>
      <c r="H98" s="122"/>
      <c r="I98" s="628">
        <f>I113</f>
        <v>8929899.7299999986</v>
      </c>
      <c r="J98" s="366"/>
      <c r="K98" s="122"/>
      <c r="L98" s="634">
        <f>I98/F98</f>
        <v>0.2583733502112146</v>
      </c>
    </row>
    <row r="99" spans="1:12" ht="13.5" customHeight="1">
      <c r="A99" s="145" t="s">
        <v>64</v>
      </c>
      <c r="B99" s="177" t="s">
        <v>108</v>
      </c>
      <c r="C99" s="172"/>
      <c r="D99" s="172"/>
      <c r="E99" s="172"/>
      <c r="F99" s="622">
        <v>5335410.92</v>
      </c>
      <c r="G99" s="625"/>
      <c r="H99" s="418"/>
      <c r="I99" s="651">
        <v>1378527.99</v>
      </c>
      <c r="J99" s="625"/>
      <c r="K99" s="418"/>
      <c r="L99" s="176"/>
    </row>
    <row r="100" spans="1:12" ht="13.5" customHeight="1">
      <c r="A100" s="145" t="s">
        <v>65</v>
      </c>
      <c r="B100" s="177" t="s">
        <v>256</v>
      </c>
      <c r="C100" s="172"/>
      <c r="D100" s="172"/>
      <c r="E100" s="172"/>
      <c r="F100" s="622">
        <v>11268937</v>
      </c>
      <c r="G100" s="625"/>
      <c r="H100" s="418"/>
      <c r="I100" s="625">
        <v>2911593.01</v>
      </c>
      <c r="J100" s="625"/>
      <c r="K100" s="418"/>
      <c r="L100" s="175"/>
    </row>
    <row r="101" spans="1:12" ht="13.5" customHeight="1">
      <c r="A101" s="145" t="s">
        <v>66</v>
      </c>
      <c r="B101" s="177" t="s">
        <v>110</v>
      </c>
      <c r="C101" s="172"/>
      <c r="D101" s="172"/>
      <c r="E101" s="172"/>
      <c r="F101" s="622">
        <v>1730952.12</v>
      </c>
      <c r="G101" s="625"/>
      <c r="H101" s="418"/>
      <c r="I101" s="625">
        <v>447231.9</v>
      </c>
      <c r="J101" s="625"/>
      <c r="K101" s="418"/>
      <c r="L101" s="175"/>
    </row>
    <row r="102" spans="1:12" ht="13.5" customHeight="1">
      <c r="A102" s="145" t="s">
        <v>67</v>
      </c>
      <c r="B102" s="177" t="s">
        <v>111</v>
      </c>
      <c r="C102" s="172"/>
      <c r="D102" s="172"/>
      <c r="E102" s="172"/>
      <c r="F102" s="622">
        <v>254185.84</v>
      </c>
      <c r="G102" s="625"/>
      <c r="H102" s="418"/>
      <c r="I102" s="625">
        <v>65674.850000000006</v>
      </c>
      <c r="J102" s="625"/>
      <c r="K102" s="418"/>
      <c r="L102" s="175"/>
    </row>
    <row r="103" spans="1:12" ht="15" customHeight="1">
      <c r="A103" s="145" t="s">
        <v>68</v>
      </c>
      <c r="B103" s="177" t="s">
        <v>109</v>
      </c>
      <c r="C103" s="172"/>
      <c r="D103" s="172"/>
      <c r="E103" s="172"/>
      <c r="F103" s="650">
        <v>41353.769999999997</v>
      </c>
      <c r="G103" s="625"/>
      <c r="H103" s="418"/>
      <c r="I103" s="625">
        <v>10684.71</v>
      </c>
      <c r="J103" s="625"/>
      <c r="K103" s="418"/>
      <c r="L103" s="175"/>
    </row>
    <row r="104" spans="1:12" ht="13.5" customHeight="1">
      <c r="A104" s="145" t="s">
        <v>69</v>
      </c>
      <c r="B104" s="177" t="s">
        <v>84</v>
      </c>
      <c r="C104" s="172"/>
      <c r="D104" s="172"/>
      <c r="E104" s="172"/>
      <c r="F104" s="650">
        <v>240326.47</v>
      </c>
      <c r="G104" s="625"/>
      <c r="H104" s="418"/>
      <c r="I104" s="625">
        <v>62093.96</v>
      </c>
      <c r="J104" s="625"/>
      <c r="K104" s="418"/>
      <c r="L104" s="175"/>
    </row>
    <row r="105" spans="1:12" ht="13.5" customHeight="1">
      <c r="A105" s="145" t="s">
        <v>70</v>
      </c>
      <c r="B105" s="177" t="s">
        <v>81</v>
      </c>
      <c r="C105" s="172"/>
      <c r="D105" s="172"/>
      <c r="E105" s="172"/>
      <c r="F105" s="650">
        <v>7812824.1100000003</v>
      </c>
      <c r="G105" s="625"/>
      <c r="H105" s="418"/>
      <c r="I105" s="625">
        <v>2018625.54</v>
      </c>
      <c r="J105" s="625"/>
      <c r="K105" s="418"/>
      <c r="L105" s="175"/>
    </row>
    <row r="106" spans="1:12" ht="13.5" customHeight="1">
      <c r="A106" s="145" t="s">
        <v>71</v>
      </c>
      <c r="B106" s="177" t="s">
        <v>82</v>
      </c>
      <c r="C106" s="172"/>
      <c r="D106" s="172"/>
      <c r="E106" s="172"/>
      <c r="F106" s="650">
        <v>1095908.53</v>
      </c>
      <c r="G106" s="625"/>
      <c r="H106" s="418"/>
      <c r="I106" s="625">
        <v>283153.56</v>
      </c>
      <c r="J106" s="625"/>
      <c r="K106" s="418"/>
      <c r="L106" s="175"/>
    </row>
    <row r="107" spans="1:12" ht="13.5" customHeight="1">
      <c r="A107" s="145" t="s">
        <v>72</v>
      </c>
      <c r="B107" s="177" t="s">
        <v>112</v>
      </c>
      <c r="C107" s="172"/>
      <c r="D107" s="172"/>
      <c r="E107" s="172"/>
      <c r="F107" s="650">
        <v>445758.34</v>
      </c>
      <c r="G107" s="625"/>
      <c r="H107" s="418"/>
      <c r="I107" s="625">
        <v>115172.08</v>
      </c>
      <c r="J107" s="625"/>
      <c r="K107" s="418"/>
      <c r="L107" s="175"/>
    </row>
    <row r="108" spans="1:12" ht="13.5" customHeight="1">
      <c r="A108" s="145" t="s">
        <v>73</v>
      </c>
      <c r="B108" s="177" t="s">
        <v>107</v>
      </c>
      <c r="C108" s="172"/>
      <c r="D108" s="172"/>
      <c r="E108" s="172"/>
      <c r="F108" s="650">
        <v>5384711.29</v>
      </c>
      <c r="G108" s="625"/>
      <c r="H108" s="418"/>
      <c r="I108" s="625">
        <v>1391265.9</v>
      </c>
      <c r="J108" s="625"/>
      <c r="K108" s="418"/>
      <c r="L108" s="175"/>
    </row>
    <row r="109" spans="1:12" ht="13.5" customHeight="1">
      <c r="A109" s="145" t="s">
        <v>74</v>
      </c>
      <c r="B109" s="177" t="s">
        <v>85</v>
      </c>
      <c r="C109" s="172"/>
      <c r="D109" s="172"/>
      <c r="E109" s="172"/>
      <c r="F109" s="650">
        <v>37891.89</v>
      </c>
      <c r="G109" s="625"/>
      <c r="H109" s="181"/>
      <c r="I109" s="625">
        <v>9790.25</v>
      </c>
      <c r="J109" s="625"/>
      <c r="K109" s="181"/>
      <c r="L109" s="175"/>
    </row>
    <row r="110" spans="1:12" ht="13.5" customHeight="1">
      <c r="A110" s="145" t="s">
        <v>75</v>
      </c>
      <c r="B110" s="177" t="s">
        <v>113</v>
      </c>
      <c r="C110" s="172"/>
      <c r="D110" s="172"/>
      <c r="E110" s="172"/>
      <c r="F110" s="650">
        <v>243950.68</v>
      </c>
      <c r="G110" s="625"/>
      <c r="H110" s="181"/>
      <c r="I110" s="625">
        <v>63030.35</v>
      </c>
      <c r="J110" s="625"/>
      <c r="K110" s="181"/>
      <c r="L110" s="175"/>
    </row>
    <row r="111" spans="1:12" ht="13.5" customHeight="1">
      <c r="A111" s="145" t="s">
        <v>76</v>
      </c>
      <c r="B111" s="177" t="s">
        <v>114</v>
      </c>
      <c r="C111" s="172"/>
      <c r="D111" s="172"/>
      <c r="E111" s="172"/>
      <c r="F111" s="650">
        <v>4994.18</v>
      </c>
      <c r="G111" s="625"/>
      <c r="H111" s="181"/>
      <c r="I111" s="625">
        <v>1290.3599999999999</v>
      </c>
      <c r="J111" s="625"/>
      <c r="K111" s="181"/>
      <c r="L111" s="175"/>
    </row>
    <row r="112" spans="1:12" ht="13.5" thickBot="1">
      <c r="A112" s="145" t="s">
        <v>77</v>
      </c>
      <c r="B112" s="177" t="s">
        <v>83</v>
      </c>
      <c r="C112" s="172"/>
      <c r="D112" s="172"/>
      <c r="E112" s="172"/>
      <c r="F112" s="656">
        <v>664794.86</v>
      </c>
      <c r="G112" s="625"/>
      <c r="H112" s="181"/>
      <c r="I112" s="660">
        <v>171765.27</v>
      </c>
      <c r="J112" s="625"/>
      <c r="K112" s="181"/>
      <c r="L112" s="256"/>
    </row>
    <row r="113" spans="1:12" s="361" customFormat="1" ht="15" thickBot="1">
      <c r="A113" s="251" t="s">
        <v>86</v>
      </c>
      <c r="B113" s="645"/>
      <c r="C113" s="645"/>
      <c r="D113" s="205"/>
      <c r="E113" s="612"/>
      <c r="F113" s="657">
        <f>SUM(F99:F112)</f>
        <v>34562000</v>
      </c>
      <c r="G113" s="611"/>
      <c r="H113" s="612"/>
      <c r="I113" s="664">
        <f>SUM(I99:I112)</f>
        <v>8929899.7299999986</v>
      </c>
      <c r="J113" s="625"/>
      <c r="K113" s="612"/>
      <c r="L113" s="665">
        <f>L98</f>
        <v>0.2583733502112146</v>
      </c>
    </row>
    <row r="114" spans="1:12" s="361" customFormat="1" ht="15" thickBot="1">
      <c r="A114" s="251"/>
      <c r="B114" s="663" t="s">
        <v>83</v>
      </c>
      <c r="C114" s="648"/>
      <c r="D114" s="205"/>
      <c r="E114" s="205"/>
      <c r="F114" s="645"/>
      <c r="G114" s="205"/>
      <c r="H114" s="647"/>
      <c r="I114" s="664">
        <f>I118</f>
        <v>529499.22</v>
      </c>
      <c r="J114" s="646"/>
      <c r="K114" s="205"/>
      <c r="L114" s="383"/>
    </row>
    <row r="115" spans="1:12" s="361" customFormat="1" ht="15" customHeight="1">
      <c r="A115" s="251"/>
      <c r="B115" s="584" t="s">
        <v>2353</v>
      </c>
      <c r="C115" s="619" t="s">
        <v>2354</v>
      </c>
      <c r="D115" s="205"/>
      <c r="E115" s="612"/>
      <c r="F115" s="645"/>
      <c r="G115" s="205"/>
      <c r="H115" s="205"/>
      <c r="I115" s="651">
        <v>2354.7600000000002</v>
      </c>
      <c r="J115" s="205"/>
      <c r="K115" s="205"/>
      <c r="L115" s="175"/>
    </row>
    <row r="116" spans="1:12" s="361" customFormat="1" ht="15" customHeight="1">
      <c r="A116" s="251"/>
      <c r="B116" s="584" t="s">
        <v>2355</v>
      </c>
      <c r="C116" s="619" t="s">
        <v>2356</v>
      </c>
      <c r="D116" s="205"/>
      <c r="E116" s="612"/>
      <c r="F116" s="645"/>
      <c r="G116" s="205"/>
      <c r="H116" s="205"/>
      <c r="I116" s="625">
        <v>67379.02</v>
      </c>
      <c r="J116" s="205"/>
      <c r="K116" s="205"/>
      <c r="L116" s="175"/>
    </row>
    <row r="117" spans="1:12" s="361" customFormat="1" ht="15" customHeight="1">
      <c r="A117" s="145"/>
      <c r="B117" s="584" t="s">
        <v>2357</v>
      </c>
      <c r="C117" s="619" t="s">
        <v>2358</v>
      </c>
      <c r="D117" s="380"/>
      <c r="E117" s="644"/>
      <c r="F117" s="175"/>
      <c r="G117" s="181"/>
      <c r="H117" s="181"/>
      <c r="I117" s="625">
        <v>459765.44</v>
      </c>
      <c r="J117" s="181"/>
      <c r="K117" s="181"/>
      <c r="L117" s="175"/>
    </row>
    <row r="118" spans="1:12" s="361" customFormat="1" ht="13.5" thickBot="1">
      <c r="A118" s="145"/>
      <c r="B118" s="177"/>
      <c r="C118" s="380"/>
      <c r="D118" s="380"/>
      <c r="E118" s="644"/>
      <c r="F118" s="175"/>
      <c r="G118" s="181"/>
      <c r="H118" s="181"/>
      <c r="I118" s="626">
        <f>SUM(I115:I117)</f>
        <v>529499.22</v>
      </c>
      <c r="J118" s="181"/>
      <c r="K118" s="181"/>
      <c r="L118" s="175"/>
    </row>
    <row r="119" spans="1:12" s="361" customFormat="1" ht="15.75" thickBot="1">
      <c r="A119" s="251" t="s">
        <v>86</v>
      </c>
      <c r="B119" s="252"/>
      <c r="C119" s="252"/>
      <c r="D119" s="253"/>
      <c r="E119" s="254"/>
      <c r="F119" s="658">
        <f>F8+F88+F98+F114</f>
        <v>44225170.800999999</v>
      </c>
      <c r="G119" s="649"/>
      <c r="H119" s="649"/>
      <c r="I119" s="659">
        <f t="shared" ref="I119" si="15">I8+I88+I98+I114</f>
        <v>12060436.138999999</v>
      </c>
      <c r="J119" s="611"/>
      <c r="K119" s="612"/>
      <c r="L119" s="662">
        <f>I119/F119</f>
        <v>0.27270524727351181</v>
      </c>
    </row>
    <row r="121" spans="1:1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s="14" customFormat="1" ht="15.7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</sheetData>
  <mergeCells count="6">
    <mergeCell ref="J6:L6"/>
    <mergeCell ref="G6:I6"/>
    <mergeCell ref="D6:F6"/>
    <mergeCell ref="A6:A7"/>
    <mergeCell ref="B6:B7"/>
    <mergeCell ref="C6:C7"/>
  </mergeCells>
  <phoneticPr fontId="12" type="noConversion"/>
  <pageMargins left="0" right="0" top="0" bottom="0" header="0.31496062992125984" footer="0.31496062992125984"/>
  <pageSetup paperSize="9" scale="91" fitToHeight="0" orientation="landscape" horizontalDpi="1200" verticalDpi="1200" r:id="rId1"/>
  <headerFooter alignWithMargins="0">
    <oddFooter>&amp;R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N77"/>
  <sheetViews>
    <sheetView view="pageBreakPreview" zoomScaleSheetLayoutView="100" workbookViewId="0">
      <selection activeCell="K73" sqref="K73"/>
    </sheetView>
  </sheetViews>
  <sheetFormatPr defaultColWidth="9.140625" defaultRowHeight="11.25"/>
  <cols>
    <col min="1" max="1" width="9.42578125" style="13" customWidth="1"/>
    <col min="2" max="2" width="24.85546875" style="13" customWidth="1"/>
    <col min="3" max="3" width="7.7109375" style="13" customWidth="1"/>
    <col min="4" max="4" width="10" style="13" customWidth="1"/>
    <col min="5" max="5" width="7.7109375" style="13" customWidth="1"/>
    <col min="6" max="6" width="9.140625" style="13" customWidth="1"/>
    <col min="7" max="7" width="7.7109375" style="13" customWidth="1"/>
    <col min="8" max="8" width="10.28515625" style="13" customWidth="1"/>
    <col min="9" max="9" width="7.7109375" style="13" customWidth="1"/>
    <col min="10" max="10" width="9.42578125" style="13" customWidth="1"/>
    <col min="11" max="13" width="7.7109375" style="13" customWidth="1"/>
    <col min="14" max="14" width="9.42578125" style="13" customWidth="1"/>
    <col min="15" max="16384" width="9.140625" style="13"/>
  </cols>
  <sheetData>
    <row r="1" spans="1:14" ht="12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90"/>
      <c r="K1" s="190"/>
    </row>
    <row r="2" spans="1:14" ht="12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90"/>
      <c r="K2" s="190"/>
    </row>
    <row r="3" spans="1:14" ht="12">
      <c r="A3" s="192"/>
      <c r="B3" s="193"/>
      <c r="C3" s="184"/>
      <c r="D3" s="188"/>
      <c r="E3" s="188"/>
      <c r="F3" s="188"/>
      <c r="G3" s="190"/>
      <c r="K3" s="190"/>
    </row>
    <row r="4" spans="1:14" ht="14.25">
      <c r="A4" s="192"/>
      <c r="B4" s="193" t="s">
        <v>1800</v>
      </c>
      <c r="C4" s="185" t="s">
        <v>257</v>
      </c>
      <c r="D4" s="189"/>
      <c r="E4" s="189"/>
      <c r="F4" s="189"/>
      <c r="G4" s="191"/>
      <c r="K4" s="191"/>
    </row>
    <row r="5" spans="1:14" s="14" customFormat="1" ht="15.75">
      <c r="H5" s="13"/>
      <c r="I5" s="13"/>
      <c r="J5" s="13"/>
      <c r="L5" s="13"/>
      <c r="M5" s="13"/>
      <c r="N5" s="13"/>
    </row>
    <row r="6" spans="1:14" ht="11.25" customHeight="1">
      <c r="A6" s="962" t="s">
        <v>51</v>
      </c>
      <c r="B6" s="962" t="s">
        <v>281</v>
      </c>
      <c r="C6" s="1018" t="s">
        <v>1808</v>
      </c>
      <c r="D6" s="1019"/>
      <c r="E6" s="1019"/>
      <c r="F6" s="1020"/>
      <c r="G6" s="1018" t="s">
        <v>1809</v>
      </c>
      <c r="H6" s="1019"/>
      <c r="I6" s="1019"/>
      <c r="J6" s="1020"/>
      <c r="K6" s="1018" t="s">
        <v>1804</v>
      </c>
      <c r="L6" s="1019"/>
      <c r="M6" s="1019"/>
      <c r="N6" s="1020"/>
    </row>
    <row r="7" spans="1:14" ht="56.25">
      <c r="A7" s="962"/>
      <c r="B7" s="962"/>
      <c r="C7" s="142" t="s">
        <v>11</v>
      </c>
      <c r="D7" s="160" t="s">
        <v>48</v>
      </c>
      <c r="E7" s="160" t="s">
        <v>49</v>
      </c>
      <c r="F7" s="309" t="s">
        <v>1737</v>
      </c>
      <c r="G7" s="142" t="s">
        <v>11</v>
      </c>
      <c r="H7" s="160" t="s">
        <v>48</v>
      </c>
      <c r="I7" s="160" t="s">
        <v>49</v>
      </c>
      <c r="J7" s="322" t="s">
        <v>1738</v>
      </c>
      <c r="K7" s="142" t="s">
        <v>11</v>
      </c>
      <c r="L7" s="356" t="s">
        <v>48</v>
      </c>
      <c r="M7" s="356" t="s">
        <v>49</v>
      </c>
      <c r="N7" s="322" t="s">
        <v>1738</v>
      </c>
    </row>
    <row r="8" spans="1:14" ht="12.75">
      <c r="A8" s="180" t="s">
        <v>290</v>
      </c>
      <c r="B8" s="179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</row>
    <row r="9" spans="1:14">
      <c r="A9" s="550" t="s">
        <v>2131</v>
      </c>
      <c r="B9" s="551" t="s">
        <v>2132</v>
      </c>
      <c r="C9" s="205">
        <v>9</v>
      </c>
      <c r="D9" s="552">
        <f>C9*E9</f>
        <v>330774.48</v>
      </c>
      <c r="E9" s="553">
        <v>36752.720000000001</v>
      </c>
      <c r="F9" s="205">
        <v>9</v>
      </c>
      <c r="G9" s="203"/>
      <c r="H9" s="203"/>
      <c r="I9" s="203"/>
      <c r="J9" s="203"/>
      <c r="K9" s="203"/>
      <c r="L9" s="203"/>
      <c r="M9" s="562"/>
      <c r="N9" s="562"/>
    </row>
    <row r="10" spans="1:14">
      <c r="A10" s="550" t="s">
        <v>2131</v>
      </c>
      <c r="B10" s="551" t="s">
        <v>2132</v>
      </c>
      <c r="C10" s="205"/>
      <c r="D10" s="552"/>
      <c r="E10" s="553"/>
      <c r="F10" s="205"/>
      <c r="G10" s="203">
        <v>1</v>
      </c>
      <c r="H10" s="552">
        <f>G10*I10</f>
        <v>22550</v>
      </c>
      <c r="I10" s="552">
        <v>22550</v>
      </c>
      <c r="J10" s="203">
        <v>1</v>
      </c>
      <c r="K10" s="203"/>
      <c r="L10" s="562"/>
      <c r="M10" s="562"/>
      <c r="N10" s="562"/>
    </row>
    <row r="11" spans="1:14">
      <c r="A11" s="550" t="s">
        <v>2131</v>
      </c>
      <c r="B11" s="551" t="s">
        <v>2132</v>
      </c>
      <c r="C11" s="205"/>
      <c r="D11" s="552"/>
      <c r="E11" s="553"/>
      <c r="F11" s="205"/>
      <c r="G11" s="203">
        <v>1</v>
      </c>
      <c r="H11" s="552">
        <f t="shared" ref="H11:H24" si="0">G11*I11</f>
        <v>33636.370000000003</v>
      </c>
      <c r="I11" s="552">
        <v>33636.370000000003</v>
      </c>
      <c r="J11" s="203">
        <v>1</v>
      </c>
      <c r="K11" s="203"/>
      <c r="L11" s="562"/>
      <c r="M11" s="562"/>
      <c r="N11" s="562"/>
    </row>
    <row r="12" spans="1:14">
      <c r="A12" s="550" t="s">
        <v>2133</v>
      </c>
      <c r="B12" s="551" t="s">
        <v>2134</v>
      </c>
      <c r="C12" s="205">
        <v>1</v>
      </c>
      <c r="D12" s="552">
        <f t="shared" ref="D12:D24" si="1">C12*E12</f>
        <v>48715.63</v>
      </c>
      <c r="E12" s="553">
        <v>48715.63</v>
      </c>
      <c r="F12" s="205">
        <v>1</v>
      </c>
      <c r="G12" s="203">
        <v>1</v>
      </c>
      <c r="H12" s="552">
        <f t="shared" si="0"/>
        <v>48715.63</v>
      </c>
      <c r="I12" s="552">
        <v>48715.63</v>
      </c>
      <c r="J12" s="203">
        <v>1</v>
      </c>
      <c r="K12" s="562">
        <f t="shared" ref="K12:K21" si="2">J12/C12</f>
        <v>1</v>
      </c>
      <c r="L12" s="562">
        <f t="shared" ref="L12:L25" si="3">H12/D12</f>
        <v>1</v>
      </c>
      <c r="M12" s="562">
        <f t="shared" ref="M12:M17" si="4">I12/E12</f>
        <v>1</v>
      </c>
      <c r="N12" s="562">
        <f t="shared" ref="N12:N17" si="5">J12/F12</f>
        <v>1</v>
      </c>
    </row>
    <row r="13" spans="1:14">
      <c r="A13" s="550" t="s">
        <v>2135</v>
      </c>
      <c r="B13" s="551" t="s">
        <v>2136</v>
      </c>
      <c r="C13" s="205">
        <v>4</v>
      </c>
      <c r="D13" s="552">
        <f t="shared" si="1"/>
        <v>12760</v>
      </c>
      <c r="E13" s="553">
        <v>3190</v>
      </c>
      <c r="F13" s="205">
        <v>4</v>
      </c>
      <c r="G13" s="203">
        <v>2</v>
      </c>
      <c r="H13" s="552">
        <f t="shared" si="0"/>
        <v>6380</v>
      </c>
      <c r="I13" s="552">
        <v>3190</v>
      </c>
      <c r="J13" s="203">
        <v>2</v>
      </c>
      <c r="K13" s="562">
        <f t="shared" si="2"/>
        <v>0.5</v>
      </c>
      <c r="L13" s="562">
        <f t="shared" si="3"/>
        <v>0.5</v>
      </c>
      <c r="M13" s="562">
        <f t="shared" si="4"/>
        <v>1</v>
      </c>
      <c r="N13" s="562">
        <f t="shared" si="5"/>
        <v>0.5</v>
      </c>
    </row>
    <row r="14" spans="1:14">
      <c r="A14" s="550" t="s">
        <v>2135</v>
      </c>
      <c r="B14" s="551" t="s">
        <v>2136</v>
      </c>
      <c r="C14" s="205">
        <v>25</v>
      </c>
      <c r="D14" s="552">
        <f t="shared" si="1"/>
        <v>48125</v>
      </c>
      <c r="E14" s="553">
        <v>1925</v>
      </c>
      <c r="F14" s="205">
        <v>25</v>
      </c>
      <c r="G14" s="203">
        <v>12</v>
      </c>
      <c r="H14" s="552">
        <f t="shared" si="0"/>
        <v>23100</v>
      </c>
      <c r="I14" s="552">
        <v>1925</v>
      </c>
      <c r="J14" s="203">
        <v>12</v>
      </c>
      <c r="K14" s="562">
        <f t="shared" si="2"/>
        <v>0.48</v>
      </c>
      <c r="L14" s="562">
        <f t="shared" si="3"/>
        <v>0.48</v>
      </c>
      <c r="M14" s="562">
        <f t="shared" si="4"/>
        <v>1</v>
      </c>
      <c r="N14" s="562">
        <f t="shared" si="5"/>
        <v>0.48</v>
      </c>
    </row>
    <row r="15" spans="1:14">
      <c r="A15" s="550" t="s">
        <v>2135</v>
      </c>
      <c r="B15" s="551" t="s">
        <v>2136</v>
      </c>
      <c r="C15" s="205">
        <v>30</v>
      </c>
      <c r="D15" s="552">
        <f t="shared" si="1"/>
        <v>42900</v>
      </c>
      <c r="E15" s="553">
        <v>1430</v>
      </c>
      <c r="F15" s="205">
        <v>30</v>
      </c>
      <c r="G15" s="203">
        <v>12</v>
      </c>
      <c r="H15" s="552">
        <f t="shared" si="0"/>
        <v>17160</v>
      </c>
      <c r="I15" s="552">
        <v>1430</v>
      </c>
      <c r="J15" s="203">
        <v>12</v>
      </c>
      <c r="K15" s="562">
        <f t="shared" si="2"/>
        <v>0.4</v>
      </c>
      <c r="L15" s="562">
        <f t="shared" si="3"/>
        <v>0.4</v>
      </c>
      <c r="M15" s="562">
        <f t="shared" si="4"/>
        <v>1</v>
      </c>
      <c r="N15" s="562">
        <f t="shared" si="5"/>
        <v>0.4</v>
      </c>
    </row>
    <row r="16" spans="1:14">
      <c r="A16" s="550" t="s">
        <v>2135</v>
      </c>
      <c r="B16" s="551" t="s">
        <v>2136</v>
      </c>
      <c r="C16" s="205">
        <v>61</v>
      </c>
      <c r="D16" s="552">
        <f t="shared" si="1"/>
        <v>97295</v>
      </c>
      <c r="E16" s="553">
        <v>1595</v>
      </c>
      <c r="F16" s="205">
        <v>61</v>
      </c>
      <c r="G16" s="203">
        <v>20</v>
      </c>
      <c r="H16" s="552">
        <f t="shared" si="0"/>
        <v>31900</v>
      </c>
      <c r="I16" s="552">
        <v>1595</v>
      </c>
      <c r="J16" s="203">
        <v>20</v>
      </c>
      <c r="K16" s="562">
        <f t="shared" si="2"/>
        <v>0.32786885245901637</v>
      </c>
      <c r="L16" s="562">
        <f t="shared" si="3"/>
        <v>0.32786885245901637</v>
      </c>
      <c r="M16" s="562">
        <f t="shared" si="4"/>
        <v>1</v>
      </c>
      <c r="N16" s="562">
        <f t="shared" si="5"/>
        <v>0.32786885245901637</v>
      </c>
    </row>
    <row r="17" spans="1:14">
      <c r="A17" s="550" t="s">
        <v>2135</v>
      </c>
      <c r="B17" s="551" t="s">
        <v>2136</v>
      </c>
      <c r="C17" s="205">
        <v>85</v>
      </c>
      <c r="D17" s="552">
        <f t="shared" si="1"/>
        <v>93500</v>
      </c>
      <c r="E17" s="553">
        <v>1100</v>
      </c>
      <c r="F17" s="205">
        <v>85</v>
      </c>
      <c r="G17" s="203">
        <v>25</v>
      </c>
      <c r="H17" s="552">
        <f t="shared" si="0"/>
        <v>27500</v>
      </c>
      <c r="I17" s="552">
        <v>1100</v>
      </c>
      <c r="J17" s="203">
        <v>25</v>
      </c>
      <c r="K17" s="562">
        <f t="shared" si="2"/>
        <v>0.29411764705882354</v>
      </c>
      <c r="L17" s="562">
        <f t="shared" si="3"/>
        <v>0.29411764705882354</v>
      </c>
      <c r="M17" s="562">
        <f t="shared" si="4"/>
        <v>1</v>
      </c>
      <c r="N17" s="562">
        <f t="shared" si="5"/>
        <v>0.29411764705882354</v>
      </c>
    </row>
    <row r="18" spans="1:14">
      <c r="A18" s="550" t="s">
        <v>2135</v>
      </c>
      <c r="B18" s="551" t="s">
        <v>2136</v>
      </c>
      <c r="C18" s="205"/>
      <c r="D18" s="552">
        <f t="shared" si="1"/>
        <v>0</v>
      </c>
      <c r="E18" s="553">
        <v>3190</v>
      </c>
      <c r="F18" s="205"/>
      <c r="G18" s="203"/>
      <c r="H18" s="552">
        <f t="shared" si="0"/>
        <v>0</v>
      </c>
      <c r="I18" s="552"/>
      <c r="J18" s="203"/>
      <c r="K18" s="562"/>
      <c r="L18" s="562"/>
      <c r="M18" s="562"/>
      <c r="N18" s="562"/>
    </row>
    <row r="19" spans="1:14">
      <c r="A19" s="550" t="s">
        <v>2137</v>
      </c>
      <c r="B19" s="551" t="s">
        <v>2134</v>
      </c>
      <c r="C19" s="205">
        <v>6</v>
      </c>
      <c r="D19" s="552">
        <f t="shared" si="1"/>
        <v>292293.77999999997</v>
      </c>
      <c r="E19" s="552">
        <v>48715.63</v>
      </c>
      <c r="F19" s="205">
        <v>6</v>
      </c>
      <c r="G19" s="203"/>
      <c r="H19" s="552"/>
      <c r="I19" s="552"/>
      <c r="J19" s="203"/>
      <c r="K19" s="562">
        <f t="shared" si="2"/>
        <v>0</v>
      </c>
      <c r="L19" s="562"/>
      <c r="M19" s="562"/>
      <c r="N19" s="562"/>
    </row>
    <row r="20" spans="1:14">
      <c r="A20" s="550" t="s">
        <v>2137</v>
      </c>
      <c r="B20" s="551" t="s">
        <v>2134</v>
      </c>
      <c r="C20" s="205"/>
      <c r="D20" s="552"/>
      <c r="E20" s="552"/>
      <c r="F20" s="205"/>
      <c r="G20" s="203">
        <v>2</v>
      </c>
      <c r="H20" s="552">
        <f t="shared" si="0"/>
        <v>43945</v>
      </c>
      <c r="I20" s="552">
        <v>21972.5</v>
      </c>
      <c r="J20" s="203">
        <v>2</v>
      </c>
      <c r="K20" s="562"/>
      <c r="L20" s="562"/>
      <c r="M20" s="562"/>
      <c r="N20" s="562"/>
    </row>
    <row r="21" spans="1:14">
      <c r="A21" s="550" t="s">
        <v>2138</v>
      </c>
      <c r="B21" s="551" t="s">
        <v>2139</v>
      </c>
      <c r="C21" s="205">
        <v>400</v>
      </c>
      <c r="D21" s="552">
        <f t="shared" si="1"/>
        <v>227040</v>
      </c>
      <c r="E21" s="553">
        <v>567.6</v>
      </c>
      <c r="F21" s="205">
        <v>400</v>
      </c>
      <c r="G21" s="203"/>
      <c r="H21" s="552">
        <f t="shared" si="0"/>
        <v>0</v>
      </c>
      <c r="I21" s="552"/>
      <c r="J21" s="203"/>
      <c r="K21" s="562">
        <f t="shared" si="2"/>
        <v>0</v>
      </c>
      <c r="L21" s="562"/>
      <c r="M21" s="562"/>
      <c r="N21" s="562"/>
    </row>
    <row r="22" spans="1:14">
      <c r="A22" s="550" t="s">
        <v>2140</v>
      </c>
      <c r="B22" s="551" t="s">
        <v>2141</v>
      </c>
      <c r="C22" s="205"/>
      <c r="D22" s="552">
        <f t="shared" si="1"/>
        <v>0</v>
      </c>
      <c r="E22" s="553"/>
      <c r="F22" s="205"/>
      <c r="G22" s="203">
        <v>84</v>
      </c>
      <c r="H22" s="552">
        <f t="shared" si="0"/>
        <v>65419.199999999997</v>
      </c>
      <c r="I22" s="552">
        <v>778.8</v>
      </c>
      <c r="J22" s="203">
        <v>84</v>
      </c>
      <c r="K22" s="562"/>
      <c r="L22" s="562"/>
      <c r="M22" s="562"/>
      <c r="N22" s="562"/>
    </row>
    <row r="23" spans="1:14">
      <c r="A23" s="550" t="s">
        <v>2140</v>
      </c>
      <c r="B23" s="551" t="s">
        <v>2141</v>
      </c>
      <c r="C23" s="205"/>
      <c r="D23" s="552">
        <f t="shared" si="1"/>
        <v>0</v>
      </c>
      <c r="E23" s="553"/>
      <c r="F23" s="205"/>
      <c r="G23" s="203">
        <v>92</v>
      </c>
      <c r="H23" s="552">
        <f t="shared" si="0"/>
        <v>34408</v>
      </c>
      <c r="I23" s="552">
        <v>374</v>
      </c>
      <c r="J23" s="203">
        <v>92</v>
      </c>
      <c r="K23" s="562"/>
      <c r="L23" s="562"/>
      <c r="M23" s="562"/>
      <c r="N23" s="562"/>
    </row>
    <row r="24" spans="1:14">
      <c r="A24" s="550" t="s">
        <v>2142</v>
      </c>
      <c r="B24" s="551" t="s">
        <v>2143</v>
      </c>
      <c r="C24" s="205">
        <v>3</v>
      </c>
      <c r="D24" s="552">
        <f t="shared" si="1"/>
        <v>51678</v>
      </c>
      <c r="E24" s="553">
        <v>17226</v>
      </c>
      <c r="F24" s="205">
        <v>3</v>
      </c>
      <c r="G24" s="203"/>
      <c r="H24" s="552">
        <f t="shared" si="0"/>
        <v>0</v>
      </c>
      <c r="I24" s="552"/>
      <c r="J24" s="203"/>
      <c r="K24" s="203"/>
      <c r="L24" s="562"/>
      <c r="M24" s="562"/>
      <c r="N24" s="562"/>
    </row>
    <row r="25" spans="1:14" ht="12.75">
      <c r="A25" s="180"/>
      <c r="B25" s="179"/>
      <c r="C25" s="175"/>
      <c r="D25" s="554">
        <f>SUM(D9:D24)</f>
        <v>1245081.8899999999</v>
      </c>
      <c r="E25" s="175"/>
      <c r="F25" s="175"/>
      <c r="G25" s="203"/>
      <c r="H25" s="554">
        <f>SUM(H10:H24)</f>
        <v>354714.2</v>
      </c>
      <c r="I25" s="552"/>
      <c r="J25" s="203"/>
      <c r="K25" s="203"/>
      <c r="L25" s="563">
        <f t="shared" si="3"/>
        <v>0.28489226519871719</v>
      </c>
      <c r="M25" s="203"/>
      <c r="N25" s="203"/>
    </row>
    <row r="26" spans="1:14" ht="12.75">
      <c r="A26" s="180" t="s">
        <v>291</v>
      </c>
      <c r="B26" s="179"/>
      <c r="C26" s="175"/>
      <c r="D26" s="175"/>
      <c r="E26" s="175"/>
      <c r="F26" s="175"/>
      <c r="G26" s="203"/>
      <c r="H26" s="552"/>
      <c r="I26" s="552"/>
      <c r="J26" s="203"/>
      <c r="K26" s="203"/>
      <c r="L26" s="203"/>
      <c r="M26" s="203"/>
      <c r="N26" s="203"/>
    </row>
    <row r="27" spans="1:14" ht="12.75">
      <c r="A27" s="180"/>
      <c r="B27" s="179"/>
      <c r="C27" s="175"/>
      <c r="D27" s="175"/>
      <c r="E27" s="175"/>
      <c r="F27" s="175"/>
      <c r="G27" s="203"/>
      <c r="H27" s="552"/>
      <c r="I27" s="552"/>
      <c r="J27" s="203"/>
      <c r="K27" s="203"/>
      <c r="L27" s="203"/>
      <c r="M27" s="203"/>
      <c r="N27" s="203"/>
    </row>
    <row r="28" spans="1:14" ht="12.75">
      <c r="A28" s="324" t="s">
        <v>1725</v>
      </c>
      <c r="B28" s="325"/>
      <c r="C28" s="175"/>
      <c r="D28" s="175"/>
      <c r="E28" s="175"/>
      <c r="F28" s="175"/>
      <c r="G28" s="203"/>
      <c r="H28" s="552"/>
      <c r="I28" s="552"/>
      <c r="J28" s="203"/>
      <c r="K28" s="203"/>
      <c r="L28" s="203"/>
      <c r="M28" s="203"/>
      <c r="N28" s="203"/>
    </row>
    <row r="29" spans="1:14" ht="12.75">
      <c r="A29" s="180"/>
      <c r="B29" s="179"/>
      <c r="C29" s="175"/>
      <c r="D29" s="175"/>
      <c r="E29" s="175"/>
      <c r="F29" s="175"/>
      <c r="G29" s="203"/>
      <c r="H29" s="552"/>
      <c r="I29" s="552"/>
      <c r="J29" s="203"/>
      <c r="K29" s="203"/>
      <c r="L29" s="203"/>
      <c r="M29" s="203"/>
      <c r="N29" s="203"/>
    </row>
    <row r="30" spans="1:14" ht="12.75">
      <c r="A30" s="180" t="s">
        <v>292</v>
      </c>
      <c r="B30" s="179"/>
      <c r="C30" s="175"/>
      <c r="D30" s="175"/>
      <c r="E30" s="175"/>
      <c r="F30" s="175"/>
      <c r="G30" s="203"/>
      <c r="H30" s="552"/>
      <c r="I30" s="552"/>
      <c r="J30" s="203"/>
      <c r="K30" s="203"/>
      <c r="L30" s="203"/>
      <c r="M30" s="203"/>
      <c r="N30" s="203"/>
    </row>
    <row r="31" spans="1:14" ht="12.75">
      <c r="A31" s="180"/>
      <c r="B31" s="179"/>
      <c r="C31" s="175"/>
      <c r="D31" s="175"/>
      <c r="E31" s="175"/>
      <c r="F31" s="175"/>
      <c r="G31" s="203"/>
      <c r="H31" s="552"/>
      <c r="I31" s="552"/>
      <c r="J31" s="203"/>
      <c r="K31" s="203"/>
      <c r="L31" s="203"/>
      <c r="M31" s="203"/>
      <c r="N31" s="203"/>
    </row>
    <row r="32" spans="1:14" ht="12.75">
      <c r="A32" s="180" t="s">
        <v>293</v>
      </c>
      <c r="B32" s="179"/>
      <c r="C32" s="175"/>
      <c r="D32" s="175"/>
      <c r="E32" s="175"/>
      <c r="F32" s="175"/>
      <c r="G32" s="203"/>
      <c r="H32" s="552"/>
      <c r="I32" s="552"/>
      <c r="J32" s="203"/>
      <c r="K32" s="203"/>
      <c r="L32" s="203"/>
      <c r="M32" s="203"/>
      <c r="N32" s="203"/>
    </row>
    <row r="33" spans="1:14" ht="12.75">
      <c r="A33" s="180"/>
      <c r="B33" s="179"/>
      <c r="C33" s="175"/>
      <c r="D33" s="175"/>
      <c r="E33" s="175"/>
      <c r="F33" s="175"/>
      <c r="G33" s="203"/>
      <c r="H33" s="552"/>
      <c r="I33" s="552"/>
      <c r="J33" s="203"/>
      <c r="K33" s="203"/>
      <c r="L33" s="203"/>
      <c r="M33" s="203"/>
      <c r="N33" s="203"/>
    </row>
    <row r="34" spans="1:14" ht="12.75">
      <c r="A34" s="180" t="s">
        <v>294</v>
      </c>
      <c r="B34" s="179"/>
      <c r="C34" s="175"/>
      <c r="D34" s="175"/>
      <c r="E34" s="175"/>
      <c r="F34" s="175"/>
      <c r="G34" s="203"/>
      <c r="H34" s="552"/>
      <c r="I34" s="552"/>
      <c r="J34" s="203"/>
      <c r="K34" s="203"/>
      <c r="L34" s="203"/>
      <c r="M34" s="203"/>
      <c r="N34" s="203"/>
    </row>
    <row r="35" spans="1:14" ht="12.75">
      <c r="A35" s="180"/>
      <c r="B35" s="179"/>
      <c r="C35" s="175"/>
      <c r="D35" s="175"/>
      <c r="E35" s="175"/>
      <c r="F35" s="175"/>
      <c r="G35" s="203"/>
      <c r="H35" s="552"/>
      <c r="I35" s="552"/>
      <c r="J35" s="203"/>
      <c r="K35" s="203"/>
      <c r="L35" s="203"/>
      <c r="M35" s="203"/>
      <c r="N35" s="203"/>
    </row>
    <row r="36" spans="1:14" ht="12.75">
      <c r="A36" s="180" t="s">
        <v>295</v>
      </c>
      <c r="B36" s="179"/>
      <c r="C36" s="175"/>
      <c r="D36" s="175"/>
      <c r="E36" s="175"/>
      <c r="F36" s="175"/>
      <c r="G36" s="203"/>
      <c r="H36" s="552"/>
      <c r="I36" s="552"/>
      <c r="J36" s="203"/>
      <c r="K36" s="203"/>
      <c r="L36" s="203"/>
      <c r="M36" s="203"/>
      <c r="N36" s="203"/>
    </row>
    <row r="37" spans="1:14" ht="12.75">
      <c r="A37" s="180"/>
      <c r="B37" s="179"/>
      <c r="C37" s="175"/>
      <c r="D37" s="175"/>
      <c r="E37" s="175"/>
      <c r="F37" s="175"/>
      <c r="G37" s="203"/>
      <c r="H37" s="552"/>
      <c r="I37" s="552"/>
      <c r="J37" s="203"/>
      <c r="K37" s="203"/>
      <c r="L37" s="203"/>
      <c r="M37" s="203"/>
      <c r="N37" s="203"/>
    </row>
    <row r="38" spans="1:14" ht="12.75">
      <c r="A38" s="180"/>
      <c r="B38" s="179"/>
      <c r="C38" s="175"/>
      <c r="D38" s="175"/>
      <c r="E38" s="175"/>
      <c r="F38" s="175"/>
      <c r="G38" s="203"/>
      <c r="H38" s="552"/>
      <c r="I38" s="552"/>
      <c r="J38" s="203"/>
      <c r="K38" s="203"/>
      <c r="L38" s="203"/>
      <c r="M38" s="203"/>
      <c r="N38" s="203"/>
    </row>
    <row r="39" spans="1:14" ht="12" customHeight="1">
      <c r="A39" s="257" t="s">
        <v>296</v>
      </c>
      <c r="B39" s="180"/>
      <c r="C39" s="175"/>
      <c r="D39" s="175"/>
      <c r="E39" s="175"/>
      <c r="F39" s="175"/>
      <c r="G39" s="203"/>
      <c r="H39" s="552"/>
      <c r="I39" s="552"/>
      <c r="J39" s="203"/>
      <c r="K39" s="203"/>
      <c r="L39" s="203"/>
      <c r="M39" s="203"/>
      <c r="N39" s="203"/>
    </row>
    <row r="40" spans="1:14" ht="12" customHeight="1">
      <c r="A40" s="180"/>
      <c r="B40" s="180"/>
      <c r="C40" s="175"/>
      <c r="D40" s="175"/>
      <c r="E40" s="175"/>
      <c r="F40" s="175"/>
      <c r="G40" s="203"/>
      <c r="H40" s="552"/>
      <c r="I40" s="552"/>
      <c r="J40" s="203"/>
      <c r="K40" s="203"/>
      <c r="L40" s="203"/>
      <c r="M40" s="203"/>
      <c r="N40" s="203"/>
    </row>
    <row r="41" spans="1:14" ht="12" customHeight="1">
      <c r="A41" s="180"/>
      <c r="B41" s="180"/>
      <c r="C41" s="175"/>
      <c r="D41" s="175"/>
      <c r="E41" s="175"/>
      <c r="F41" s="175"/>
      <c r="G41" s="203"/>
      <c r="H41" s="552"/>
      <c r="I41" s="552"/>
      <c r="J41" s="203"/>
      <c r="K41" s="203"/>
      <c r="L41" s="203"/>
      <c r="M41" s="203"/>
      <c r="N41" s="203"/>
    </row>
    <row r="42" spans="1:14" ht="12" customHeight="1">
      <c r="A42" s="257" t="s">
        <v>297</v>
      </c>
      <c r="B42" s="180"/>
      <c r="C42" s="181"/>
      <c r="D42" s="181"/>
      <c r="E42" s="181"/>
      <c r="F42" s="181"/>
      <c r="G42" s="205"/>
      <c r="H42" s="553"/>
      <c r="I42" s="553"/>
      <c r="J42" s="258"/>
      <c r="K42" s="205"/>
      <c r="L42" s="205"/>
      <c r="M42" s="205"/>
      <c r="N42" s="258"/>
    </row>
    <row r="43" spans="1:14" ht="12" customHeight="1">
      <c r="A43" s="555" t="s">
        <v>2144</v>
      </c>
      <c r="B43" s="555" t="s">
        <v>2145</v>
      </c>
      <c r="C43" s="205"/>
      <c r="D43" s="553"/>
      <c r="E43" s="205"/>
      <c r="F43" s="258"/>
      <c r="G43" s="205"/>
      <c r="H43" s="553"/>
      <c r="I43" s="553"/>
      <c r="J43" s="258"/>
      <c r="K43" s="205"/>
      <c r="L43" s="205"/>
      <c r="M43" s="205"/>
      <c r="N43" s="258"/>
    </row>
    <row r="44" spans="1:14" ht="12" customHeight="1">
      <c r="A44" s="555" t="s">
        <v>2144</v>
      </c>
      <c r="B44" s="555" t="s">
        <v>2145</v>
      </c>
      <c r="C44" s="205">
        <v>80</v>
      </c>
      <c r="D44" s="557">
        <f>C44*E44</f>
        <v>17600</v>
      </c>
      <c r="E44" s="205">
        <v>220</v>
      </c>
      <c r="F44" s="205">
        <v>80</v>
      </c>
      <c r="G44" s="205">
        <v>46</v>
      </c>
      <c r="H44" s="553">
        <f>G44*I44</f>
        <v>10120</v>
      </c>
      <c r="I44" s="553">
        <v>220</v>
      </c>
      <c r="J44" s="205">
        <v>46</v>
      </c>
      <c r="K44" s="565">
        <f>G44/C44</f>
        <v>0.57499999999999996</v>
      </c>
      <c r="L44" s="565">
        <f>H44/D44</f>
        <v>0.57499999999999996</v>
      </c>
      <c r="M44" s="565">
        <f>I44/E44</f>
        <v>1</v>
      </c>
      <c r="N44" s="567">
        <f>J44/F44</f>
        <v>0.57499999999999996</v>
      </c>
    </row>
    <row r="45" spans="1:14" ht="12" customHeight="1">
      <c r="A45" s="555" t="s">
        <v>2146</v>
      </c>
      <c r="B45" s="556" t="s">
        <v>2147</v>
      </c>
      <c r="C45" s="205">
        <v>8</v>
      </c>
      <c r="D45" s="557">
        <f t="shared" ref="D45:D58" si="6">C45*E45</f>
        <v>4400</v>
      </c>
      <c r="E45" s="553">
        <v>550</v>
      </c>
      <c r="F45" s="205">
        <v>8</v>
      </c>
      <c r="G45" s="205">
        <v>5</v>
      </c>
      <c r="H45" s="553">
        <f t="shared" ref="H45:H68" si="7">G45*I45</f>
        <v>2750</v>
      </c>
      <c r="I45" s="553">
        <v>550</v>
      </c>
      <c r="J45" s="205">
        <v>5</v>
      </c>
      <c r="K45" s="565">
        <f t="shared" ref="K45:K64" si="8">G45/C45</f>
        <v>0.625</v>
      </c>
      <c r="L45" s="565">
        <f t="shared" ref="L45:L69" si="9">H45/D45</f>
        <v>0.625</v>
      </c>
      <c r="M45" s="565">
        <f t="shared" ref="M45:M64" si="10">I45/E45</f>
        <v>1</v>
      </c>
      <c r="N45" s="567">
        <f t="shared" ref="N45:N64" si="11">J45/F45</f>
        <v>0.625</v>
      </c>
    </row>
    <row r="46" spans="1:14" ht="12" customHeight="1">
      <c r="A46" s="555" t="s">
        <v>2146</v>
      </c>
      <c r="B46" s="556" t="s">
        <v>2147</v>
      </c>
      <c r="C46" s="205">
        <v>11</v>
      </c>
      <c r="D46" s="557">
        <f t="shared" si="6"/>
        <v>90750</v>
      </c>
      <c r="E46" s="553">
        <v>8250</v>
      </c>
      <c r="F46" s="205">
        <v>11</v>
      </c>
      <c r="G46" s="205">
        <v>5</v>
      </c>
      <c r="H46" s="553">
        <f t="shared" si="7"/>
        <v>41250</v>
      </c>
      <c r="I46" s="553">
        <v>8250</v>
      </c>
      <c r="J46" s="205">
        <v>5</v>
      </c>
      <c r="K46" s="565">
        <f t="shared" si="8"/>
        <v>0.45454545454545453</v>
      </c>
      <c r="L46" s="565">
        <f t="shared" si="9"/>
        <v>0.45454545454545453</v>
      </c>
      <c r="M46" s="565">
        <f t="shared" si="10"/>
        <v>1</v>
      </c>
      <c r="N46" s="567">
        <f t="shared" si="11"/>
        <v>0.45454545454545453</v>
      </c>
    </row>
    <row r="47" spans="1:14" ht="12" customHeight="1">
      <c r="A47" s="555" t="s">
        <v>2146</v>
      </c>
      <c r="B47" s="556" t="s">
        <v>2147</v>
      </c>
      <c r="C47" s="205">
        <v>12</v>
      </c>
      <c r="D47" s="557">
        <f t="shared" si="6"/>
        <v>132000</v>
      </c>
      <c r="E47" s="553">
        <v>11000</v>
      </c>
      <c r="F47" s="205">
        <v>12</v>
      </c>
      <c r="G47" s="205">
        <v>5</v>
      </c>
      <c r="H47" s="553">
        <f t="shared" si="7"/>
        <v>55000</v>
      </c>
      <c r="I47" s="553">
        <v>11000</v>
      </c>
      <c r="J47" s="205">
        <v>5</v>
      </c>
      <c r="K47" s="565">
        <f t="shared" si="8"/>
        <v>0.41666666666666669</v>
      </c>
      <c r="L47" s="565">
        <f t="shared" si="9"/>
        <v>0.41666666666666669</v>
      </c>
      <c r="M47" s="565">
        <f t="shared" si="10"/>
        <v>1</v>
      </c>
      <c r="N47" s="567">
        <f t="shared" si="11"/>
        <v>0.41666666666666669</v>
      </c>
    </row>
    <row r="48" spans="1:14" ht="12" customHeight="1">
      <c r="A48" s="555" t="s">
        <v>2146</v>
      </c>
      <c r="B48" s="556" t="s">
        <v>2147</v>
      </c>
      <c r="C48" s="205">
        <v>22</v>
      </c>
      <c r="D48" s="557">
        <f t="shared" si="6"/>
        <v>435600</v>
      </c>
      <c r="E48" s="553">
        <v>19800</v>
      </c>
      <c r="F48" s="205">
        <v>22</v>
      </c>
      <c r="G48" s="205"/>
      <c r="H48" s="553">
        <f t="shared" si="7"/>
        <v>0</v>
      </c>
      <c r="I48" s="553"/>
      <c r="J48" s="205"/>
      <c r="K48" s="565">
        <f t="shared" si="8"/>
        <v>0</v>
      </c>
      <c r="L48" s="565">
        <f t="shared" si="9"/>
        <v>0</v>
      </c>
      <c r="M48" s="565">
        <f t="shared" si="10"/>
        <v>0</v>
      </c>
      <c r="N48" s="567">
        <f t="shared" si="11"/>
        <v>0</v>
      </c>
    </row>
    <row r="49" spans="1:14" ht="12" customHeight="1">
      <c r="A49" s="555" t="s">
        <v>2170</v>
      </c>
      <c r="B49" s="555" t="s">
        <v>2171</v>
      </c>
      <c r="C49" s="205"/>
      <c r="D49" s="557"/>
      <c r="E49" s="553"/>
      <c r="F49" s="205"/>
      <c r="G49" s="205">
        <v>1</v>
      </c>
      <c r="H49" s="553">
        <f t="shared" si="7"/>
        <v>8250</v>
      </c>
      <c r="I49" s="553">
        <v>8250</v>
      </c>
      <c r="J49" s="205">
        <v>1</v>
      </c>
      <c r="K49" s="565"/>
      <c r="L49" s="565"/>
      <c r="M49" s="565"/>
      <c r="N49" s="567"/>
    </row>
    <row r="50" spans="1:14" ht="12" customHeight="1">
      <c r="A50" s="555" t="s">
        <v>2148</v>
      </c>
      <c r="B50" s="555" t="s">
        <v>2149</v>
      </c>
      <c r="C50" s="205">
        <v>1</v>
      </c>
      <c r="D50" s="557">
        <f t="shared" si="6"/>
        <v>8250</v>
      </c>
      <c r="E50" s="553">
        <v>8250</v>
      </c>
      <c r="F50" s="205">
        <v>1</v>
      </c>
      <c r="G50" s="205"/>
      <c r="H50" s="553">
        <f t="shared" si="7"/>
        <v>0</v>
      </c>
      <c r="I50" s="553"/>
      <c r="J50" s="205"/>
      <c r="K50" s="565">
        <f t="shared" si="8"/>
        <v>0</v>
      </c>
      <c r="L50" s="565">
        <f t="shared" si="9"/>
        <v>0</v>
      </c>
      <c r="M50" s="565">
        <f t="shared" si="10"/>
        <v>0</v>
      </c>
      <c r="N50" s="567">
        <f t="shared" si="11"/>
        <v>0</v>
      </c>
    </row>
    <row r="51" spans="1:14" ht="12" customHeight="1">
      <c r="A51" s="555" t="s">
        <v>2150</v>
      </c>
      <c r="B51" s="555" t="s">
        <v>2151</v>
      </c>
      <c r="C51" s="205">
        <v>2</v>
      </c>
      <c r="D51" s="557">
        <f t="shared" si="6"/>
        <v>8580</v>
      </c>
      <c r="E51" s="553">
        <v>4290</v>
      </c>
      <c r="F51" s="205">
        <v>2</v>
      </c>
      <c r="G51" s="205"/>
      <c r="H51" s="553">
        <f t="shared" si="7"/>
        <v>0</v>
      </c>
      <c r="I51" s="553"/>
      <c r="J51" s="205"/>
      <c r="K51" s="565">
        <f t="shared" si="8"/>
        <v>0</v>
      </c>
      <c r="L51" s="565">
        <f t="shared" si="9"/>
        <v>0</v>
      </c>
      <c r="M51" s="565">
        <f t="shared" si="10"/>
        <v>0</v>
      </c>
      <c r="N51" s="567">
        <f t="shared" si="11"/>
        <v>0</v>
      </c>
    </row>
    <row r="52" spans="1:14" ht="12" customHeight="1">
      <c r="A52" s="555" t="s">
        <v>2152</v>
      </c>
      <c r="B52" s="555" t="s">
        <v>2153</v>
      </c>
      <c r="C52" s="205">
        <v>6</v>
      </c>
      <c r="D52" s="557">
        <f t="shared" si="6"/>
        <v>23100</v>
      </c>
      <c r="E52" s="553">
        <v>3850</v>
      </c>
      <c r="F52" s="205">
        <v>6</v>
      </c>
      <c r="G52" s="205">
        <v>5</v>
      </c>
      <c r="H52" s="553">
        <f t="shared" si="7"/>
        <v>19250</v>
      </c>
      <c r="I52" s="553">
        <v>3850</v>
      </c>
      <c r="J52" s="205">
        <v>5</v>
      </c>
      <c r="K52" s="565">
        <f t="shared" si="8"/>
        <v>0.83333333333333337</v>
      </c>
      <c r="L52" s="565">
        <f t="shared" si="9"/>
        <v>0.83333333333333337</v>
      </c>
      <c r="M52" s="565">
        <f t="shared" si="10"/>
        <v>1</v>
      </c>
      <c r="N52" s="567">
        <f t="shared" si="11"/>
        <v>0.83333333333333337</v>
      </c>
    </row>
    <row r="53" spans="1:14" ht="12" customHeight="1">
      <c r="A53" s="555" t="s">
        <v>2154</v>
      </c>
      <c r="B53" s="555" t="s">
        <v>2155</v>
      </c>
      <c r="C53" s="205">
        <v>2</v>
      </c>
      <c r="D53" s="557">
        <f t="shared" si="6"/>
        <v>2310</v>
      </c>
      <c r="E53" s="553">
        <v>1155</v>
      </c>
      <c r="F53" s="205">
        <v>2</v>
      </c>
      <c r="G53" s="205">
        <v>1.9</v>
      </c>
      <c r="H53" s="553">
        <f t="shared" si="7"/>
        <v>2194.5</v>
      </c>
      <c r="I53" s="553">
        <v>1155</v>
      </c>
      <c r="J53" s="205">
        <v>1.9</v>
      </c>
      <c r="K53" s="565">
        <f t="shared" si="8"/>
        <v>0.95</v>
      </c>
      <c r="L53" s="565">
        <f t="shared" si="9"/>
        <v>0.95</v>
      </c>
      <c r="M53" s="565">
        <f t="shared" si="10"/>
        <v>1</v>
      </c>
      <c r="N53" s="567">
        <f t="shared" si="11"/>
        <v>0.95</v>
      </c>
    </row>
    <row r="54" spans="1:14" ht="12" customHeight="1">
      <c r="A54" s="555" t="s">
        <v>2154</v>
      </c>
      <c r="B54" s="555" t="s">
        <v>2155</v>
      </c>
      <c r="C54" s="205">
        <v>15</v>
      </c>
      <c r="D54" s="557">
        <f t="shared" si="6"/>
        <v>3300</v>
      </c>
      <c r="E54" s="553">
        <v>220</v>
      </c>
      <c r="F54" s="205">
        <v>15</v>
      </c>
      <c r="G54" s="205"/>
      <c r="H54" s="553">
        <f t="shared" si="7"/>
        <v>0</v>
      </c>
      <c r="I54" s="553"/>
      <c r="J54" s="205"/>
      <c r="K54" s="565">
        <f t="shared" si="8"/>
        <v>0</v>
      </c>
      <c r="L54" s="565">
        <f t="shared" si="9"/>
        <v>0</v>
      </c>
      <c r="M54" s="565">
        <f t="shared" si="10"/>
        <v>0</v>
      </c>
      <c r="N54" s="567">
        <f t="shared" si="11"/>
        <v>0</v>
      </c>
    </row>
    <row r="55" spans="1:14" ht="12" customHeight="1">
      <c r="A55" s="555" t="s">
        <v>2156</v>
      </c>
      <c r="B55" s="555" t="s">
        <v>2157</v>
      </c>
      <c r="C55" s="205">
        <v>117</v>
      </c>
      <c r="D55" s="557">
        <f t="shared" si="6"/>
        <v>57915</v>
      </c>
      <c r="E55" s="553">
        <v>495</v>
      </c>
      <c r="F55" s="205">
        <v>117</v>
      </c>
      <c r="G55" s="205">
        <v>105</v>
      </c>
      <c r="H55" s="553">
        <f t="shared" si="7"/>
        <v>51975</v>
      </c>
      <c r="I55" s="553">
        <v>495</v>
      </c>
      <c r="J55" s="205">
        <v>105</v>
      </c>
      <c r="K55" s="565">
        <f t="shared" si="8"/>
        <v>0.89743589743589747</v>
      </c>
      <c r="L55" s="565">
        <f t="shared" si="9"/>
        <v>0.89743589743589747</v>
      </c>
      <c r="M55" s="565">
        <f t="shared" si="10"/>
        <v>1</v>
      </c>
      <c r="N55" s="567">
        <f t="shared" si="11"/>
        <v>0.89743589743589747</v>
      </c>
    </row>
    <row r="56" spans="1:14" ht="12" customHeight="1">
      <c r="A56" s="555" t="s">
        <v>2156</v>
      </c>
      <c r="B56" s="555" t="s">
        <v>2157</v>
      </c>
      <c r="C56" s="205">
        <v>133</v>
      </c>
      <c r="D56" s="557">
        <f t="shared" si="6"/>
        <v>64372</v>
      </c>
      <c r="E56" s="553">
        <v>484</v>
      </c>
      <c r="F56" s="205">
        <v>133</v>
      </c>
      <c r="G56" s="205"/>
      <c r="H56" s="553">
        <f t="shared" si="7"/>
        <v>0</v>
      </c>
      <c r="I56" s="553"/>
      <c r="J56" s="205"/>
      <c r="K56" s="565">
        <f t="shared" si="8"/>
        <v>0</v>
      </c>
      <c r="L56" s="565">
        <f t="shared" si="9"/>
        <v>0</v>
      </c>
      <c r="M56" s="565">
        <f t="shared" si="10"/>
        <v>0</v>
      </c>
      <c r="N56" s="567">
        <f t="shared" si="11"/>
        <v>0</v>
      </c>
    </row>
    <row r="57" spans="1:14" ht="12" customHeight="1">
      <c r="A57" s="555" t="s">
        <v>2156</v>
      </c>
      <c r="B57" s="555" t="s">
        <v>2157</v>
      </c>
      <c r="C57" s="205"/>
      <c r="D57" s="557"/>
      <c r="E57" s="553"/>
      <c r="F57" s="205"/>
      <c r="G57" s="205">
        <v>6</v>
      </c>
      <c r="H57" s="553">
        <f t="shared" si="7"/>
        <v>32340</v>
      </c>
      <c r="I57" s="553">
        <v>5390</v>
      </c>
      <c r="J57" s="205">
        <v>6</v>
      </c>
      <c r="K57" s="565"/>
      <c r="L57" s="565"/>
      <c r="M57" s="565"/>
      <c r="N57" s="567"/>
    </row>
    <row r="58" spans="1:14" ht="12" customHeight="1">
      <c r="A58" s="555" t="s">
        <v>2158</v>
      </c>
      <c r="B58" s="555" t="s">
        <v>2159</v>
      </c>
      <c r="C58" s="205">
        <v>4</v>
      </c>
      <c r="D58" s="557">
        <f t="shared" si="6"/>
        <v>4840</v>
      </c>
      <c r="E58" s="205">
        <v>1210</v>
      </c>
      <c r="F58" s="205">
        <v>4</v>
      </c>
      <c r="G58" s="205">
        <v>1</v>
      </c>
      <c r="H58" s="553">
        <f t="shared" si="7"/>
        <v>1210</v>
      </c>
      <c r="I58" s="553">
        <v>1210</v>
      </c>
      <c r="J58" s="205">
        <v>1</v>
      </c>
      <c r="K58" s="565">
        <f t="shared" si="8"/>
        <v>0.25</v>
      </c>
      <c r="L58" s="565">
        <f t="shared" si="9"/>
        <v>0.25</v>
      </c>
      <c r="M58" s="565">
        <f t="shared" si="10"/>
        <v>1</v>
      </c>
      <c r="N58" s="567">
        <f t="shared" si="11"/>
        <v>0.25</v>
      </c>
    </row>
    <row r="59" spans="1:14" ht="12" customHeight="1">
      <c r="A59" s="555" t="s">
        <v>2160</v>
      </c>
      <c r="B59" s="555" t="s">
        <v>2161</v>
      </c>
      <c r="C59" s="205">
        <v>20</v>
      </c>
      <c r="D59" s="557">
        <f>C59*E59</f>
        <v>352000</v>
      </c>
      <c r="E59" s="205">
        <v>17600</v>
      </c>
      <c r="F59" s="205">
        <v>20</v>
      </c>
      <c r="G59" s="205"/>
      <c r="H59" s="553">
        <f t="shared" si="7"/>
        <v>0</v>
      </c>
      <c r="I59" s="553"/>
      <c r="J59" s="205"/>
      <c r="K59" s="565">
        <f t="shared" si="8"/>
        <v>0</v>
      </c>
      <c r="L59" s="565">
        <f t="shared" si="9"/>
        <v>0</v>
      </c>
      <c r="M59" s="565">
        <f t="shared" si="10"/>
        <v>0</v>
      </c>
      <c r="N59" s="567">
        <f t="shared" si="11"/>
        <v>0</v>
      </c>
    </row>
    <row r="60" spans="1:14" ht="12" customHeight="1">
      <c r="A60" s="555" t="s">
        <v>2160</v>
      </c>
      <c r="B60" s="555" t="s">
        <v>2161</v>
      </c>
      <c r="C60" s="205"/>
      <c r="D60" s="557"/>
      <c r="E60" s="205"/>
      <c r="F60" s="205"/>
      <c r="G60" s="205">
        <v>1</v>
      </c>
      <c r="H60" s="553">
        <f t="shared" si="7"/>
        <v>19800</v>
      </c>
      <c r="I60" s="553">
        <v>19800</v>
      </c>
      <c r="J60" s="205">
        <v>1</v>
      </c>
      <c r="K60" s="565"/>
      <c r="L60" s="565"/>
      <c r="M60" s="565"/>
      <c r="N60" s="567"/>
    </row>
    <row r="61" spans="1:14" ht="12" customHeight="1">
      <c r="A61" s="555" t="s">
        <v>2162</v>
      </c>
      <c r="B61" s="555" t="s">
        <v>2163</v>
      </c>
      <c r="C61" s="205">
        <v>46</v>
      </c>
      <c r="D61" s="557">
        <f>E61*C61</f>
        <v>276000</v>
      </c>
      <c r="E61" s="558">
        <v>6000</v>
      </c>
      <c r="F61" s="205">
        <v>46</v>
      </c>
      <c r="G61" s="205">
        <v>6</v>
      </c>
      <c r="H61" s="553">
        <f t="shared" si="7"/>
        <v>36000</v>
      </c>
      <c r="I61" s="553">
        <v>6000</v>
      </c>
      <c r="J61" s="205">
        <v>6</v>
      </c>
      <c r="K61" s="565">
        <f t="shared" si="8"/>
        <v>0.13043478260869565</v>
      </c>
      <c r="L61" s="565">
        <f t="shared" si="9"/>
        <v>0.13043478260869565</v>
      </c>
      <c r="M61" s="565">
        <f t="shared" si="10"/>
        <v>1</v>
      </c>
      <c r="N61" s="567">
        <f t="shared" si="11"/>
        <v>0.13043478260869565</v>
      </c>
    </row>
    <row r="62" spans="1:14" ht="12" customHeight="1">
      <c r="A62" s="555" t="s">
        <v>2164</v>
      </c>
      <c r="B62" s="555" t="s">
        <v>2165</v>
      </c>
      <c r="C62" s="205">
        <v>19</v>
      </c>
      <c r="D62" s="557">
        <f t="shared" ref="D62:D64" si="12">E62*C62</f>
        <v>564300</v>
      </c>
      <c r="E62" s="558">
        <v>29700</v>
      </c>
      <c r="F62" s="205">
        <v>19</v>
      </c>
      <c r="G62" s="205"/>
      <c r="H62" s="553">
        <f t="shared" si="7"/>
        <v>0</v>
      </c>
      <c r="I62" s="553"/>
      <c r="J62" s="205"/>
      <c r="K62" s="565">
        <f t="shared" si="8"/>
        <v>0</v>
      </c>
      <c r="L62" s="565">
        <f t="shared" si="9"/>
        <v>0</v>
      </c>
      <c r="M62" s="565">
        <f t="shared" si="10"/>
        <v>0</v>
      </c>
      <c r="N62" s="567">
        <f t="shared" si="11"/>
        <v>0</v>
      </c>
    </row>
    <row r="63" spans="1:14" ht="12" customHeight="1">
      <c r="A63" s="555" t="s">
        <v>2166</v>
      </c>
      <c r="B63" s="555" t="s">
        <v>2167</v>
      </c>
      <c r="C63" s="205">
        <v>19</v>
      </c>
      <c r="D63" s="557">
        <f t="shared" si="12"/>
        <v>209000</v>
      </c>
      <c r="E63" s="558">
        <v>11000</v>
      </c>
      <c r="F63" s="205">
        <v>19</v>
      </c>
      <c r="G63" s="205"/>
      <c r="H63" s="553">
        <f t="shared" si="7"/>
        <v>0</v>
      </c>
      <c r="I63" s="553"/>
      <c r="J63" s="205"/>
      <c r="K63" s="565">
        <f t="shared" si="8"/>
        <v>0</v>
      </c>
      <c r="L63" s="565">
        <f t="shared" si="9"/>
        <v>0</v>
      </c>
      <c r="M63" s="565">
        <f t="shared" si="10"/>
        <v>0</v>
      </c>
      <c r="N63" s="567">
        <f t="shared" si="11"/>
        <v>0</v>
      </c>
    </row>
    <row r="64" spans="1:14" ht="12" customHeight="1">
      <c r="A64" s="555" t="s">
        <v>2168</v>
      </c>
      <c r="B64" s="555" t="s">
        <v>2169</v>
      </c>
      <c r="C64" s="205">
        <v>19</v>
      </c>
      <c r="D64" s="557">
        <f t="shared" si="12"/>
        <v>209000</v>
      </c>
      <c r="E64" s="558">
        <v>11000</v>
      </c>
      <c r="F64" s="205">
        <v>19</v>
      </c>
      <c r="G64" s="205"/>
      <c r="H64" s="553">
        <f t="shared" si="7"/>
        <v>0</v>
      </c>
      <c r="I64" s="553"/>
      <c r="J64" s="205"/>
      <c r="K64" s="565">
        <f t="shared" si="8"/>
        <v>0</v>
      </c>
      <c r="L64" s="565">
        <f t="shared" si="9"/>
        <v>0</v>
      </c>
      <c r="M64" s="565">
        <f t="shared" si="10"/>
        <v>0</v>
      </c>
      <c r="N64" s="567">
        <f t="shared" si="11"/>
        <v>0</v>
      </c>
    </row>
    <row r="65" spans="1:14" ht="12" customHeight="1">
      <c r="A65" s="555" t="s">
        <v>2172</v>
      </c>
      <c r="B65" s="555" t="s">
        <v>2176</v>
      </c>
      <c r="C65" s="205"/>
      <c r="D65" s="557"/>
      <c r="E65" s="558"/>
      <c r="F65" s="205"/>
      <c r="G65" s="205">
        <v>2</v>
      </c>
      <c r="H65" s="553">
        <f t="shared" si="7"/>
        <v>59400</v>
      </c>
      <c r="I65" s="553">
        <v>29700</v>
      </c>
      <c r="J65" s="205">
        <v>2</v>
      </c>
      <c r="K65" s="565"/>
      <c r="L65" s="565"/>
      <c r="M65" s="565"/>
      <c r="N65" s="567"/>
    </row>
    <row r="66" spans="1:14" ht="12" customHeight="1">
      <c r="A66" s="555" t="s">
        <v>2173</v>
      </c>
      <c r="B66" s="555" t="s">
        <v>2177</v>
      </c>
      <c r="C66" s="205"/>
      <c r="D66" s="557"/>
      <c r="E66" s="558"/>
      <c r="F66" s="205"/>
      <c r="G66" s="205">
        <v>3</v>
      </c>
      <c r="H66" s="553">
        <f t="shared" si="7"/>
        <v>33000</v>
      </c>
      <c r="I66" s="553">
        <v>11000</v>
      </c>
      <c r="J66" s="205">
        <v>3</v>
      </c>
      <c r="K66" s="565"/>
      <c r="L66" s="565"/>
      <c r="M66" s="565"/>
      <c r="N66" s="567"/>
    </row>
    <row r="67" spans="1:14" ht="12" customHeight="1">
      <c r="A67" s="555" t="s">
        <v>2174</v>
      </c>
      <c r="B67" s="555" t="s">
        <v>2178</v>
      </c>
      <c r="C67" s="205"/>
      <c r="D67" s="557"/>
      <c r="E67" s="558"/>
      <c r="F67" s="205"/>
      <c r="G67" s="205">
        <v>2</v>
      </c>
      <c r="H67" s="553">
        <f t="shared" si="7"/>
        <v>22000</v>
      </c>
      <c r="I67" s="553">
        <v>11000</v>
      </c>
      <c r="J67" s="205">
        <v>2</v>
      </c>
      <c r="K67" s="565"/>
      <c r="L67" s="565"/>
      <c r="M67" s="565"/>
      <c r="N67" s="567"/>
    </row>
    <row r="68" spans="1:14" ht="12" customHeight="1">
      <c r="A68" s="555" t="s">
        <v>2175</v>
      </c>
      <c r="B68" s="556" t="s">
        <v>2179</v>
      </c>
      <c r="C68" s="205"/>
      <c r="D68" s="557"/>
      <c r="E68" s="558"/>
      <c r="F68" s="205"/>
      <c r="G68" s="205">
        <v>3</v>
      </c>
      <c r="H68" s="553">
        <f t="shared" si="7"/>
        <v>52800</v>
      </c>
      <c r="I68" s="553">
        <v>17600</v>
      </c>
      <c r="J68" s="205">
        <v>3</v>
      </c>
      <c r="K68" s="565"/>
      <c r="L68" s="565"/>
      <c r="M68" s="565"/>
      <c r="N68" s="567"/>
    </row>
    <row r="69" spans="1:14" ht="12" customHeight="1">
      <c r="A69" s="257"/>
      <c r="B69" s="180"/>
      <c r="C69" s="559"/>
      <c r="D69" s="560">
        <f>SUM(D43:D64)</f>
        <v>2463317</v>
      </c>
      <c r="E69" s="203"/>
      <c r="F69" s="203"/>
      <c r="G69" s="205"/>
      <c r="H69" s="564">
        <f>SUM(H44:H68)</f>
        <v>447339.5</v>
      </c>
      <c r="I69" s="553"/>
      <c r="J69" s="258"/>
      <c r="K69" s="205"/>
      <c r="L69" s="566">
        <f t="shared" si="9"/>
        <v>0.18160045986773118</v>
      </c>
      <c r="M69" s="205"/>
      <c r="N69" s="258"/>
    </row>
    <row r="70" spans="1:14" s="14" customFormat="1" ht="12" customHeight="1">
      <c r="A70" s="180"/>
      <c r="B70" s="180"/>
      <c r="C70" s="175"/>
      <c r="D70" s="175"/>
      <c r="E70" s="175"/>
      <c r="F70" s="175"/>
      <c r="G70" s="203"/>
      <c r="H70" s="552"/>
      <c r="I70" s="552"/>
      <c r="J70" s="203"/>
      <c r="K70" s="203"/>
      <c r="L70" s="203"/>
      <c r="M70" s="203"/>
      <c r="N70" s="203"/>
    </row>
    <row r="71" spans="1:14" ht="12" customHeight="1">
      <c r="A71" s="257" t="s">
        <v>298</v>
      </c>
      <c r="B71" s="180"/>
      <c r="C71" s="175"/>
      <c r="D71" s="175"/>
      <c r="E71" s="175"/>
      <c r="F71" s="175"/>
      <c r="G71" s="203"/>
      <c r="H71" s="552"/>
      <c r="I71" s="552"/>
      <c r="J71" s="203"/>
      <c r="K71" s="203"/>
      <c r="L71" s="203"/>
      <c r="M71" s="203"/>
      <c r="N71" s="203"/>
    </row>
    <row r="72" spans="1:14" ht="12" customHeight="1">
      <c r="A72" s="180"/>
      <c r="B72" s="180"/>
      <c r="C72" s="175"/>
      <c r="D72" s="175"/>
      <c r="E72" s="175"/>
      <c r="F72" s="175"/>
      <c r="G72" s="203"/>
      <c r="H72" s="552"/>
      <c r="I72" s="552"/>
      <c r="J72" s="203"/>
      <c r="K72" s="203"/>
      <c r="L72" s="203"/>
      <c r="M72" s="203"/>
      <c r="N72" s="203"/>
    </row>
    <row r="73" spans="1:14" ht="12" customHeight="1">
      <c r="A73" s="326" t="s">
        <v>1726</v>
      </c>
      <c r="B73" s="324"/>
      <c r="C73" s="175"/>
      <c r="D73" s="175"/>
      <c r="E73" s="175"/>
      <c r="F73" s="175"/>
      <c r="G73" s="203"/>
      <c r="H73" s="552"/>
      <c r="I73" s="552"/>
      <c r="J73" s="203"/>
      <c r="K73" s="203"/>
      <c r="L73" s="203"/>
      <c r="M73" s="203"/>
      <c r="N73" s="203"/>
    </row>
    <row r="74" spans="1:14" ht="12.75">
      <c r="A74" s="180"/>
      <c r="B74" s="179"/>
      <c r="C74" s="175"/>
      <c r="D74" s="175"/>
      <c r="E74" s="175"/>
      <c r="F74" s="175"/>
      <c r="G74" s="203"/>
      <c r="H74" s="552"/>
      <c r="I74" s="552"/>
      <c r="J74" s="203"/>
      <c r="K74" s="203"/>
      <c r="L74" s="203"/>
      <c r="M74" s="203"/>
      <c r="N74" s="203"/>
    </row>
    <row r="75" spans="1:14" ht="12" customHeight="1">
      <c r="A75" s="257" t="s">
        <v>299</v>
      </c>
      <c r="B75" s="180"/>
      <c r="C75" s="175"/>
      <c r="D75" s="175"/>
      <c r="E75" s="175"/>
      <c r="F75" s="175"/>
      <c r="G75" s="203"/>
      <c r="H75" s="552"/>
      <c r="I75" s="552"/>
      <c r="J75" s="203"/>
      <c r="K75" s="203"/>
      <c r="L75" s="203"/>
      <c r="M75" s="203"/>
      <c r="N75" s="203"/>
    </row>
    <row r="76" spans="1:14" ht="12.75">
      <c r="A76" s="180"/>
      <c r="B76" s="180"/>
      <c r="C76" s="175"/>
      <c r="D76" s="175"/>
      <c r="E76" s="175"/>
      <c r="F76" s="175"/>
      <c r="G76" s="203"/>
      <c r="H76" s="552"/>
      <c r="I76" s="552"/>
      <c r="J76" s="203"/>
      <c r="K76" s="203"/>
      <c r="L76" s="203"/>
      <c r="M76" s="203"/>
      <c r="N76" s="203"/>
    </row>
    <row r="77" spans="1:14" ht="12.75">
      <c r="A77" s="206" t="s">
        <v>86</v>
      </c>
      <c r="B77" s="206"/>
      <c r="C77" s="206"/>
      <c r="D77" s="561">
        <f>D25+D69</f>
        <v>3708398.8899999997</v>
      </c>
      <c r="E77" s="561"/>
      <c r="F77" s="561"/>
      <c r="G77" s="561"/>
      <c r="H77" s="561">
        <f t="shared" ref="H77" si="13">H25+H69</f>
        <v>802053.7</v>
      </c>
      <c r="I77" s="561"/>
      <c r="J77" s="561"/>
      <c r="K77" s="561"/>
      <c r="L77" s="568">
        <f>H77/D77</f>
        <v>0.21628032037297909</v>
      </c>
      <c r="M77" s="561"/>
      <c r="N77" s="205"/>
    </row>
  </sheetData>
  <mergeCells count="5">
    <mergeCell ref="A6:A7"/>
    <mergeCell ref="B6:B7"/>
    <mergeCell ref="G6:J6"/>
    <mergeCell ref="C6:F6"/>
    <mergeCell ref="K6:N6"/>
  </mergeCells>
  <phoneticPr fontId="12" type="noConversion"/>
  <pageMargins left="0" right="0" top="0" bottom="0" header="0.31496062992125984" footer="0.31496062992125984"/>
  <pageSetup paperSize="9" scale="74" fitToHeight="0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5"/>
  <sheetViews>
    <sheetView zoomScaleSheetLayoutView="100" workbookViewId="0">
      <selection activeCell="F13" sqref="F13"/>
    </sheetView>
  </sheetViews>
  <sheetFormatPr defaultColWidth="9.140625" defaultRowHeight="11.25"/>
  <cols>
    <col min="1" max="1" width="5.42578125" style="13" customWidth="1"/>
    <col min="2" max="2" width="37.140625" style="13" customWidth="1"/>
    <col min="3" max="4" width="12.7109375" style="13" customWidth="1"/>
    <col min="5" max="5" width="12.5703125" style="13" customWidth="1"/>
    <col min="6" max="16384" width="9.140625" style="13"/>
  </cols>
  <sheetData>
    <row r="1" spans="1:6" s="14" customFormat="1" ht="15.75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</row>
    <row r="2" spans="1:6" s="14" customFormat="1" ht="15.75">
      <c r="A2" s="192"/>
      <c r="B2" s="193" t="s">
        <v>156</v>
      </c>
      <c r="C2" s="184" t="str">
        <f>Kadar.ode.!C2</f>
        <v>08923507</v>
      </c>
      <c r="D2" s="188"/>
      <c r="E2" s="188"/>
      <c r="F2" s="188"/>
    </row>
    <row r="3" spans="1:6" s="14" customFormat="1" ht="15.75">
      <c r="A3" s="192"/>
      <c r="B3" s="193"/>
      <c r="C3" s="184"/>
      <c r="D3" s="188"/>
      <c r="E3" s="188"/>
      <c r="F3" s="188"/>
    </row>
    <row r="4" spans="1:6" ht="14.25">
      <c r="A4" s="192"/>
      <c r="B4" s="193" t="s">
        <v>1801</v>
      </c>
      <c r="C4" s="185" t="s">
        <v>258</v>
      </c>
      <c r="D4" s="189"/>
      <c r="E4" s="189"/>
      <c r="F4" s="189"/>
    </row>
    <row r="5" spans="1:6" ht="15.75">
      <c r="A5" s="63"/>
      <c r="B5" s="178"/>
      <c r="C5" s="97"/>
      <c r="D5" s="97"/>
      <c r="E5" s="61"/>
    </row>
    <row r="6" spans="1:6" ht="12.75">
      <c r="A6" s="991" t="s">
        <v>6</v>
      </c>
      <c r="B6" s="963" t="s">
        <v>14</v>
      </c>
      <c r="C6" s="963" t="s">
        <v>13</v>
      </c>
      <c r="D6" s="963"/>
      <c r="E6" s="963"/>
    </row>
    <row r="7" spans="1:6" ht="36">
      <c r="A7" s="991"/>
      <c r="B7" s="963"/>
      <c r="C7" s="160" t="s">
        <v>1808</v>
      </c>
      <c r="D7" s="349" t="s">
        <v>1809</v>
      </c>
      <c r="E7" s="349" t="s">
        <v>1804</v>
      </c>
    </row>
    <row r="8" spans="1:6">
      <c r="A8" s="203" t="s">
        <v>88</v>
      </c>
      <c r="B8" s="202" t="s">
        <v>99</v>
      </c>
      <c r="C8" s="569">
        <v>4732000</v>
      </c>
      <c r="D8" s="571">
        <v>1183000</v>
      </c>
      <c r="E8" s="573">
        <f>D8/C8</f>
        <v>0.25</v>
      </c>
    </row>
    <row r="9" spans="1:6">
      <c r="A9" s="258" t="s">
        <v>89</v>
      </c>
      <c r="B9" s="202" t="s">
        <v>100</v>
      </c>
      <c r="C9" s="569">
        <v>6859000</v>
      </c>
      <c r="D9" s="552">
        <v>1714000</v>
      </c>
      <c r="E9" s="573">
        <f t="shared" ref="E9:E15" si="0">D9/C9</f>
        <v>0.24989065461437526</v>
      </c>
    </row>
    <row r="10" spans="1:6" ht="22.5">
      <c r="A10" s="203" t="s">
        <v>90</v>
      </c>
      <c r="B10" s="202" t="s">
        <v>101</v>
      </c>
      <c r="C10" s="569">
        <v>19233000</v>
      </c>
      <c r="D10" s="552">
        <f>D11+D12</f>
        <v>4571620.38</v>
      </c>
      <c r="E10" s="573">
        <f t="shared" si="0"/>
        <v>0.23769668694431445</v>
      </c>
    </row>
    <row r="11" spans="1:6">
      <c r="A11" s="203" t="s">
        <v>91</v>
      </c>
      <c r="B11" s="204" t="s">
        <v>102</v>
      </c>
      <c r="C11" s="569">
        <v>18733000</v>
      </c>
      <c r="D11" s="552">
        <v>4452623.3600000003</v>
      </c>
      <c r="E11" s="573">
        <f t="shared" si="0"/>
        <v>0.23768875033363585</v>
      </c>
    </row>
    <row r="12" spans="1:6" s="14" customFormat="1" ht="15.75">
      <c r="A12" s="203" t="s">
        <v>92</v>
      </c>
      <c r="B12" s="202" t="s">
        <v>104</v>
      </c>
      <c r="C12" s="569">
        <v>500000</v>
      </c>
      <c r="D12" s="552">
        <v>118997.02</v>
      </c>
      <c r="E12" s="573">
        <f t="shared" si="0"/>
        <v>0.23799404000000002</v>
      </c>
    </row>
    <row r="13" spans="1:6" s="14" customFormat="1" ht="23.25">
      <c r="A13" s="259" t="s">
        <v>93</v>
      </c>
      <c r="B13" s="202" t="s">
        <v>103</v>
      </c>
      <c r="C13" s="570">
        <v>19595000</v>
      </c>
      <c r="D13" s="572">
        <v>7387504.1600000001</v>
      </c>
      <c r="E13" s="573">
        <f t="shared" si="0"/>
        <v>0.37700965348303139</v>
      </c>
    </row>
    <row r="14" spans="1:6" s="14" customFormat="1" ht="23.25">
      <c r="A14" s="203" t="s">
        <v>94</v>
      </c>
      <c r="B14" s="202" t="s">
        <v>105</v>
      </c>
      <c r="C14" s="569">
        <v>972000</v>
      </c>
      <c r="D14" s="552">
        <v>291600</v>
      </c>
      <c r="E14" s="573">
        <f t="shared" si="0"/>
        <v>0.3</v>
      </c>
    </row>
    <row r="15" spans="1:6" ht="22.5">
      <c r="A15" s="203" t="s">
        <v>87</v>
      </c>
      <c r="B15" s="202" t="s">
        <v>106</v>
      </c>
      <c r="C15" s="569">
        <v>51391000</v>
      </c>
      <c r="D15" s="552">
        <v>15147724.539999999</v>
      </c>
      <c r="E15" s="573">
        <f t="shared" si="0"/>
        <v>0.29475442275884883</v>
      </c>
    </row>
  </sheetData>
  <mergeCells count="3">
    <mergeCell ref="A6:A7"/>
    <mergeCell ref="B6:B7"/>
    <mergeCell ref="C6:E6"/>
  </mergeCells>
  <phoneticPr fontId="12" type="noConversion"/>
  <pageMargins left="0" right="0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O36"/>
  <sheetViews>
    <sheetView view="pageBreakPreview" zoomScaleSheetLayoutView="100" workbookViewId="0">
      <pane xSplit="2" ySplit="5" topLeftCell="D28" activePane="bottomRight" state="frozen"/>
      <selection pane="topRight" activeCell="C1" sqref="C1"/>
      <selection pane="bottomLeft" activeCell="A6" sqref="A6"/>
      <selection pane="bottomRight" activeCell="I31" sqref="I31"/>
    </sheetView>
  </sheetViews>
  <sheetFormatPr defaultColWidth="9.140625" defaultRowHeight="12.75"/>
  <cols>
    <col min="1" max="1" width="8.85546875" style="37" customWidth="1"/>
    <col min="2" max="2" width="46.85546875" style="37" customWidth="1"/>
    <col min="3" max="3" width="9.42578125" style="38" bestFit="1" customWidth="1"/>
    <col min="4" max="4" width="11.5703125" style="38" customWidth="1"/>
    <col min="5" max="5" width="11.7109375" style="38" customWidth="1"/>
    <col min="6" max="6" width="11.28515625" style="38" customWidth="1"/>
    <col min="7" max="7" width="9" style="38" customWidth="1"/>
    <col min="8" max="8" width="9.42578125" style="36" customWidth="1"/>
    <col min="9" max="9" width="9.5703125" style="36" customWidth="1"/>
    <col min="10" max="14" width="9.140625" style="36"/>
    <col min="15" max="15" width="12.28515625" style="36" customWidth="1"/>
    <col min="16" max="16384" width="9.140625" style="36"/>
  </cols>
  <sheetData>
    <row r="1" spans="1:15" ht="15.75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90"/>
      <c r="G1" s="14"/>
    </row>
    <row r="2" spans="1:15" ht="15.75">
      <c r="A2" s="192"/>
      <c r="B2" s="193" t="s">
        <v>156</v>
      </c>
      <c r="C2" s="184" t="str">
        <f>Kadar.ode.!C2</f>
        <v>08923507</v>
      </c>
      <c r="D2" s="188"/>
      <c r="E2" s="188"/>
      <c r="F2" s="190"/>
      <c r="G2" s="14"/>
    </row>
    <row r="3" spans="1:15" ht="15.75">
      <c r="A3" s="192"/>
      <c r="B3" s="193"/>
      <c r="C3" s="184"/>
      <c r="D3" s="188"/>
      <c r="E3" s="188"/>
      <c r="F3" s="190"/>
      <c r="G3" s="14"/>
    </row>
    <row r="4" spans="1:15" ht="15.75">
      <c r="A4" s="192"/>
      <c r="B4" s="193" t="s">
        <v>1802</v>
      </c>
      <c r="C4" s="185" t="s">
        <v>259</v>
      </c>
      <c r="D4" s="189"/>
      <c r="E4" s="189"/>
      <c r="F4" s="191"/>
      <c r="G4" s="6"/>
    </row>
    <row r="5" spans="1:15" s="4" customFormat="1" ht="100.5" customHeight="1">
      <c r="A5" s="171" t="s">
        <v>115</v>
      </c>
      <c r="B5" s="171" t="s">
        <v>282</v>
      </c>
      <c r="C5" s="395" t="s">
        <v>1811</v>
      </c>
      <c r="D5" s="413" t="s">
        <v>1812</v>
      </c>
      <c r="E5" s="413" t="s">
        <v>1813</v>
      </c>
      <c r="F5" s="413" t="s">
        <v>1814</v>
      </c>
      <c r="G5" s="413" t="s">
        <v>1815</v>
      </c>
      <c r="H5" s="413" t="s">
        <v>1848</v>
      </c>
      <c r="I5" s="413" t="s">
        <v>1816</v>
      </c>
      <c r="J5" s="413" t="s">
        <v>1849</v>
      </c>
      <c r="K5" s="413" t="s">
        <v>1817</v>
      </c>
      <c r="L5" s="413" t="s">
        <v>1850</v>
      </c>
      <c r="M5" s="413" t="s">
        <v>1818</v>
      </c>
      <c r="N5" s="413" t="s">
        <v>1851</v>
      </c>
      <c r="O5" s="349" t="s">
        <v>1852</v>
      </c>
    </row>
    <row r="6" spans="1:15">
      <c r="A6" s="115" t="s">
        <v>261</v>
      </c>
      <c r="B6" s="115"/>
      <c r="C6" s="207"/>
      <c r="D6" s="207"/>
      <c r="E6" s="207"/>
      <c r="F6" s="207"/>
      <c r="G6" s="209"/>
      <c r="H6" s="209"/>
      <c r="I6" s="209"/>
      <c r="J6" s="39"/>
      <c r="K6" s="39"/>
      <c r="L6" s="39"/>
      <c r="M6" s="39"/>
      <c r="N6" s="39"/>
      <c r="O6" s="39"/>
    </row>
    <row r="7" spans="1:15">
      <c r="A7" s="209"/>
      <c r="B7" s="171"/>
      <c r="C7" s="207"/>
      <c r="D7" s="207"/>
      <c r="E7" s="207"/>
      <c r="F7" s="207"/>
      <c r="G7" s="209"/>
      <c r="H7" s="209"/>
      <c r="I7" s="209"/>
      <c r="J7" s="39"/>
      <c r="K7" s="39"/>
      <c r="L7" s="39"/>
      <c r="M7" s="39"/>
      <c r="N7" s="39"/>
      <c r="O7" s="39"/>
    </row>
    <row r="8" spans="1:15">
      <c r="A8" s="115" t="s">
        <v>262</v>
      </c>
      <c r="B8" s="115"/>
      <c r="C8" s="207"/>
      <c r="D8" s="207"/>
      <c r="E8" s="207"/>
      <c r="F8" s="207"/>
      <c r="G8" s="209"/>
      <c r="H8" s="209"/>
      <c r="I8" s="209"/>
      <c r="J8" s="39"/>
      <c r="K8" s="39"/>
      <c r="L8" s="39"/>
      <c r="M8" s="39"/>
      <c r="N8" s="39"/>
      <c r="O8" s="39"/>
    </row>
    <row r="9" spans="1:15">
      <c r="A9" s="209"/>
      <c r="B9" s="171"/>
      <c r="C9" s="207"/>
      <c r="D9" s="207"/>
      <c r="E9" s="207"/>
      <c r="F9" s="207"/>
      <c r="G9" s="209"/>
      <c r="H9" s="209"/>
      <c r="I9" s="209"/>
      <c r="J9" s="39"/>
      <c r="K9" s="39"/>
      <c r="L9" s="39"/>
      <c r="M9" s="39"/>
      <c r="N9" s="39"/>
      <c r="O9" s="39"/>
    </row>
    <row r="10" spans="1:15">
      <c r="A10" s="115" t="s">
        <v>263</v>
      </c>
      <c r="B10" s="115"/>
      <c r="C10" s="207"/>
      <c r="D10" s="207"/>
      <c r="E10" s="207"/>
      <c r="F10" s="207"/>
      <c r="G10" s="209"/>
      <c r="H10" s="209"/>
      <c r="I10" s="209"/>
      <c r="J10" s="39"/>
      <c r="K10" s="39"/>
      <c r="L10" s="39"/>
      <c r="M10" s="39"/>
      <c r="N10" s="39"/>
      <c r="O10" s="39"/>
    </row>
    <row r="11" spans="1:15">
      <c r="A11" s="209"/>
      <c r="B11" s="171"/>
      <c r="C11" s="207"/>
      <c r="D11" s="207"/>
      <c r="E11" s="207"/>
      <c r="F11" s="207"/>
      <c r="G11" s="209"/>
      <c r="H11" s="209"/>
      <c r="I11" s="209"/>
      <c r="J11" s="39"/>
      <c r="K11" s="39"/>
      <c r="L11" s="39"/>
      <c r="M11" s="39"/>
      <c r="N11" s="39"/>
      <c r="O11" s="39"/>
    </row>
    <row r="12" spans="1:15">
      <c r="A12" s="209"/>
      <c r="B12" s="171"/>
      <c r="C12" s="207"/>
      <c r="D12" s="207"/>
      <c r="E12" s="207"/>
      <c r="F12" s="207"/>
      <c r="G12" s="209"/>
      <c r="H12" s="209"/>
      <c r="I12" s="209"/>
      <c r="J12" s="39"/>
      <c r="K12" s="39"/>
      <c r="L12" s="39"/>
      <c r="M12" s="39"/>
      <c r="N12" s="39"/>
      <c r="O12" s="39"/>
    </row>
    <row r="13" spans="1:15">
      <c r="A13" s="115" t="s">
        <v>264</v>
      </c>
      <c r="B13" s="115"/>
      <c r="C13" s="207"/>
      <c r="D13" s="207"/>
      <c r="E13" s="207"/>
      <c r="F13" s="207"/>
      <c r="G13" s="209"/>
      <c r="H13" s="209"/>
      <c r="I13" s="209"/>
      <c r="J13" s="39"/>
      <c r="K13" s="39"/>
      <c r="L13" s="39"/>
      <c r="M13" s="39"/>
      <c r="N13" s="39"/>
      <c r="O13" s="39"/>
    </row>
    <row r="14" spans="1:15">
      <c r="A14" s="214" t="s">
        <v>265</v>
      </c>
      <c r="B14" s="171"/>
      <c r="C14" s="207"/>
      <c r="D14" s="207"/>
      <c r="E14" s="207"/>
      <c r="F14" s="207"/>
      <c r="G14" s="209"/>
      <c r="H14" s="209"/>
      <c r="I14" s="209"/>
      <c r="J14" s="39"/>
      <c r="K14" s="39"/>
      <c r="L14" s="39"/>
      <c r="M14" s="39"/>
      <c r="N14" s="39"/>
      <c r="O14" s="39"/>
    </row>
    <row r="15" spans="1:15">
      <c r="A15" s="214"/>
      <c r="B15" s="171"/>
      <c r="C15" s="207"/>
      <c r="D15" s="207"/>
      <c r="E15" s="207"/>
      <c r="F15" s="207"/>
      <c r="G15" s="209"/>
      <c r="H15" s="209"/>
      <c r="I15" s="209"/>
      <c r="J15" s="39"/>
      <c r="K15" s="39"/>
      <c r="L15" s="39"/>
      <c r="M15" s="39"/>
      <c r="N15" s="39"/>
      <c r="O15" s="39"/>
    </row>
    <row r="16" spans="1:15">
      <c r="A16" s="214"/>
      <c r="B16" s="171"/>
      <c r="C16" s="207"/>
      <c r="D16" s="207"/>
      <c r="E16" s="207"/>
      <c r="F16" s="207"/>
      <c r="G16" s="209"/>
      <c r="H16" s="209"/>
      <c r="I16" s="209"/>
      <c r="J16" s="39"/>
      <c r="K16" s="39"/>
      <c r="L16" s="39"/>
      <c r="M16" s="39"/>
      <c r="N16" s="39"/>
      <c r="O16" s="39"/>
    </row>
    <row r="17" spans="1:15">
      <c r="A17" s="214" t="s">
        <v>266</v>
      </c>
      <c r="B17" s="171"/>
      <c r="C17" s="207"/>
      <c r="D17" s="207"/>
      <c r="E17" s="207"/>
      <c r="F17" s="207"/>
      <c r="G17" s="209"/>
      <c r="H17" s="209"/>
      <c r="I17" s="209"/>
      <c r="J17" s="39"/>
      <c r="K17" s="39"/>
      <c r="L17" s="39"/>
      <c r="M17" s="39"/>
      <c r="N17" s="39"/>
      <c r="O17" s="39"/>
    </row>
    <row r="18" spans="1:15">
      <c r="A18" s="214"/>
      <c r="B18" s="171"/>
      <c r="C18" s="207"/>
      <c r="D18" s="207"/>
      <c r="E18" s="207"/>
      <c r="F18" s="207"/>
      <c r="G18" s="209"/>
      <c r="H18" s="209"/>
      <c r="I18" s="209"/>
      <c r="J18" s="39"/>
      <c r="K18" s="39"/>
      <c r="L18" s="39"/>
      <c r="M18" s="39"/>
      <c r="N18" s="39"/>
      <c r="O18" s="39"/>
    </row>
    <row r="19" spans="1:15">
      <c r="A19" s="214"/>
      <c r="B19" s="171"/>
      <c r="C19" s="207"/>
      <c r="D19" s="207"/>
      <c r="E19" s="207"/>
      <c r="F19" s="207"/>
      <c r="G19" s="209"/>
      <c r="H19" s="209"/>
      <c r="I19" s="209"/>
      <c r="J19" s="39"/>
      <c r="K19" s="39"/>
      <c r="L19" s="39"/>
      <c r="M19" s="39"/>
      <c r="N19" s="39"/>
      <c r="O19" s="39"/>
    </row>
    <row r="20" spans="1:15">
      <c r="A20" s="115" t="s">
        <v>267</v>
      </c>
      <c r="B20" s="115"/>
      <c r="C20" s="207"/>
      <c r="D20" s="207"/>
      <c r="E20" s="207"/>
      <c r="F20" s="207"/>
      <c r="G20" s="209"/>
      <c r="H20" s="209"/>
      <c r="I20" s="209"/>
      <c r="J20" s="39"/>
      <c r="K20" s="39"/>
      <c r="L20" s="39"/>
      <c r="M20" s="39"/>
      <c r="N20" s="39"/>
      <c r="O20" s="39"/>
    </row>
    <row r="21" spans="1:15">
      <c r="A21" s="209"/>
      <c r="B21" s="171"/>
      <c r="C21" s="207"/>
      <c r="D21" s="207"/>
      <c r="E21" s="207"/>
      <c r="F21" s="207"/>
      <c r="G21" s="209"/>
      <c r="H21" s="209"/>
      <c r="I21" s="209"/>
      <c r="J21" s="39"/>
      <c r="K21" s="39"/>
      <c r="L21" s="39"/>
      <c r="M21" s="39"/>
      <c r="N21" s="39"/>
      <c r="O21" s="39"/>
    </row>
    <row r="22" spans="1:15">
      <c r="A22" s="209"/>
      <c r="B22" s="171"/>
      <c r="C22" s="207"/>
      <c r="D22" s="207"/>
      <c r="E22" s="207"/>
      <c r="F22" s="207"/>
      <c r="G22" s="209"/>
      <c r="H22" s="209"/>
      <c r="I22" s="209"/>
      <c r="J22" s="39"/>
      <c r="K22" s="39"/>
      <c r="L22" s="39"/>
      <c r="M22" s="39"/>
      <c r="N22" s="39"/>
      <c r="O22" s="39"/>
    </row>
    <row r="23" spans="1:15">
      <c r="A23" s="115" t="s">
        <v>268</v>
      </c>
      <c r="B23" s="115"/>
      <c r="C23" s="207"/>
      <c r="D23" s="207"/>
      <c r="E23" s="207"/>
      <c r="F23" s="207"/>
      <c r="G23" s="209"/>
      <c r="H23" s="209"/>
      <c r="I23" s="209"/>
      <c r="J23" s="39"/>
      <c r="K23" s="39"/>
      <c r="L23" s="39"/>
      <c r="M23" s="39"/>
      <c r="N23" s="39"/>
      <c r="O23" s="39"/>
    </row>
    <row r="24" spans="1:15">
      <c r="A24" s="209"/>
      <c r="B24" s="171"/>
      <c r="C24" s="207"/>
      <c r="D24" s="207"/>
      <c r="E24" s="207"/>
      <c r="F24" s="207"/>
      <c r="G24" s="209"/>
      <c r="H24" s="209"/>
      <c r="I24" s="209"/>
      <c r="J24" s="39"/>
      <c r="K24" s="39"/>
      <c r="L24" s="39"/>
      <c r="M24" s="39"/>
      <c r="N24" s="39"/>
      <c r="O24" s="39"/>
    </row>
    <row r="25" spans="1:15">
      <c r="A25" s="209"/>
      <c r="B25" s="171"/>
      <c r="C25" s="207"/>
      <c r="D25" s="207"/>
      <c r="E25" s="207"/>
      <c r="F25" s="207"/>
      <c r="G25" s="209"/>
      <c r="H25" s="209"/>
      <c r="I25" s="209"/>
      <c r="J25" s="39"/>
      <c r="K25" s="39"/>
      <c r="L25" s="39"/>
      <c r="M25" s="39"/>
      <c r="N25" s="39"/>
      <c r="O25" s="39"/>
    </row>
    <row r="26" spans="1:15">
      <c r="A26" s="115" t="s">
        <v>269</v>
      </c>
      <c r="B26" s="115"/>
      <c r="C26" s="207"/>
      <c r="D26" s="207"/>
      <c r="E26" s="207"/>
      <c r="F26" s="207"/>
      <c r="G26" s="209"/>
      <c r="H26" s="209"/>
      <c r="I26" s="209"/>
      <c r="J26" s="39"/>
      <c r="K26" s="39"/>
      <c r="L26" s="39"/>
      <c r="M26" s="39"/>
      <c r="N26" s="39"/>
      <c r="O26" s="39"/>
    </row>
    <row r="27" spans="1:15">
      <c r="A27" s="209"/>
      <c r="B27" s="171"/>
      <c r="C27" s="207"/>
      <c r="D27" s="207"/>
      <c r="E27" s="207"/>
      <c r="F27" s="207"/>
      <c r="G27" s="209"/>
      <c r="H27" s="209"/>
      <c r="I27" s="209"/>
      <c r="J27" s="39"/>
      <c r="K27" s="39"/>
      <c r="L27" s="39"/>
      <c r="M27" s="39"/>
      <c r="N27" s="39"/>
      <c r="O27" s="39"/>
    </row>
    <row r="28" spans="1:15">
      <c r="A28" s="209"/>
      <c r="B28" s="171"/>
      <c r="C28" s="207"/>
      <c r="D28" s="207"/>
      <c r="E28" s="207"/>
      <c r="F28" s="207"/>
      <c r="G28" s="209"/>
      <c r="H28" s="209"/>
      <c r="I28" s="209"/>
      <c r="J28" s="39"/>
      <c r="K28" s="39"/>
      <c r="L28" s="39"/>
      <c r="M28" s="39"/>
      <c r="N28" s="39"/>
      <c r="O28" s="39"/>
    </row>
    <row r="29" spans="1:15" s="57" customFormat="1">
      <c r="A29" s="115" t="s">
        <v>270</v>
      </c>
      <c r="B29" s="115"/>
      <c r="C29" s="207"/>
      <c r="D29" s="207"/>
      <c r="E29" s="207"/>
      <c r="F29" s="207"/>
      <c r="G29" s="213"/>
      <c r="H29" s="213"/>
      <c r="I29" s="213"/>
      <c r="J29" s="215"/>
      <c r="K29" s="215"/>
      <c r="L29" s="215"/>
      <c r="M29" s="215"/>
      <c r="N29" s="215"/>
      <c r="O29" s="215"/>
    </row>
    <row r="30" spans="1:15">
      <c r="A30" s="209"/>
      <c r="B30" s="171"/>
      <c r="C30" s="207"/>
      <c r="D30" s="207"/>
      <c r="E30" s="207"/>
      <c r="F30" s="207"/>
      <c r="G30" s="209"/>
      <c r="H30" s="209"/>
      <c r="I30" s="209"/>
      <c r="J30" s="39"/>
      <c r="K30" s="39"/>
      <c r="L30" s="39"/>
      <c r="M30" s="39"/>
      <c r="N30" s="39"/>
      <c r="O30" s="39"/>
    </row>
    <row r="31" spans="1:15">
      <c r="A31" s="209"/>
      <c r="B31" s="171"/>
      <c r="C31" s="207"/>
      <c r="D31" s="207"/>
      <c r="E31" s="207"/>
      <c r="F31" s="207"/>
      <c r="G31" s="209"/>
      <c r="H31" s="209"/>
      <c r="I31" s="209"/>
      <c r="J31" s="39"/>
      <c r="K31" s="39"/>
      <c r="L31" s="39"/>
      <c r="M31" s="39"/>
      <c r="N31" s="39"/>
      <c r="O31" s="39"/>
    </row>
    <row r="32" spans="1:15">
      <c r="A32" s="115" t="s">
        <v>271</v>
      </c>
      <c r="B32" s="115"/>
      <c r="C32" s="418">
        <v>0</v>
      </c>
      <c r="D32" s="418">
        <v>2</v>
      </c>
      <c r="E32" s="418">
        <v>13</v>
      </c>
      <c r="F32" s="418">
        <v>13</v>
      </c>
      <c r="G32" s="209">
        <v>12</v>
      </c>
      <c r="H32" s="209">
        <v>5</v>
      </c>
      <c r="I32" s="209">
        <v>32.229999999999997</v>
      </c>
      <c r="J32" s="39">
        <v>33</v>
      </c>
      <c r="K32" s="39">
        <v>19</v>
      </c>
      <c r="L32" s="39">
        <v>3</v>
      </c>
      <c r="M32" s="39">
        <v>19</v>
      </c>
      <c r="N32" s="39">
        <v>3</v>
      </c>
      <c r="O32" s="502">
        <f>N32/M32</f>
        <v>0.15789473684210525</v>
      </c>
    </row>
    <row r="33" spans="1:15">
      <c r="A33" s="209"/>
      <c r="B33" s="171"/>
      <c r="C33" s="207"/>
      <c r="D33" s="207"/>
      <c r="E33" s="207"/>
      <c r="F33" s="207"/>
      <c r="G33" s="209"/>
      <c r="H33" s="209"/>
      <c r="I33" s="209"/>
      <c r="J33" s="39"/>
      <c r="K33" s="39"/>
      <c r="L33" s="39"/>
      <c r="M33" s="39"/>
      <c r="N33" s="39"/>
      <c r="O33" s="39"/>
    </row>
    <row r="34" spans="1:15">
      <c r="A34" s="209"/>
      <c r="B34" s="171"/>
      <c r="C34" s="207"/>
      <c r="D34" s="207"/>
      <c r="E34" s="207"/>
      <c r="F34" s="207"/>
      <c r="G34" s="209"/>
      <c r="H34" s="209"/>
      <c r="I34" s="209"/>
      <c r="J34" s="39"/>
      <c r="K34" s="39"/>
      <c r="L34" s="39"/>
      <c r="M34" s="39"/>
      <c r="N34" s="39"/>
      <c r="O34" s="39"/>
    </row>
    <row r="35" spans="1:15">
      <c r="A35" s="1021" t="s">
        <v>86</v>
      </c>
      <c r="B35" s="1021"/>
      <c r="C35" s="210"/>
      <c r="D35" s="210"/>
      <c r="E35" s="210"/>
      <c r="F35" s="210"/>
      <c r="G35" s="209"/>
      <c r="H35" s="209"/>
      <c r="I35" s="209"/>
      <c r="J35" s="39"/>
      <c r="K35" s="39"/>
      <c r="L35" s="39"/>
      <c r="M35" s="39"/>
      <c r="N35" s="39"/>
      <c r="O35" s="39"/>
    </row>
    <row r="36" spans="1:15">
      <c r="A36" s="211"/>
      <c r="B36" s="211"/>
      <c r="C36" s="212"/>
      <c r="D36" s="212"/>
      <c r="E36" s="212"/>
      <c r="F36" s="212"/>
      <c r="G36" s="212"/>
      <c r="H36" s="208"/>
      <c r="I36" s="208"/>
    </row>
  </sheetData>
  <mergeCells count="1">
    <mergeCell ref="A35:B35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scale="78" orientation="landscape" r:id="rId1"/>
  <headerFooter alignWithMargins="0">
    <oddFooter>&amp;R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B1244"/>
  <sheetViews>
    <sheetView workbookViewId="0">
      <selection activeCell="B1" sqref="B1"/>
    </sheetView>
  </sheetViews>
  <sheetFormatPr defaultRowHeight="12.75"/>
  <cols>
    <col min="2" max="2" width="92.7109375" customWidth="1"/>
  </cols>
  <sheetData>
    <row r="1" spans="1:2" ht="14.25" customHeight="1">
      <c r="A1" s="394" t="s">
        <v>1802</v>
      </c>
      <c r="B1" s="773" t="s">
        <v>1843</v>
      </c>
    </row>
    <row r="2" spans="1:2" ht="10.5" customHeight="1" thickBot="1">
      <c r="A2" s="923" t="s">
        <v>4832</v>
      </c>
    </row>
    <row r="3" spans="1:2" ht="23.25" thickTop="1">
      <c r="A3" s="931" t="s">
        <v>115</v>
      </c>
      <c r="B3" s="774" t="s">
        <v>199</v>
      </c>
    </row>
    <row r="4" spans="1:2" ht="10.5" customHeight="1">
      <c r="A4" s="820" t="s">
        <v>139</v>
      </c>
      <c r="B4" s="899" t="s">
        <v>4675</v>
      </c>
    </row>
    <row r="5" spans="1:2" ht="10.5" customHeight="1">
      <c r="A5" s="820" t="s">
        <v>140</v>
      </c>
      <c r="B5" s="899" t="s">
        <v>4676</v>
      </c>
    </row>
    <row r="6" spans="1:2" ht="10.5" customHeight="1">
      <c r="A6" s="820" t="s">
        <v>4552</v>
      </c>
      <c r="B6" s="899" t="s">
        <v>4677</v>
      </c>
    </row>
    <row r="7" spans="1:2" ht="10.5" customHeight="1">
      <c r="A7" s="820" t="s">
        <v>4453</v>
      </c>
      <c r="B7" s="899" t="s">
        <v>4454</v>
      </c>
    </row>
    <row r="8" spans="1:2" ht="10.5" customHeight="1">
      <c r="A8" s="820" t="s">
        <v>4553</v>
      </c>
      <c r="B8" s="899" t="s">
        <v>4678</v>
      </c>
    </row>
    <row r="9" spans="1:2" ht="10.5" customHeight="1">
      <c r="A9" s="820" t="s">
        <v>4554</v>
      </c>
      <c r="B9" s="899" t="s">
        <v>4679</v>
      </c>
    </row>
    <row r="10" spans="1:2" ht="10.5" customHeight="1">
      <c r="A10" s="820" t="s">
        <v>3656</v>
      </c>
      <c r="B10" s="899" t="s">
        <v>3657</v>
      </c>
    </row>
    <row r="11" spans="1:2" ht="10.5" customHeight="1">
      <c r="A11" s="820" t="s">
        <v>3409</v>
      </c>
      <c r="B11" s="899" t="s">
        <v>3410</v>
      </c>
    </row>
    <row r="12" spans="1:2" ht="10.5" customHeight="1">
      <c r="A12" s="820" t="s">
        <v>4555</v>
      </c>
      <c r="B12" s="899" t="s">
        <v>4680</v>
      </c>
    </row>
    <row r="13" spans="1:2" ht="10.5" customHeight="1">
      <c r="A13" s="820" t="s">
        <v>3004</v>
      </c>
      <c r="B13" s="899" t="s">
        <v>3005</v>
      </c>
    </row>
    <row r="14" spans="1:2" ht="10.5" customHeight="1">
      <c r="A14" s="820" t="s">
        <v>3006</v>
      </c>
      <c r="B14" s="899" t="s">
        <v>4681</v>
      </c>
    </row>
    <row r="15" spans="1:2" ht="10.5" customHeight="1">
      <c r="A15" s="820" t="s">
        <v>4556</v>
      </c>
      <c r="B15" s="899" t="s">
        <v>4682</v>
      </c>
    </row>
    <row r="16" spans="1:2" ht="10.5" customHeight="1">
      <c r="A16" s="820" t="s">
        <v>4557</v>
      </c>
      <c r="B16" s="899" t="s">
        <v>4683</v>
      </c>
    </row>
    <row r="17" spans="1:2" ht="10.5" customHeight="1">
      <c r="A17" s="820" t="s">
        <v>4558</v>
      </c>
      <c r="B17" s="899" t="s">
        <v>4684</v>
      </c>
    </row>
    <row r="18" spans="1:2" ht="10.5" customHeight="1">
      <c r="A18" s="820" t="s">
        <v>3132</v>
      </c>
      <c r="B18" s="899" t="s">
        <v>3133</v>
      </c>
    </row>
    <row r="19" spans="1:2" ht="10.5" customHeight="1">
      <c r="A19" s="820" t="s">
        <v>4559</v>
      </c>
      <c r="B19" s="899" t="s">
        <v>4685</v>
      </c>
    </row>
    <row r="20" spans="1:2" ht="10.5" customHeight="1">
      <c r="A20" s="820" t="s">
        <v>4560</v>
      </c>
      <c r="B20" s="899" t="s">
        <v>4686</v>
      </c>
    </row>
    <row r="21" spans="1:2" ht="10.5" customHeight="1">
      <c r="A21" s="820" t="s">
        <v>4561</v>
      </c>
      <c r="B21" s="899" t="s">
        <v>4687</v>
      </c>
    </row>
    <row r="22" spans="1:2" ht="10.5" customHeight="1">
      <c r="A22" s="820" t="s">
        <v>4562</v>
      </c>
      <c r="B22" s="899" t="s">
        <v>4688</v>
      </c>
    </row>
    <row r="23" spans="1:2" ht="10.5" customHeight="1">
      <c r="A23" s="820" t="s">
        <v>4563</v>
      </c>
      <c r="B23" s="899" t="s">
        <v>4689</v>
      </c>
    </row>
    <row r="24" spans="1:2" ht="10.5" customHeight="1">
      <c r="A24" s="820" t="s">
        <v>4564</v>
      </c>
      <c r="B24" s="899" t="s">
        <v>4690</v>
      </c>
    </row>
    <row r="25" spans="1:2" ht="10.5" customHeight="1">
      <c r="A25" s="820" t="s">
        <v>4565</v>
      </c>
      <c r="B25" s="899" t="s">
        <v>4691</v>
      </c>
    </row>
    <row r="26" spans="1:2" ht="10.5" customHeight="1">
      <c r="A26" s="820" t="s">
        <v>3150</v>
      </c>
      <c r="B26" s="899" t="s">
        <v>3151</v>
      </c>
    </row>
    <row r="27" spans="1:2" ht="10.5" customHeight="1">
      <c r="A27" s="820" t="s">
        <v>1938</v>
      </c>
      <c r="B27" s="899" t="s">
        <v>4692</v>
      </c>
    </row>
    <row r="28" spans="1:2" ht="10.5" customHeight="1">
      <c r="A28" s="820" t="s">
        <v>4566</v>
      </c>
      <c r="B28" s="899" t="s">
        <v>4693</v>
      </c>
    </row>
    <row r="29" spans="1:2" ht="10.5" customHeight="1">
      <c r="A29" s="820" t="s">
        <v>1946</v>
      </c>
      <c r="B29" s="899" t="s">
        <v>1947</v>
      </c>
    </row>
    <row r="30" spans="1:2" ht="10.5" customHeight="1">
      <c r="A30" s="820" t="s">
        <v>2884</v>
      </c>
      <c r="B30" s="899" t="s">
        <v>2885</v>
      </c>
    </row>
    <row r="31" spans="1:2" ht="10.5" customHeight="1">
      <c r="A31" s="820" t="s">
        <v>3062</v>
      </c>
      <c r="B31" s="899" t="s">
        <v>3063</v>
      </c>
    </row>
    <row r="32" spans="1:2" ht="10.5" customHeight="1">
      <c r="A32" s="820" t="s">
        <v>4567</v>
      </c>
      <c r="B32" s="899" t="s">
        <v>4694</v>
      </c>
    </row>
    <row r="33" spans="1:2" ht="10.5" customHeight="1">
      <c r="A33" s="820" t="s">
        <v>4568</v>
      </c>
      <c r="B33" s="899" t="s">
        <v>4695</v>
      </c>
    </row>
    <row r="34" spans="1:2" ht="10.5" customHeight="1">
      <c r="A34" s="820" t="s">
        <v>4569</v>
      </c>
      <c r="B34" s="899" t="s">
        <v>4696</v>
      </c>
    </row>
    <row r="35" spans="1:2" ht="10.5" customHeight="1">
      <c r="A35" s="820" t="s">
        <v>4570</v>
      </c>
      <c r="B35" s="899" t="s">
        <v>4697</v>
      </c>
    </row>
    <row r="36" spans="1:2" ht="10.5" customHeight="1">
      <c r="A36" s="820" t="s">
        <v>2545</v>
      </c>
      <c r="B36" s="899" t="s">
        <v>4698</v>
      </c>
    </row>
    <row r="37" spans="1:2" ht="10.5" customHeight="1">
      <c r="A37" s="820" t="s">
        <v>4571</v>
      </c>
      <c r="B37" s="899" t="s">
        <v>4699</v>
      </c>
    </row>
    <row r="38" spans="1:2" ht="10.5" customHeight="1">
      <c r="A38" s="820" t="s">
        <v>2948</v>
      </c>
      <c r="B38" s="899" t="s">
        <v>2949</v>
      </c>
    </row>
    <row r="39" spans="1:2" ht="10.5" customHeight="1">
      <c r="A39" s="820" t="s">
        <v>4572</v>
      </c>
      <c r="B39" s="899" t="s">
        <v>4700</v>
      </c>
    </row>
    <row r="40" spans="1:2" ht="10.5" customHeight="1">
      <c r="A40" s="820" t="s">
        <v>3411</v>
      </c>
      <c r="B40" s="899" t="s">
        <v>3412</v>
      </c>
    </row>
    <row r="41" spans="1:2" ht="10.5" customHeight="1">
      <c r="A41" s="820" t="s">
        <v>2886</v>
      </c>
      <c r="B41" s="899" t="s">
        <v>2887</v>
      </c>
    </row>
    <row r="42" spans="1:2" ht="10.5" customHeight="1">
      <c r="A42" s="820" t="s">
        <v>3775</v>
      </c>
      <c r="B42" s="899" t="s">
        <v>3776</v>
      </c>
    </row>
    <row r="43" spans="1:2" ht="10.5" customHeight="1">
      <c r="A43" s="820" t="s">
        <v>2950</v>
      </c>
      <c r="B43" s="924" t="s">
        <v>2951</v>
      </c>
    </row>
    <row r="44" spans="1:2" ht="10.5" customHeight="1">
      <c r="A44" s="820" t="s">
        <v>2952</v>
      </c>
      <c r="B44" s="899" t="s">
        <v>2953</v>
      </c>
    </row>
    <row r="45" spans="1:2" ht="10.5" customHeight="1">
      <c r="A45" s="820" t="s">
        <v>4573</v>
      </c>
      <c r="B45" s="899" t="s">
        <v>4701</v>
      </c>
    </row>
    <row r="46" spans="1:2" ht="10.5" customHeight="1">
      <c r="A46" s="820" t="s">
        <v>4574</v>
      </c>
      <c r="B46" s="899" t="s">
        <v>4702</v>
      </c>
    </row>
    <row r="47" spans="1:2" ht="10.5" customHeight="1">
      <c r="A47" s="820" t="s">
        <v>1942</v>
      </c>
      <c r="B47" s="899" t="s">
        <v>4703</v>
      </c>
    </row>
    <row r="48" spans="1:2" ht="10.5" customHeight="1">
      <c r="A48" s="820" t="s">
        <v>1944</v>
      </c>
      <c r="B48" s="899" t="s">
        <v>4704</v>
      </c>
    </row>
    <row r="49" spans="1:2" ht="10.5" customHeight="1">
      <c r="A49" s="820" t="s">
        <v>3152</v>
      </c>
      <c r="B49" s="899" t="s">
        <v>4705</v>
      </c>
    </row>
    <row r="50" spans="1:2" ht="10.5" customHeight="1">
      <c r="A50" s="820" t="s">
        <v>3154</v>
      </c>
      <c r="B50" s="899" t="s">
        <v>3155</v>
      </c>
    </row>
    <row r="51" spans="1:2" ht="10.5" customHeight="1">
      <c r="A51" s="820" t="s">
        <v>3156</v>
      </c>
      <c r="B51" s="899" t="s">
        <v>3157</v>
      </c>
    </row>
    <row r="52" spans="1:2" ht="10.5" customHeight="1">
      <c r="A52" s="820" t="s">
        <v>3158</v>
      </c>
      <c r="B52" s="899" t="s">
        <v>3159</v>
      </c>
    </row>
    <row r="53" spans="1:2" ht="10.5" customHeight="1">
      <c r="A53" s="820" t="s">
        <v>3160</v>
      </c>
      <c r="B53" s="899" t="s">
        <v>3161</v>
      </c>
    </row>
    <row r="54" spans="1:2" ht="10.5" customHeight="1">
      <c r="A54" s="820" t="s">
        <v>3162</v>
      </c>
      <c r="B54" s="899" t="s">
        <v>3163</v>
      </c>
    </row>
    <row r="55" spans="1:2" ht="10.5" customHeight="1">
      <c r="A55" s="820" t="s">
        <v>3164</v>
      </c>
      <c r="B55" s="899" t="s">
        <v>3165</v>
      </c>
    </row>
    <row r="56" spans="1:2" ht="10.5" customHeight="1">
      <c r="A56" s="820" t="s">
        <v>3166</v>
      </c>
      <c r="B56" s="899" t="s">
        <v>3167</v>
      </c>
    </row>
    <row r="57" spans="1:2" ht="10.5" customHeight="1">
      <c r="A57" s="820" t="s">
        <v>3168</v>
      </c>
      <c r="B57" s="899" t="s">
        <v>3169</v>
      </c>
    </row>
    <row r="58" spans="1:2" ht="10.5" customHeight="1">
      <c r="A58" s="820" t="s">
        <v>3170</v>
      </c>
      <c r="B58" s="899" t="s">
        <v>3171</v>
      </c>
    </row>
    <row r="59" spans="1:2" ht="10.5" customHeight="1">
      <c r="A59" s="820" t="s">
        <v>3172</v>
      </c>
      <c r="B59" s="899" t="s">
        <v>3173</v>
      </c>
    </row>
    <row r="60" spans="1:2" ht="10.5" customHeight="1">
      <c r="A60" s="820" t="s">
        <v>3174</v>
      </c>
      <c r="B60" s="899" t="s">
        <v>3175</v>
      </c>
    </row>
    <row r="61" spans="1:2" ht="10.5" customHeight="1">
      <c r="A61" s="820" t="s">
        <v>3176</v>
      </c>
      <c r="B61" s="899" t="s">
        <v>3177</v>
      </c>
    </row>
    <row r="62" spans="1:2" ht="10.5" customHeight="1">
      <c r="A62" s="820" t="s">
        <v>3178</v>
      </c>
      <c r="B62" s="899" t="s">
        <v>3179</v>
      </c>
    </row>
    <row r="63" spans="1:2" ht="10.5" customHeight="1">
      <c r="A63" s="820" t="s">
        <v>3180</v>
      </c>
      <c r="B63" s="899" t="s">
        <v>3181</v>
      </c>
    </row>
    <row r="64" spans="1:2" ht="10.5" customHeight="1">
      <c r="A64" s="820" t="s">
        <v>3182</v>
      </c>
      <c r="B64" s="899" t="s">
        <v>3183</v>
      </c>
    </row>
    <row r="65" spans="1:2" ht="10.5" customHeight="1">
      <c r="A65" s="820" t="s">
        <v>3184</v>
      </c>
      <c r="B65" s="899" t="s">
        <v>3185</v>
      </c>
    </row>
    <row r="66" spans="1:2" ht="10.5" customHeight="1">
      <c r="A66" s="820" t="s">
        <v>3186</v>
      </c>
      <c r="B66" s="899" t="s">
        <v>3187</v>
      </c>
    </row>
    <row r="67" spans="1:2" ht="10.5" customHeight="1">
      <c r="A67" s="820" t="s">
        <v>3188</v>
      </c>
      <c r="B67" s="899" t="s">
        <v>3189</v>
      </c>
    </row>
    <row r="68" spans="1:2" ht="10.5" customHeight="1">
      <c r="A68" s="820" t="s">
        <v>3190</v>
      </c>
      <c r="B68" s="899" t="s">
        <v>3191</v>
      </c>
    </row>
    <row r="69" spans="1:2" ht="10.5" customHeight="1">
      <c r="A69" s="820" t="s">
        <v>3192</v>
      </c>
      <c r="B69" s="899" t="s">
        <v>3193</v>
      </c>
    </row>
    <row r="70" spans="1:2" ht="10.5" customHeight="1">
      <c r="A70" s="820" t="s">
        <v>3413</v>
      </c>
      <c r="B70" s="899" t="s">
        <v>4706</v>
      </c>
    </row>
    <row r="71" spans="1:2" ht="10.5" customHeight="1">
      <c r="A71" s="820" t="s">
        <v>3248</v>
      </c>
      <c r="B71" s="899" t="s">
        <v>3249</v>
      </c>
    </row>
    <row r="72" spans="1:2" ht="10.5" customHeight="1">
      <c r="A72" s="820" t="s">
        <v>3777</v>
      </c>
      <c r="B72" s="899" t="s">
        <v>3778</v>
      </c>
    </row>
    <row r="73" spans="1:2" ht="10.5" customHeight="1">
      <c r="A73" s="820" t="s">
        <v>3779</v>
      </c>
      <c r="B73" s="899" t="s">
        <v>3780</v>
      </c>
    </row>
    <row r="74" spans="1:2" ht="10.5" customHeight="1">
      <c r="A74" s="820" t="s">
        <v>3781</v>
      </c>
      <c r="B74" s="899" t="s">
        <v>3782</v>
      </c>
    </row>
    <row r="75" spans="1:2" ht="10.5" customHeight="1">
      <c r="A75" s="820" t="s">
        <v>4575</v>
      </c>
      <c r="B75" s="899" t="s">
        <v>4707</v>
      </c>
    </row>
    <row r="76" spans="1:2" ht="10.5" customHeight="1">
      <c r="A76" s="820" t="s">
        <v>3064</v>
      </c>
      <c r="B76" s="899" t="s">
        <v>4708</v>
      </c>
    </row>
    <row r="77" spans="1:2" ht="10.5" customHeight="1">
      <c r="A77" s="820" t="s">
        <v>2954</v>
      </c>
      <c r="B77" s="899" t="s">
        <v>2955</v>
      </c>
    </row>
    <row r="78" spans="1:2" ht="10.5" customHeight="1">
      <c r="A78" s="820" t="s">
        <v>4576</v>
      </c>
      <c r="B78" s="899" t="s">
        <v>4709</v>
      </c>
    </row>
    <row r="79" spans="1:2" ht="10.5" customHeight="1">
      <c r="A79" s="820" t="s">
        <v>3066</v>
      </c>
      <c r="B79" s="899" t="s">
        <v>3067</v>
      </c>
    </row>
    <row r="80" spans="1:2" ht="10.5" customHeight="1">
      <c r="A80" s="820" t="s">
        <v>4577</v>
      </c>
      <c r="B80" s="925" t="s">
        <v>4710</v>
      </c>
    </row>
    <row r="81" spans="1:2" ht="10.5" customHeight="1">
      <c r="A81" s="820" t="s">
        <v>4578</v>
      </c>
      <c r="B81" s="899" t="s">
        <v>4711</v>
      </c>
    </row>
    <row r="82" spans="1:2" ht="10.5" customHeight="1">
      <c r="A82" s="820" t="s">
        <v>2888</v>
      </c>
      <c r="B82" s="899" t="s">
        <v>2889</v>
      </c>
    </row>
    <row r="83" spans="1:2" ht="10.5" customHeight="1">
      <c r="A83" s="820" t="s">
        <v>3068</v>
      </c>
      <c r="B83" s="899" t="s">
        <v>3069</v>
      </c>
    </row>
    <row r="84" spans="1:2" ht="10.5" customHeight="1">
      <c r="A84" s="820" t="s">
        <v>3070</v>
      </c>
      <c r="B84" s="899" t="s">
        <v>3071</v>
      </c>
    </row>
    <row r="85" spans="1:2" ht="10.5" customHeight="1">
      <c r="A85" s="820" t="s">
        <v>3414</v>
      </c>
      <c r="B85" s="899" t="s">
        <v>3415</v>
      </c>
    </row>
    <row r="86" spans="1:2" ht="10.5" customHeight="1">
      <c r="A86" s="820" t="s">
        <v>3414</v>
      </c>
      <c r="B86" s="899" t="s">
        <v>3415</v>
      </c>
    </row>
    <row r="87" spans="1:2" ht="10.5" customHeight="1">
      <c r="A87" s="820" t="s">
        <v>3414</v>
      </c>
      <c r="B87" s="899" t="s">
        <v>3415</v>
      </c>
    </row>
    <row r="88" spans="1:2" ht="10.5" customHeight="1">
      <c r="A88" s="820" t="s">
        <v>3414</v>
      </c>
      <c r="B88" s="899" t="s">
        <v>3415</v>
      </c>
    </row>
    <row r="89" spans="1:2" ht="10.5" customHeight="1">
      <c r="A89" s="820" t="s">
        <v>3414</v>
      </c>
      <c r="B89" s="899" t="s">
        <v>3415</v>
      </c>
    </row>
    <row r="90" spans="1:2" ht="10.5" customHeight="1">
      <c r="A90" s="820" t="s">
        <v>3414</v>
      </c>
      <c r="B90" s="899" t="s">
        <v>3415</v>
      </c>
    </row>
    <row r="91" spans="1:2" ht="10.5" customHeight="1">
      <c r="A91" s="820" t="s">
        <v>2890</v>
      </c>
      <c r="B91" s="899" t="s">
        <v>2891</v>
      </c>
    </row>
    <row r="92" spans="1:2" ht="10.5" customHeight="1">
      <c r="A92" s="820" t="s">
        <v>4579</v>
      </c>
      <c r="B92" s="899" t="s">
        <v>4712</v>
      </c>
    </row>
    <row r="93" spans="1:2" ht="10.5" customHeight="1">
      <c r="A93" s="820" t="s">
        <v>2956</v>
      </c>
      <c r="B93" s="899" t="s">
        <v>2957</v>
      </c>
    </row>
    <row r="94" spans="1:2" ht="10.5" customHeight="1">
      <c r="A94" s="820" t="s">
        <v>1829</v>
      </c>
      <c r="B94" s="899" t="s">
        <v>3416</v>
      </c>
    </row>
    <row r="95" spans="1:2" ht="10.5" customHeight="1">
      <c r="A95" s="820" t="s">
        <v>1832</v>
      </c>
      <c r="B95" s="899" t="s">
        <v>3417</v>
      </c>
    </row>
    <row r="96" spans="1:2" ht="10.5" customHeight="1">
      <c r="A96" s="820" t="s">
        <v>2920</v>
      </c>
      <c r="B96" s="899" t="s">
        <v>2921</v>
      </c>
    </row>
    <row r="97" spans="1:2" ht="10.5" customHeight="1">
      <c r="A97" s="820" t="s">
        <v>3418</v>
      </c>
      <c r="B97" s="899" t="s">
        <v>3419</v>
      </c>
    </row>
    <row r="98" spans="1:2" ht="10.5" customHeight="1">
      <c r="A98" s="820" t="s">
        <v>2958</v>
      </c>
      <c r="B98" s="899" t="s">
        <v>2959</v>
      </c>
    </row>
    <row r="99" spans="1:2" ht="10.5" customHeight="1">
      <c r="A99" s="820" t="s">
        <v>2892</v>
      </c>
      <c r="B99" s="899" t="s">
        <v>2893</v>
      </c>
    </row>
    <row r="100" spans="1:2" ht="10.5" customHeight="1">
      <c r="A100" s="820" t="s">
        <v>3420</v>
      </c>
      <c r="B100" s="899" t="s">
        <v>3421</v>
      </c>
    </row>
    <row r="101" spans="1:2" ht="10.5" customHeight="1">
      <c r="A101" s="820" t="s">
        <v>3422</v>
      </c>
      <c r="B101" s="899" t="s">
        <v>3423</v>
      </c>
    </row>
    <row r="102" spans="1:2" ht="10.5" customHeight="1">
      <c r="A102" s="820" t="s">
        <v>3424</v>
      </c>
      <c r="B102" s="899" t="s">
        <v>3425</v>
      </c>
    </row>
    <row r="103" spans="1:2" ht="10.5" customHeight="1">
      <c r="A103" s="820" t="s">
        <v>3008</v>
      </c>
      <c r="B103" s="899" t="s">
        <v>3009</v>
      </c>
    </row>
    <row r="104" spans="1:2" ht="10.5" customHeight="1">
      <c r="A104" s="820" t="s">
        <v>2894</v>
      </c>
      <c r="B104" s="899" t="s">
        <v>2895</v>
      </c>
    </row>
    <row r="105" spans="1:2" ht="10.5" customHeight="1">
      <c r="A105" s="820" t="s">
        <v>3091</v>
      </c>
      <c r="B105" s="899" t="s">
        <v>3092</v>
      </c>
    </row>
    <row r="106" spans="1:2" ht="10.5" customHeight="1">
      <c r="A106" s="820" t="s">
        <v>3426</v>
      </c>
      <c r="B106" s="899" t="s">
        <v>4827</v>
      </c>
    </row>
    <row r="107" spans="1:2" ht="10.5" customHeight="1">
      <c r="A107" s="820" t="s">
        <v>3428</v>
      </c>
      <c r="B107" s="899" t="s">
        <v>4828</v>
      </c>
    </row>
    <row r="108" spans="1:2" ht="10.5" customHeight="1">
      <c r="A108" s="820" t="s">
        <v>3134</v>
      </c>
      <c r="B108" s="899" t="s">
        <v>3135</v>
      </c>
    </row>
    <row r="109" spans="1:2" ht="10.5" customHeight="1">
      <c r="A109" s="820" t="s">
        <v>3961</v>
      </c>
      <c r="B109" s="899" t="s">
        <v>4713</v>
      </c>
    </row>
    <row r="110" spans="1:2" ht="10.5" customHeight="1">
      <c r="A110" s="820" t="s">
        <v>4093</v>
      </c>
      <c r="B110" s="899" t="s">
        <v>4094</v>
      </c>
    </row>
    <row r="111" spans="1:2" ht="10.5" customHeight="1">
      <c r="A111" s="820" t="s">
        <v>4095</v>
      </c>
      <c r="B111" s="899" t="s">
        <v>4096</v>
      </c>
    </row>
    <row r="112" spans="1:2" ht="10.5" customHeight="1">
      <c r="A112" s="820" t="s">
        <v>3965</v>
      </c>
      <c r="B112" s="899" t="s">
        <v>3966</v>
      </c>
    </row>
    <row r="113" spans="1:2" ht="10.5" customHeight="1">
      <c r="A113" s="820" t="s">
        <v>3967</v>
      </c>
      <c r="B113" s="899" t="s">
        <v>3968</v>
      </c>
    </row>
    <row r="114" spans="1:2" ht="10.5" customHeight="1">
      <c r="A114" s="820" t="s">
        <v>3969</v>
      </c>
      <c r="B114" s="899" t="s">
        <v>3970</v>
      </c>
    </row>
    <row r="115" spans="1:2" ht="10.5" customHeight="1">
      <c r="A115" s="820" t="s">
        <v>4097</v>
      </c>
      <c r="B115" s="899" t="s">
        <v>4714</v>
      </c>
    </row>
    <row r="116" spans="1:2" ht="10.5" customHeight="1">
      <c r="A116" s="820" t="s">
        <v>4099</v>
      </c>
      <c r="B116" s="899" t="s">
        <v>4100</v>
      </c>
    </row>
    <row r="117" spans="1:2" ht="10.5" customHeight="1">
      <c r="A117" s="820" t="s">
        <v>4101</v>
      </c>
      <c r="B117" s="899" t="s">
        <v>4102</v>
      </c>
    </row>
    <row r="118" spans="1:2" ht="10.5" customHeight="1">
      <c r="A118" s="820" t="s">
        <v>3010</v>
      </c>
      <c r="B118" s="899" t="s">
        <v>4715</v>
      </c>
    </row>
    <row r="119" spans="1:2" ht="10.5" customHeight="1">
      <c r="A119" s="820" t="s">
        <v>3012</v>
      </c>
      <c r="B119" s="899" t="s">
        <v>4716</v>
      </c>
    </row>
    <row r="120" spans="1:2" ht="10.5" customHeight="1">
      <c r="A120" s="820" t="s">
        <v>3012</v>
      </c>
      <c r="B120" s="899" t="s">
        <v>3013</v>
      </c>
    </row>
    <row r="121" spans="1:2" ht="10.5" customHeight="1">
      <c r="A121" s="820" t="s">
        <v>3012</v>
      </c>
      <c r="B121" s="899" t="s">
        <v>3013</v>
      </c>
    </row>
    <row r="122" spans="1:2" ht="10.5" customHeight="1">
      <c r="A122" s="820" t="s">
        <v>3194</v>
      </c>
      <c r="B122" s="899" t="s">
        <v>3195</v>
      </c>
    </row>
    <row r="123" spans="1:2" ht="10.5" customHeight="1">
      <c r="A123" s="820" t="s">
        <v>3547</v>
      </c>
      <c r="B123" s="899" t="s">
        <v>3548</v>
      </c>
    </row>
    <row r="124" spans="1:2" ht="10.5" customHeight="1">
      <c r="A124" s="820" t="s">
        <v>3586</v>
      </c>
      <c r="B124" s="899" t="s">
        <v>3587</v>
      </c>
    </row>
    <row r="125" spans="1:2" ht="10.5" customHeight="1">
      <c r="A125" s="820" t="s">
        <v>2993</v>
      </c>
      <c r="B125" s="899" t="s">
        <v>2994</v>
      </c>
    </row>
    <row r="126" spans="1:2" ht="10.5" customHeight="1">
      <c r="A126" s="820" t="s">
        <v>3785</v>
      </c>
      <c r="B126" s="899" t="s">
        <v>3786</v>
      </c>
    </row>
    <row r="127" spans="1:2" ht="10.5" customHeight="1">
      <c r="A127" s="820" t="s">
        <v>3250</v>
      </c>
      <c r="B127" s="899" t="s">
        <v>3251</v>
      </c>
    </row>
    <row r="128" spans="1:2" ht="10.5" customHeight="1">
      <c r="A128" s="820" t="s">
        <v>3252</v>
      </c>
      <c r="B128" s="899" t="s">
        <v>3253</v>
      </c>
    </row>
    <row r="129" spans="1:2" ht="10.5" customHeight="1">
      <c r="A129" s="820" t="s">
        <v>3588</v>
      </c>
      <c r="B129" s="899" t="s">
        <v>3589</v>
      </c>
    </row>
    <row r="130" spans="1:2" ht="10.5" customHeight="1">
      <c r="A130" s="820" t="s">
        <v>4455</v>
      </c>
      <c r="B130" s="899" t="s">
        <v>4456</v>
      </c>
    </row>
    <row r="131" spans="1:2" ht="10.5" customHeight="1">
      <c r="A131" s="820" t="s">
        <v>3787</v>
      </c>
      <c r="B131" s="899" t="s">
        <v>3788</v>
      </c>
    </row>
    <row r="132" spans="1:2" ht="10.5" customHeight="1">
      <c r="A132" s="820" t="s">
        <v>3789</v>
      </c>
      <c r="B132" s="899" t="s">
        <v>3790</v>
      </c>
    </row>
    <row r="133" spans="1:2" ht="10.5" customHeight="1">
      <c r="A133" s="820" t="s">
        <v>3789</v>
      </c>
      <c r="B133" s="899" t="s">
        <v>3790</v>
      </c>
    </row>
    <row r="134" spans="1:2" ht="10.5" customHeight="1">
      <c r="A134" s="820" t="s">
        <v>4457</v>
      </c>
      <c r="B134" s="899" t="s">
        <v>4458</v>
      </c>
    </row>
    <row r="135" spans="1:2" ht="10.5" customHeight="1">
      <c r="A135" s="820" t="s">
        <v>4459</v>
      </c>
      <c r="B135" s="899" t="s">
        <v>4460</v>
      </c>
    </row>
    <row r="136" spans="1:2" ht="10.5" customHeight="1">
      <c r="A136" s="820" t="s">
        <v>4461</v>
      </c>
      <c r="B136" s="899" t="s">
        <v>4462</v>
      </c>
    </row>
    <row r="137" spans="1:2" ht="10.5" customHeight="1">
      <c r="A137" s="820" t="s">
        <v>3429</v>
      </c>
      <c r="B137" s="899" t="s">
        <v>3430</v>
      </c>
    </row>
    <row r="138" spans="1:2" ht="10.5" customHeight="1">
      <c r="A138" s="820" t="s">
        <v>4463</v>
      </c>
      <c r="B138" s="899" t="s">
        <v>4464</v>
      </c>
    </row>
    <row r="139" spans="1:2" ht="10.5" customHeight="1">
      <c r="A139" s="820" t="s">
        <v>3431</v>
      </c>
      <c r="B139" s="899" t="s">
        <v>3432</v>
      </c>
    </row>
    <row r="140" spans="1:2" ht="10.5" customHeight="1">
      <c r="A140" s="820" t="s">
        <v>4465</v>
      </c>
      <c r="B140" s="899" t="s">
        <v>4466</v>
      </c>
    </row>
    <row r="141" spans="1:2" ht="10.5" customHeight="1">
      <c r="A141" s="820" t="s">
        <v>3791</v>
      </c>
      <c r="B141" s="899" t="s">
        <v>3792</v>
      </c>
    </row>
    <row r="142" spans="1:2" ht="10.5" customHeight="1">
      <c r="A142" s="820" t="s">
        <v>3793</v>
      </c>
      <c r="B142" s="899" t="s">
        <v>3794</v>
      </c>
    </row>
    <row r="143" spans="1:2" ht="10.5" customHeight="1">
      <c r="A143" s="820" t="s">
        <v>3795</v>
      </c>
      <c r="B143" s="899" t="s">
        <v>3796</v>
      </c>
    </row>
    <row r="144" spans="1:2" ht="10.5" customHeight="1">
      <c r="A144" s="820" t="s">
        <v>3797</v>
      </c>
      <c r="B144" s="899" t="s">
        <v>3798</v>
      </c>
    </row>
    <row r="145" spans="1:2" ht="10.5" customHeight="1">
      <c r="A145" s="820" t="s">
        <v>3799</v>
      </c>
      <c r="B145" s="899" t="s">
        <v>3800</v>
      </c>
    </row>
    <row r="146" spans="1:2" ht="10.5" customHeight="1">
      <c r="A146" s="820" t="s">
        <v>3801</v>
      </c>
      <c r="B146" s="899" t="s">
        <v>3802</v>
      </c>
    </row>
    <row r="147" spans="1:2" ht="10.5" customHeight="1">
      <c r="A147" s="820" t="s">
        <v>4467</v>
      </c>
      <c r="B147" s="899" t="s">
        <v>4468</v>
      </c>
    </row>
    <row r="148" spans="1:2" ht="10.5" customHeight="1">
      <c r="A148" s="820" t="s">
        <v>4580</v>
      </c>
      <c r="B148" s="899" t="s">
        <v>4717</v>
      </c>
    </row>
    <row r="149" spans="1:2" ht="10.5" customHeight="1">
      <c r="A149" s="820" t="s">
        <v>3433</v>
      </c>
      <c r="B149" s="899" t="s">
        <v>3434</v>
      </c>
    </row>
    <row r="150" spans="1:2" ht="10.5" customHeight="1">
      <c r="A150" s="820" t="s">
        <v>3590</v>
      </c>
      <c r="B150" s="899" t="s">
        <v>3591</v>
      </c>
    </row>
    <row r="151" spans="1:2" ht="10.5" customHeight="1">
      <c r="A151" s="820" t="s">
        <v>3592</v>
      </c>
      <c r="B151" s="899" t="s">
        <v>3593</v>
      </c>
    </row>
    <row r="152" spans="1:2" ht="10.5" customHeight="1">
      <c r="A152" s="820" t="s">
        <v>4471</v>
      </c>
      <c r="B152" s="899" t="s">
        <v>4472</v>
      </c>
    </row>
    <row r="153" spans="1:2" ht="10.5" customHeight="1">
      <c r="A153" s="820" t="s">
        <v>4214</v>
      </c>
      <c r="B153" s="868" t="s">
        <v>4215</v>
      </c>
    </row>
    <row r="154" spans="1:2" ht="10.5" customHeight="1">
      <c r="A154" s="820" t="s">
        <v>3803</v>
      </c>
      <c r="B154" s="899" t="s">
        <v>3804</v>
      </c>
    </row>
    <row r="155" spans="1:2" ht="10.5" customHeight="1">
      <c r="A155" s="820" t="s">
        <v>4473</v>
      </c>
      <c r="B155" s="899" t="s">
        <v>4474</v>
      </c>
    </row>
    <row r="156" spans="1:2" ht="10.5" customHeight="1">
      <c r="A156" s="820" t="s">
        <v>3805</v>
      </c>
      <c r="B156" s="899" t="s">
        <v>3806</v>
      </c>
    </row>
    <row r="157" spans="1:2" ht="10.5" customHeight="1">
      <c r="A157" s="820" t="s">
        <v>3807</v>
      </c>
      <c r="B157" s="899" t="s">
        <v>3808</v>
      </c>
    </row>
    <row r="158" spans="1:2" ht="10.5" customHeight="1">
      <c r="A158" s="820" t="s">
        <v>4475</v>
      </c>
      <c r="B158" s="899" t="s">
        <v>4476</v>
      </c>
    </row>
    <row r="159" spans="1:2" ht="10.5" customHeight="1">
      <c r="A159" s="820" t="s">
        <v>3809</v>
      </c>
      <c r="B159" s="899" t="s">
        <v>3810</v>
      </c>
    </row>
    <row r="160" spans="1:2" ht="10.5" customHeight="1">
      <c r="A160" s="820" t="s">
        <v>3811</v>
      </c>
      <c r="B160" s="899" t="s">
        <v>3812</v>
      </c>
    </row>
    <row r="161" spans="1:2" ht="10.5" customHeight="1">
      <c r="A161" s="820" t="s">
        <v>3658</v>
      </c>
      <c r="B161" s="899" t="s">
        <v>3659</v>
      </c>
    </row>
    <row r="162" spans="1:2" ht="10.5" customHeight="1">
      <c r="A162" s="820" t="s">
        <v>3813</v>
      </c>
      <c r="B162" s="899" t="s">
        <v>3814</v>
      </c>
    </row>
    <row r="163" spans="1:2" ht="10.5" customHeight="1">
      <c r="A163" s="820" t="s">
        <v>3594</v>
      </c>
      <c r="B163" s="899" t="s">
        <v>3595</v>
      </c>
    </row>
    <row r="164" spans="1:2" ht="10.5" customHeight="1">
      <c r="A164" s="820" t="s">
        <v>3596</v>
      </c>
      <c r="B164" s="899" t="s">
        <v>3597</v>
      </c>
    </row>
    <row r="165" spans="1:2" ht="10.5" customHeight="1">
      <c r="A165" s="820" t="s">
        <v>3732</v>
      </c>
      <c r="B165" s="899" t="s">
        <v>3733</v>
      </c>
    </row>
    <row r="166" spans="1:2" ht="10.5" customHeight="1">
      <c r="A166" s="820" t="s">
        <v>4216</v>
      </c>
      <c r="B166" s="868" t="s">
        <v>4217</v>
      </c>
    </row>
    <row r="167" spans="1:2" ht="10.5" customHeight="1">
      <c r="A167" s="820" t="s">
        <v>4218</v>
      </c>
      <c r="B167" s="868" t="s">
        <v>4219</v>
      </c>
    </row>
    <row r="168" spans="1:2" ht="10.5" customHeight="1">
      <c r="A168" s="926" t="s">
        <v>3598</v>
      </c>
      <c r="B168" s="870" t="s">
        <v>3599</v>
      </c>
    </row>
    <row r="169" spans="1:2" ht="10.5" customHeight="1">
      <c r="A169" s="820" t="s">
        <v>3815</v>
      </c>
      <c r="B169" s="899" t="s">
        <v>3816</v>
      </c>
    </row>
    <row r="170" spans="1:2" ht="10.5" customHeight="1">
      <c r="A170" s="820" t="s">
        <v>3817</v>
      </c>
      <c r="B170" s="899" t="s">
        <v>3818</v>
      </c>
    </row>
    <row r="171" spans="1:2" ht="10.5" customHeight="1">
      <c r="A171" s="820" t="s">
        <v>3819</v>
      </c>
      <c r="B171" s="899" t="s">
        <v>3820</v>
      </c>
    </row>
    <row r="172" spans="1:2" ht="10.5" customHeight="1">
      <c r="A172" s="820" t="s">
        <v>4477</v>
      </c>
      <c r="B172" s="899" t="s">
        <v>4478</v>
      </c>
    </row>
    <row r="173" spans="1:2" ht="10.5" customHeight="1">
      <c r="A173" s="820" t="s">
        <v>4479</v>
      </c>
      <c r="B173" s="899" t="s">
        <v>4480</v>
      </c>
    </row>
    <row r="174" spans="1:2" ht="10.5" customHeight="1">
      <c r="A174" s="820" t="s">
        <v>4220</v>
      </c>
      <c r="B174" s="868" t="s">
        <v>4221</v>
      </c>
    </row>
    <row r="175" spans="1:2" ht="10.5" customHeight="1">
      <c r="A175" s="820" t="s">
        <v>4222</v>
      </c>
      <c r="B175" s="868" t="s">
        <v>4223</v>
      </c>
    </row>
    <row r="176" spans="1:2" ht="10.5" customHeight="1">
      <c r="A176" s="820" t="s">
        <v>4481</v>
      </c>
      <c r="B176" s="899" t="s">
        <v>4718</v>
      </c>
    </row>
    <row r="177" spans="1:2" ht="10.5" customHeight="1">
      <c r="A177" s="820" t="s">
        <v>4224</v>
      </c>
      <c r="B177" s="899" t="s">
        <v>4225</v>
      </c>
    </row>
    <row r="178" spans="1:2" ht="10.5" customHeight="1">
      <c r="A178" s="820" t="s">
        <v>4226</v>
      </c>
      <c r="B178" s="899" t="s">
        <v>4227</v>
      </c>
    </row>
    <row r="179" spans="1:2" ht="10.5" customHeight="1">
      <c r="A179" s="820" t="s">
        <v>4228</v>
      </c>
      <c r="B179" s="899" t="s">
        <v>4229</v>
      </c>
    </row>
    <row r="180" spans="1:2" ht="10.5" customHeight="1">
      <c r="A180" s="820" t="s">
        <v>4232</v>
      </c>
      <c r="B180" s="899" t="s">
        <v>4233</v>
      </c>
    </row>
    <row r="181" spans="1:2" ht="10.5" customHeight="1">
      <c r="A181" s="820" t="s">
        <v>4234</v>
      </c>
      <c r="B181" s="896" t="s">
        <v>4235</v>
      </c>
    </row>
    <row r="182" spans="1:2" ht="10.5" customHeight="1">
      <c r="A182" s="820" t="s">
        <v>4236</v>
      </c>
      <c r="B182" s="899" t="s">
        <v>4237</v>
      </c>
    </row>
    <row r="183" spans="1:2" ht="10.5" customHeight="1">
      <c r="A183" s="820" t="s">
        <v>4238</v>
      </c>
      <c r="B183" s="898" t="s">
        <v>4239</v>
      </c>
    </row>
    <row r="184" spans="1:2" ht="10.5" customHeight="1">
      <c r="A184" s="820" t="s">
        <v>4240</v>
      </c>
      <c r="B184" s="898" t="s">
        <v>4241</v>
      </c>
    </row>
    <row r="185" spans="1:2" ht="10.5" customHeight="1">
      <c r="A185" s="820" t="s">
        <v>4242</v>
      </c>
      <c r="B185" s="899" t="s">
        <v>4243</v>
      </c>
    </row>
    <row r="186" spans="1:2" ht="10.5" customHeight="1">
      <c r="A186" s="820" t="s">
        <v>4244</v>
      </c>
      <c r="B186" s="899" t="s">
        <v>4245</v>
      </c>
    </row>
    <row r="187" spans="1:2" ht="10.5" customHeight="1">
      <c r="A187" s="820" t="s">
        <v>4246</v>
      </c>
      <c r="B187" s="899" t="s">
        <v>4247</v>
      </c>
    </row>
    <row r="188" spans="1:2" ht="10.5" customHeight="1">
      <c r="A188" s="820" t="s">
        <v>4248</v>
      </c>
      <c r="B188" s="899" t="s">
        <v>4249</v>
      </c>
    </row>
    <row r="189" spans="1:2" ht="10.5" customHeight="1">
      <c r="A189" s="820" t="s">
        <v>4250</v>
      </c>
      <c r="B189" s="899" t="s">
        <v>4251</v>
      </c>
    </row>
    <row r="190" spans="1:2" ht="10.5" customHeight="1">
      <c r="A190" s="820" t="s">
        <v>4252</v>
      </c>
      <c r="B190" s="899" t="s">
        <v>4253</v>
      </c>
    </row>
    <row r="191" spans="1:2" ht="10.5" customHeight="1">
      <c r="A191" s="820" t="s">
        <v>3973</v>
      </c>
      <c r="B191" s="899" t="s">
        <v>3974</v>
      </c>
    </row>
    <row r="192" spans="1:2" ht="10.5" customHeight="1">
      <c r="A192" s="820" t="s">
        <v>3975</v>
      </c>
      <c r="B192" s="899" t="s">
        <v>4719</v>
      </c>
    </row>
    <row r="193" spans="1:2" ht="10.5" customHeight="1">
      <c r="A193" s="820" t="s">
        <v>3502</v>
      </c>
      <c r="B193" s="899" t="s">
        <v>3503</v>
      </c>
    </row>
    <row r="194" spans="1:2" ht="10.5" customHeight="1">
      <c r="A194" s="820" t="s">
        <v>3977</v>
      </c>
      <c r="B194" s="899" t="s">
        <v>3978</v>
      </c>
    </row>
    <row r="195" spans="1:2" ht="10.5" customHeight="1">
      <c r="A195" s="820" t="s">
        <v>4254</v>
      </c>
      <c r="B195" s="899" t="s">
        <v>4255</v>
      </c>
    </row>
    <row r="196" spans="1:2" ht="10.5" customHeight="1">
      <c r="A196" s="820" t="s">
        <v>4256</v>
      </c>
      <c r="B196" s="899" t="s">
        <v>4257</v>
      </c>
    </row>
    <row r="197" spans="1:2" ht="10.5" customHeight="1">
      <c r="A197" s="820" t="s">
        <v>3574</v>
      </c>
      <c r="B197" s="899" t="s">
        <v>3575</v>
      </c>
    </row>
    <row r="198" spans="1:2" ht="10.5" customHeight="1">
      <c r="A198" s="820" t="s">
        <v>4260</v>
      </c>
      <c r="B198" s="896" t="s">
        <v>4261</v>
      </c>
    </row>
    <row r="199" spans="1:2" ht="10.5" customHeight="1">
      <c r="A199" s="820" t="s">
        <v>4262</v>
      </c>
      <c r="B199" s="899" t="s">
        <v>4263</v>
      </c>
    </row>
    <row r="200" spans="1:2" ht="10.5" customHeight="1">
      <c r="A200" s="820" t="s">
        <v>4264</v>
      </c>
      <c r="B200" s="899" t="s">
        <v>4265</v>
      </c>
    </row>
    <row r="201" spans="1:2" ht="10.5" customHeight="1">
      <c r="A201" s="820" t="s">
        <v>3979</v>
      </c>
      <c r="B201" s="899" t="s">
        <v>3980</v>
      </c>
    </row>
    <row r="202" spans="1:2" ht="10.5" customHeight="1">
      <c r="A202" s="820" t="s">
        <v>4266</v>
      </c>
      <c r="B202" s="899" t="s">
        <v>4267</v>
      </c>
    </row>
    <row r="203" spans="1:2" ht="10.5" customHeight="1">
      <c r="A203" s="820" t="s">
        <v>4268</v>
      </c>
      <c r="B203" s="899" t="s">
        <v>4269</v>
      </c>
    </row>
    <row r="204" spans="1:2" ht="10.5" customHeight="1">
      <c r="A204" s="820" t="s">
        <v>4270</v>
      </c>
      <c r="B204" s="899" t="s">
        <v>4271</v>
      </c>
    </row>
    <row r="205" spans="1:2" ht="10.5" customHeight="1">
      <c r="A205" s="820" t="s">
        <v>4272</v>
      </c>
      <c r="B205" s="899" t="s">
        <v>4720</v>
      </c>
    </row>
    <row r="206" spans="1:2" ht="10.5" customHeight="1">
      <c r="A206" s="820" t="s">
        <v>4274</v>
      </c>
      <c r="B206" s="899" t="s">
        <v>4275</v>
      </c>
    </row>
    <row r="207" spans="1:2" ht="10.5" customHeight="1">
      <c r="A207" s="820" t="s">
        <v>4276</v>
      </c>
      <c r="B207" s="870" t="s">
        <v>4277</v>
      </c>
    </row>
    <row r="208" spans="1:2" ht="10.5" customHeight="1">
      <c r="A208" s="820" t="s">
        <v>2896</v>
      </c>
      <c r="B208" s="899" t="s">
        <v>2897</v>
      </c>
    </row>
    <row r="209" spans="1:2" ht="10.5" customHeight="1">
      <c r="A209" s="820" t="s">
        <v>4278</v>
      </c>
      <c r="B209" s="899" t="s">
        <v>4279</v>
      </c>
    </row>
    <row r="210" spans="1:2" ht="10.5" customHeight="1">
      <c r="A210" s="820" t="s">
        <v>4280</v>
      </c>
      <c r="B210" s="899" t="s">
        <v>4281</v>
      </c>
    </row>
    <row r="211" spans="1:2" ht="10.5" customHeight="1">
      <c r="A211" s="820" t="s">
        <v>4282</v>
      </c>
      <c r="B211" s="899" t="s">
        <v>4283</v>
      </c>
    </row>
    <row r="212" spans="1:2" ht="10.5" customHeight="1">
      <c r="A212" s="820" t="s">
        <v>4284</v>
      </c>
      <c r="B212" s="899" t="s">
        <v>4285</v>
      </c>
    </row>
    <row r="213" spans="1:2" ht="10.5" customHeight="1">
      <c r="A213" s="820" t="s">
        <v>4286</v>
      </c>
      <c r="B213" s="899" t="s">
        <v>4287</v>
      </c>
    </row>
    <row r="214" spans="1:2" ht="10.5" customHeight="1">
      <c r="A214" s="820" t="s">
        <v>4288</v>
      </c>
      <c r="B214" s="899" t="s">
        <v>4289</v>
      </c>
    </row>
    <row r="215" spans="1:2" ht="10.5" customHeight="1">
      <c r="A215" s="820" t="s">
        <v>4290</v>
      </c>
      <c r="B215" s="899" t="s">
        <v>4291</v>
      </c>
    </row>
    <row r="216" spans="1:2" ht="10.5" customHeight="1">
      <c r="A216" s="820" t="s">
        <v>4290</v>
      </c>
      <c r="B216" s="899" t="s">
        <v>4291</v>
      </c>
    </row>
    <row r="217" spans="1:2" ht="10.5" customHeight="1">
      <c r="A217" s="820" t="s">
        <v>4292</v>
      </c>
      <c r="B217" s="899" t="s">
        <v>4293</v>
      </c>
    </row>
    <row r="218" spans="1:2" ht="10.5" customHeight="1">
      <c r="A218" s="820" t="s">
        <v>3435</v>
      </c>
      <c r="B218" s="899" t="s">
        <v>3436</v>
      </c>
    </row>
    <row r="219" spans="1:2" ht="10.5" customHeight="1">
      <c r="A219" s="820" t="s">
        <v>3437</v>
      </c>
      <c r="B219" s="899" t="s">
        <v>3438</v>
      </c>
    </row>
    <row r="220" spans="1:2" ht="10.5" customHeight="1">
      <c r="A220" s="820" t="s">
        <v>4294</v>
      </c>
      <c r="B220" s="899" t="s">
        <v>4295</v>
      </c>
    </row>
    <row r="221" spans="1:2" ht="10.5" customHeight="1">
      <c r="A221" s="820" t="s">
        <v>4296</v>
      </c>
      <c r="B221" s="899" t="s">
        <v>4297</v>
      </c>
    </row>
    <row r="222" spans="1:2" ht="10.5" customHeight="1">
      <c r="A222" s="820" t="s">
        <v>4298</v>
      </c>
      <c r="B222" s="899" t="s">
        <v>4299</v>
      </c>
    </row>
    <row r="223" spans="1:2" ht="10.5" customHeight="1">
      <c r="A223" s="820" t="s">
        <v>4300</v>
      </c>
      <c r="B223" s="899" t="s">
        <v>4301</v>
      </c>
    </row>
    <row r="224" spans="1:2" ht="10.5" customHeight="1">
      <c r="A224" s="820" t="s">
        <v>4304</v>
      </c>
      <c r="B224" s="899" t="s">
        <v>4305</v>
      </c>
    </row>
    <row r="225" spans="1:2" ht="10.5" customHeight="1">
      <c r="A225" s="820" t="s">
        <v>4306</v>
      </c>
      <c r="B225" s="899" t="s">
        <v>4307</v>
      </c>
    </row>
    <row r="226" spans="1:2" ht="10.5" customHeight="1">
      <c r="A226" s="820" t="s">
        <v>3981</v>
      </c>
      <c r="B226" s="899" t="s">
        <v>3982</v>
      </c>
    </row>
    <row r="227" spans="1:2" ht="10.5" customHeight="1">
      <c r="A227" s="820" t="s">
        <v>4310</v>
      </c>
      <c r="B227" s="899" t="s">
        <v>4721</v>
      </c>
    </row>
    <row r="228" spans="1:2" ht="10.5" customHeight="1">
      <c r="A228" s="820" t="s">
        <v>3576</v>
      </c>
      <c r="B228" s="899" t="s">
        <v>3577</v>
      </c>
    </row>
    <row r="229" spans="1:2" ht="10.5" customHeight="1">
      <c r="A229" s="820" t="s">
        <v>4312</v>
      </c>
      <c r="B229" s="899" t="s">
        <v>4313</v>
      </c>
    </row>
    <row r="230" spans="1:2" ht="10.5" customHeight="1">
      <c r="A230" s="820" t="s">
        <v>4314</v>
      </c>
      <c r="B230" s="899" t="s">
        <v>4315</v>
      </c>
    </row>
    <row r="231" spans="1:2" ht="10.5" customHeight="1">
      <c r="A231" s="820" t="s">
        <v>4316</v>
      </c>
      <c r="B231" s="899" t="s">
        <v>4317</v>
      </c>
    </row>
    <row r="232" spans="1:2" ht="10.5" customHeight="1">
      <c r="A232" s="820" t="s">
        <v>4318</v>
      </c>
      <c r="B232" s="899" t="s">
        <v>4319</v>
      </c>
    </row>
    <row r="233" spans="1:2" ht="10.5" customHeight="1">
      <c r="A233" s="820" t="s">
        <v>4320</v>
      </c>
      <c r="B233" s="899" t="s">
        <v>4321</v>
      </c>
    </row>
    <row r="234" spans="1:2" ht="10.5" customHeight="1">
      <c r="A234" s="820" t="s">
        <v>4322</v>
      </c>
      <c r="B234" s="899" t="s">
        <v>4323</v>
      </c>
    </row>
    <row r="235" spans="1:2" ht="10.5" customHeight="1">
      <c r="A235" s="820" t="s">
        <v>4324</v>
      </c>
      <c r="B235" s="899" t="s">
        <v>4325</v>
      </c>
    </row>
    <row r="236" spans="1:2" ht="10.5" customHeight="1">
      <c r="A236" s="820" t="s">
        <v>4326</v>
      </c>
      <c r="B236" s="899" t="s">
        <v>4327</v>
      </c>
    </row>
    <row r="237" spans="1:2" ht="10.5" customHeight="1">
      <c r="A237" s="820" t="s">
        <v>4328</v>
      </c>
      <c r="B237" s="899" t="s">
        <v>4722</v>
      </c>
    </row>
    <row r="238" spans="1:2" ht="10.5" customHeight="1">
      <c r="A238" s="820" t="s">
        <v>4330</v>
      </c>
      <c r="B238" s="899" t="s">
        <v>4331</v>
      </c>
    </row>
    <row r="239" spans="1:2" ht="10.5" customHeight="1">
      <c r="A239" s="820" t="s">
        <v>3504</v>
      </c>
      <c r="B239" s="899" t="s">
        <v>3505</v>
      </c>
    </row>
    <row r="240" spans="1:2" ht="10.5" customHeight="1">
      <c r="A240" s="820" t="s">
        <v>3506</v>
      </c>
      <c r="B240" s="899" t="s">
        <v>3507</v>
      </c>
    </row>
    <row r="241" spans="1:2" ht="10.5" customHeight="1">
      <c r="A241" s="820" t="s">
        <v>3506</v>
      </c>
      <c r="B241" s="870" t="s">
        <v>4333</v>
      </c>
    </row>
    <row r="242" spans="1:2" ht="10.5" customHeight="1">
      <c r="A242" s="820" t="s">
        <v>3508</v>
      </c>
      <c r="B242" s="899" t="s">
        <v>3509</v>
      </c>
    </row>
    <row r="243" spans="1:2" ht="10.5" customHeight="1">
      <c r="A243" s="820" t="s">
        <v>3510</v>
      </c>
      <c r="B243" s="899" t="s">
        <v>3511</v>
      </c>
    </row>
    <row r="244" spans="1:2" ht="10.5" customHeight="1">
      <c r="A244" s="820" t="s">
        <v>4308</v>
      </c>
      <c r="B244" s="899" t="s">
        <v>4309</v>
      </c>
    </row>
    <row r="245" spans="1:2" ht="10.5" customHeight="1">
      <c r="A245" s="820" t="s">
        <v>3512</v>
      </c>
      <c r="B245" s="899" t="s">
        <v>4333</v>
      </c>
    </row>
    <row r="246" spans="1:2" ht="10.5" customHeight="1">
      <c r="A246" s="820" t="s">
        <v>4334</v>
      </c>
      <c r="B246" s="870" t="s">
        <v>4335</v>
      </c>
    </row>
    <row r="247" spans="1:2" ht="10.5" customHeight="1">
      <c r="A247" s="820" t="s">
        <v>4336</v>
      </c>
      <c r="B247" s="870" t="s">
        <v>4337</v>
      </c>
    </row>
    <row r="248" spans="1:2" ht="10.5" customHeight="1">
      <c r="A248" s="820" t="s">
        <v>4338</v>
      </c>
      <c r="B248" s="899" t="s">
        <v>4339</v>
      </c>
    </row>
    <row r="249" spans="1:2" ht="10.5" customHeight="1">
      <c r="A249" s="820" t="s">
        <v>3821</v>
      </c>
      <c r="B249" s="899" t="s">
        <v>3822</v>
      </c>
    </row>
    <row r="250" spans="1:2" ht="10.5" customHeight="1">
      <c r="A250" s="820" t="s">
        <v>4340</v>
      </c>
      <c r="B250" s="899" t="s">
        <v>4341</v>
      </c>
    </row>
    <row r="251" spans="1:2" ht="10.5" customHeight="1">
      <c r="A251" s="820" t="s">
        <v>3254</v>
      </c>
      <c r="B251" s="899" t="s">
        <v>3255</v>
      </c>
    </row>
    <row r="252" spans="1:2" ht="10.5" customHeight="1">
      <c r="A252" s="820" t="s">
        <v>3823</v>
      </c>
      <c r="B252" s="899" t="s">
        <v>3824</v>
      </c>
    </row>
    <row r="253" spans="1:2" ht="10.5" customHeight="1">
      <c r="A253" s="820" t="s">
        <v>3825</v>
      </c>
      <c r="B253" s="899" t="s">
        <v>3826</v>
      </c>
    </row>
    <row r="254" spans="1:2" ht="10.5" customHeight="1">
      <c r="A254" s="820" t="s">
        <v>3827</v>
      </c>
      <c r="B254" s="899" t="s">
        <v>3828</v>
      </c>
    </row>
    <row r="255" spans="1:2" ht="10.5" customHeight="1">
      <c r="A255" s="820" t="s">
        <v>4342</v>
      </c>
      <c r="B255" s="899" t="s">
        <v>4343</v>
      </c>
    </row>
    <row r="256" spans="1:2" ht="10.5" customHeight="1">
      <c r="A256" s="820" t="s">
        <v>3829</v>
      </c>
      <c r="B256" s="899" t="s">
        <v>3830</v>
      </c>
    </row>
    <row r="257" spans="1:2" ht="10.5" customHeight="1">
      <c r="A257" s="820" t="s">
        <v>3831</v>
      </c>
      <c r="B257" s="899" t="s">
        <v>3832</v>
      </c>
    </row>
    <row r="258" spans="1:2" ht="10.5" customHeight="1">
      <c r="A258" s="820" t="s">
        <v>3660</v>
      </c>
      <c r="B258" s="899" t="s">
        <v>3661</v>
      </c>
    </row>
    <row r="259" spans="1:2" ht="10.5" customHeight="1">
      <c r="A259" s="820" t="s">
        <v>4344</v>
      </c>
      <c r="B259" s="870" t="s">
        <v>4345</v>
      </c>
    </row>
    <row r="260" spans="1:2" ht="10.5" customHeight="1">
      <c r="A260" s="820" t="s">
        <v>4346</v>
      </c>
      <c r="B260" s="870" t="s">
        <v>4347</v>
      </c>
    </row>
    <row r="261" spans="1:2" ht="10.5" customHeight="1">
      <c r="A261" s="820" t="s">
        <v>4348</v>
      </c>
      <c r="B261" s="899" t="s">
        <v>4349</v>
      </c>
    </row>
    <row r="262" spans="1:2" ht="10.5" customHeight="1">
      <c r="A262" s="820" t="s">
        <v>4348</v>
      </c>
      <c r="B262" s="899" t="s">
        <v>4349</v>
      </c>
    </row>
    <row r="263" spans="1:2" ht="10.5" customHeight="1">
      <c r="A263" s="820" t="s">
        <v>3833</v>
      </c>
      <c r="B263" s="899" t="s">
        <v>3834</v>
      </c>
    </row>
    <row r="264" spans="1:2" ht="10.5" customHeight="1">
      <c r="A264" s="820" t="s">
        <v>4350</v>
      </c>
      <c r="B264" s="899" t="s">
        <v>4351</v>
      </c>
    </row>
    <row r="265" spans="1:2" ht="10.5" customHeight="1">
      <c r="A265" s="820" t="s">
        <v>4352</v>
      </c>
      <c r="B265" s="899" t="s">
        <v>4353</v>
      </c>
    </row>
    <row r="266" spans="1:2" ht="10.5" customHeight="1">
      <c r="A266" s="820" t="s">
        <v>4354</v>
      </c>
      <c r="B266" s="899" t="s">
        <v>4355</v>
      </c>
    </row>
    <row r="267" spans="1:2" ht="10.5" customHeight="1">
      <c r="A267" s="820" t="s">
        <v>4356</v>
      </c>
      <c r="B267" s="898" t="s">
        <v>4357</v>
      </c>
    </row>
    <row r="268" spans="1:2" ht="10.5" customHeight="1">
      <c r="A268" s="820" t="s">
        <v>4358</v>
      </c>
      <c r="B268" s="899" t="s">
        <v>4359</v>
      </c>
    </row>
    <row r="269" spans="1:2" ht="10.5" customHeight="1">
      <c r="A269" s="820" t="s">
        <v>4207</v>
      </c>
      <c r="B269" s="899" t="s">
        <v>4208</v>
      </c>
    </row>
    <row r="270" spans="1:2" ht="10.5" customHeight="1">
      <c r="A270" s="820" t="s">
        <v>4360</v>
      </c>
      <c r="B270" s="898" t="s">
        <v>4361</v>
      </c>
    </row>
    <row r="271" spans="1:2" ht="10.5" customHeight="1">
      <c r="A271" s="820" t="s">
        <v>4362</v>
      </c>
      <c r="B271" s="899" t="s">
        <v>4363</v>
      </c>
    </row>
    <row r="272" spans="1:2" ht="10.5" customHeight="1">
      <c r="A272" s="820" t="s">
        <v>4364</v>
      </c>
      <c r="B272" s="899" t="s">
        <v>4723</v>
      </c>
    </row>
    <row r="273" spans="1:2" ht="10.5" customHeight="1">
      <c r="A273" s="820" t="s">
        <v>4366</v>
      </c>
      <c r="B273" s="899" t="s">
        <v>4367</v>
      </c>
    </row>
    <row r="274" spans="1:2" ht="10.5" customHeight="1">
      <c r="A274" s="820" t="s">
        <v>4368</v>
      </c>
      <c r="B274" s="899" t="s">
        <v>4369</v>
      </c>
    </row>
    <row r="275" spans="1:2" ht="10.5" customHeight="1">
      <c r="A275" s="820" t="s">
        <v>4370</v>
      </c>
      <c r="B275" s="899" t="s">
        <v>4371</v>
      </c>
    </row>
    <row r="276" spans="1:2" ht="10.5" customHeight="1">
      <c r="A276" s="820" t="s">
        <v>4372</v>
      </c>
      <c r="B276" s="899" t="s">
        <v>4373</v>
      </c>
    </row>
    <row r="277" spans="1:2" ht="10.5" customHeight="1">
      <c r="A277" s="820" t="s">
        <v>4374</v>
      </c>
      <c r="B277" s="899" t="s">
        <v>4375</v>
      </c>
    </row>
    <row r="278" spans="1:2" ht="10.5" customHeight="1">
      <c r="A278" s="820" t="s">
        <v>4376</v>
      </c>
      <c r="B278" s="899" t="s">
        <v>4377</v>
      </c>
    </row>
    <row r="279" spans="1:2" ht="10.5" customHeight="1">
      <c r="A279" s="820" t="s">
        <v>4378</v>
      </c>
      <c r="B279" s="899" t="s">
        <v>4724</v>
      </c>
    </row>
    <row r="280" spans="1:2" ht="10.5" customHeight="1">
      <c r="A280" s="820" t="s">
        <v>4380</v>
      </c>
      <c r="B280" s="899" t="s">
        <v>4725</v>
      </c>
    </row>
    <row r="281" spans="1:2" ht="10.5" customHeight="1">
      <c r="A281" s="820" t="s">
        <v>4382</v>
      </c>
      <c r="B281" s="899" t="s">
        <v>4726</v>
      </c>
    </row>
    <row r="282" spans="1:2" ht="10.5" customHeight="1">
      <c r="A282" s="820" t="s">
        <v>4384</v>
      </c>
      <c r="B282" s="899" t="s">
        <v>4385</v>
      </c>
    </row>
    <row r="283" spans="1:2" ht="10.5" customHeight="1">
      <c r="A283" s="820" t="s">
        <v>4386</v>
      </c>
      <c r="B283" s="899" t="s">
        <v>4387</v>
      </c>
    </row>
    <row r="284" spans="1:2" ht="10.5" customHeight="1">
      <c r="A284" s="820" t="s">
        <v>4388</v>
      </c>
      <c r="B284" s="899" t="s">
        <v>4389</v>
      </c>
    </row>
    <row r="285" spans="1:2" ht="10.5" customHeight="1">
      <c r="A285" s="820" t="s">
        <v>4390</v>
      </c>
      <c r="B285" s="899" t="s">
        <v>4391</v>
      </c>
    </row>
    <row r="286" spans="1:2" ht="10.5" customHeight="1">
      <c r="A286" s="820" t="s">
        <v>3439</v>
      </c>
      <c r="B286" s="899" t="s">
        <v>3440</v>
      </c>
    </row>
    <row r="287" spans="1:2" ht="10.5" customHeight="1">
      <c r="A287" s="820" t="s">
        <v>3441</v>
      </c>
      <c r="B287" s="899" t="s">
        <v>3442</v>
      </c>
    </row>
    <row r="288" spans="1:2" ht="10.5" customHeight="1">
      <c r="A288" s="820" t="s">
        <v>3443</v>
      </c>
      <c r="B288" s="899" t="s">
        <v>3444</v>
      </c>
    </row>
    <row r="289" spans="1:2" ht="10.5" customHeight="1">
      <c r="A289" s="820" t="s">
        <v>3445</v>
      </c>
      <c r="B289" s="899" t="s">
        <v>4829</v>
      </c>
    </row>
    <row r="290" spans="1:2" ht="10.5" customHeight="1">
      <c r="A290" s="820" t="s">
        <v>3447</v>
      </c>
      <c r="B290" s="899" t="s">
        <v>4830</v>
      </c>
    </row>
    <row r="291" spans="1:2" ht="10.5" customHeight="1">
      <c r="A291" s="820" t="s">
        <v>4581</v>
      </c>
      <c r="B291" s="899" t="s">
        <v>3498</v>
      </c>
    </row>
    <row r="292" spans="1:2" ht="10.5" customHeight="1">
      <c r="A292" s="820" t="s">
        <v>4393</v>
      </c>
      <c r="B292" s="899" t="s">
        <v>4394</v>
      </c>
    </row>
    <row r="293" spans="1:2" ht="10.5" customHeight="1">
      <c r="A293" s="820" t="s">
        <v>4395</v>
      </c>
      <c r="B293" s="899" t="s">
        <v>4396</v>
      </c>
    </row>
    <row r="294" spans="1:2" ht="10.5" customHeight="1">
      <c r="A294" s="820" t="s">
        <v>4397</v>
      </c>
      <c r="B294" s="899" t="s">
        <v>4398</v>
      </c>
    </row>
    <row r="295" spans="1:2" ht="10.5" customHeight="1">
      <c r="A295" s="820" t="s">
        <v>4399</v>
      </c>
      <c r="B295" s="899" t="s">
        <v>4400</v>
      </c>
    </row>
    <row r="296" spans="1:2" ht="10.5" customHeight="1">
      <c r="A296" s="820" t="s">
        <v>4401</v>
      </c>
      <c r="B296" s="899" t="s">
        <v>4402</v>
      </c>
    </row>
    <row r="297" spans="1:2" ht="10.5" customHeight="1">
      <c r="A297" s="820" t="s">
        <v>4403</v>
      </c>
      <c r="B297" s="899" t="s">
        <v>4404</v>
      </c>
    </row>
    <row r="298" spans="1:2" ht="10.5" customHeight="1">
      <c r="A298" s="820" t="s">
        <v>4405</v>
      </c>
      <c r="B298" s="899" t="s">
        <v>4406</v>
      </c>
    </row>
    <row r="299" spans="1:2" ht="10.5" customHeight="1">
      <c r="A299" s="820" t="s">
        <v>4407</v>
      </c>
      <c r="B299" s="899" t="s">
        <v>4408</v>
      </c>
    </row>
    <row r="300" spans="1:2" ht="10.5" customHeight="1">
      <c r="A300" s="820" t="s">
        <v>4409</v>
      </c>
      <c r="B300" s="899" t="s">
        <v>4410</v>
      </c>
    </row>
    <row r="301" spans="1:2" ht="10.5" customHeight="1">
      <c r="A301" s="820" t="s">
        <v>4411</v>
      </c>
      <c r="B301" s="899" t="s">
        <v>4412</v>
      </c>
    </row>
    <row r="302" spans="1:2" ht="10.5" customHeight="1">
      <c r="A302" s="820" t="s">
        <v>4411</v>
      </c>
      <c r="B302" s="899" t="s">
        <v>4727</v>
      </c>
    </row>
    <row r="303" spans="1:2" ht="10.5" customHeight="1">
      <c r="A303" s="820" t="s">
        <v>4413</v>
      </c>
      <c r="B303" s="899" t="s">
        <v>4414</v>
      </c>
    </row>
    <row r="304" spans="1:2" ht="10.5" customHeight="1">
      <c r="A304" s="820" t="s">
        <v>1912</v>
      </c>
      <c r="B304" s="899" t="s">
        <v>4728</v>
      </c>
    </row>
    <row r="305" spans="1:2" ht="10.5" customHeight="1">
      <c r="A305" s="820" t="s">
        <v>4415</v>
      </c>
      <c r="B305" s="899" t="s">
        <v>4416</v>
      </c>
    </row>
    <row r="306" spans="1:2" ht="10.5" customHeight="1">
      <c r="A306" s="820" t="s">
        <v>4417</v>
      </c>
      <c r="B306" s="899" t="s">
        <v>4418</v>
      </c>
    </row>
    <row r="307" spans="1:2" ht="10.5" customHeight="1">
      <c r="A307" s="820" t="s">
        <v>4419</v>
      </c>
      <c r="B307" s="899" t="s">
        <v>4420</v>
      </c>
    </row>
    <row r="308" spans="1:2" ht="10.5" customHeight="1">
      <c r="A308" s="820" t="s">
        <v>4421</v>
      </c>
      <c r="B308" s="899" t="s">
        <v>4422</v>
      </c>
    </row>
    <row r="309" spans="1:2" ht="10.5" customHeight="1">
      <c r="A309" s="820" t="s">
        <v>3600</v>
      </c>
      <c r="B309" s="899" t="s">
        <v>3601</v>
      </c>
    </row>
    <row r="310" spans="1:2" ht="10.5" customHeight="1">
      <c r="A310" s="820" t="s">
        <v>2995</v>
      </c>
      <c r="B310" s="899" t="s">
        <v>2996</v>
      </c>
    </row>
    <row r="311" spans="1:2" ht="10.5" customHeight="1">
      <c r="A311" s="820" t="s">
        <v>1921</v>
      </c>
      <c r="B311" s="899" t="s">
        <v>1922</v>
      </c>
    </row>
    <row r="312" spans="1:2" ht="10.5" customHeight="1">
      <c r="A312" s="820" t="s">
        <v>4103</v>
      </c>
      <c r="B312" s="899" t="s">
        <v>4104</v>
      </c>
    </row>
    <row r="313" spans="1:2" ht="10.5" customHeight="1">
      <c r="A313" s="820" t="s">
        <v>4107</v>
      </c>
      <c r="B313" s="899" t="s">
        <v>4729</v>
      </c>
    </row>
    <row r="314" spans="1:2" ht="10.5" customHeight="1">
      <c r="A314" s="820" t="s">
        <v>4109</v>
      </c>
      <c r="B314" s="899" t="s">
        <v>4110</v>
      </c>
    </row>
    <row r="315" spans="1:2" ht="10.5" customHeight="1">
      <c r="A315" s="820" t="s">
        <v>3983</v>
      </c>
      <c r="B315" s="899" t="s">
        <v>3984</v>
      </c>
    </row>
    <row r="316" spans="1:2" ht="10.5" customHeight="1">
      <c r="A316" s="820" t="s">
        <v>3985</v>
      </c>
      <c r="B316" s="899" t="s">
        <v>3986</v>
      </c>
    </row>
    <row r="317" spans="1:2" ht="10.5" customHeight="1">
      <c r="A317" s="820" t="s">
        <v>3987</v>
      </c>
      <c r="B317" s="899" t="s">
        <v>3988</v>
      </c>
    </row>
    <row r="318" spans="1:2" ht="10.5" customHeight="1">
      <c r="A318" s="820" t="s">
        <v>3989</v>
      </c>
      <c r="B318" s="899" t="s">
        <v>3990</v>
      </c>
    </row>
    <row r="319" spans="1:2" ht="10.5" customHeight="1">
      <c r="A319" s="820" t="s">
        <v>3995</v>
      </c>
      <c r="B319" s="899" t="s">
        <v>4730</v>
      </c>
    </row>
    <row r="320" spans="1:2" ht="10.5" customHeight="1">
      <c r="A320" s="820" t="s">
        <v>3991</v>
      </c>
      <c r="B320" s="870" t="s">
        <v>4012</v>
      </c>
    </row>
    <row r="321" spans="1:2" ht="10.5" customHeight="1">
      <c r="A321" s="820" t="s">
        <v>4111</v>
      </c>
      <c r="B321" s="899" t="s">
        <v>4112</v>
      </c>
    </row>
    <row r="322" spans="1:2" ht="10.5" customHeight="1">
      <c r="A322" s="820" t="s">
        <v>3993</v>
      </c>
      <c r="B322" s="899" t="s">
        <v>3994</v>
      </c>
    </row>
    <row r="323" spans="1:2" ht="10.5" customHeight="1">
      <c r="A323" s="820" t="s">
        <v>3997</v>
      </c>
      <c r="B323" s="899" t="s">
        <v>4731</v>
      </c>
    </row>
    <row r="324" spans="1:2" ht="10.5" customHeight="1">
      <c r="A324" s="820" t="s">
        <v>3999</v>
      </c>
      <c r="B324" s="899" t="s">
        <v>4000</v>
      </c>
    </row>
    <row r="325" spans="1:2" ht="10.5" customHeight="1">
      <c r="A325" s="820" t="s">
        <v>3514</v>
      </c>
      <c r="B325" s="899" t="s">
        <v>3515</v>
      </c>
    </row>
    <row r="326" spans="1:2" ht="10.5" customHeight="1">
      <c r="A326" s="820" t="s">
        <v>4113</v>
      </c>
      <c r="B326" s="899" t="s">
        <v>4114</v>
      </c>
    </row>
    <row r="327" spans="1:2" ht="10.5" customHeight="1">
      <c r="A327" s="820" t="s">
        <v>4115</v>
      </c>
      <c r="B327" s="899" t="s">
        <v>4116</v>
      </c>
    </row>
    <row r="328" spans="1:2" ht="10.5" customHeight="1">
      <c r="A328" s="820" t="s">
        <v>4117</v>
      </c>
      <c r="B328" s="899" t="s">
        <v>4118</v>
      </c>
    </row>
    <row r="329" spans="1:2" ht="10.5" customHeight="1">
      <c r="A329" s="820" t="s">
        <v>4119</v>
      </c>
      <c r="B329" s="899" t="s">
        <v>4120</v>
      </c>
    </row>
    <row r="330" spans="1:2" ht="10.5" customHeight="1">
      <c r="A330" s="820" t="s">
        <v>4121</v>
      </c>
      <c r="B330" s="899" t="s">
        <v>4122</v>
      </c>
    </row>
    <row r="331" spans="1:2" ht="10.5" customHeight="1">
      <c r="A331" s="820" t="s">
        <v>4001</v>
      </c>
      <c r="B331" s="899" t="s">
        <v>4002</v>
      </c>
    </row>
    <row r="332" spans="1:2" ht="10.5" customHeight="1">
      <c r="A332" s="820" t="s">
        <v>4005</v>
      </c>
      <c r="B332" s="870" t="s">
        <v>4006</v>
      </c>
    </row>
    <row r="333" spans="1:2" ht="10.5" customHeight="1">
      <c r="A333" s="820" t="s">
        <v>4007</v>
      </c>
      <c r="B333" s="899" t="s">
        <v>4732</v>
      </c>
    </row>
    <row r="334" spans="1:2" ht="10.5" customHeight="1">
      <c r="A334" s="820" t="s">
        <v>4007</v>
      </c>
      <c r="B334" s="899" t="s">
        <v>4008</v>
      </c>
    </row>
    <row r="335" spans="1:2" ht="10.5" customHeight="1">
      <c r="A335" s="820" t="s">
        <v>4007</v>
      </c>
      <c r="B335" s="899" t="s">
        <v>4732</v>
      </c>
    </row>
    <row r="336" spans="1:2" ht="10.5" customHeight="1">
      <c r="A336" s="820" t="s">
        <v>4009</v>
      </c>
      <c r="B336" s="899" t="s">
        <v>4733</v>
      </c>
    </row>
    <row r="337" spans="1:2" ht="10.5" customHeight="1">
      <c r="A337" s="820" t="s">
        <v>4011</v>
      </c>
      <c r="B337" s="870" t="s">
        <v>4012</v>
      </c>
    </row>
    <row r="338" spans="1:2" ht="10.5" customHeight="1">
      <c r="A338" s="820" t="s">
        <v>4013</v>
      </c>
      <c r="B338" s="899" t="s">
        <v>4014</v>
      </c>
    </row>
    <row r="339" spans="1:2" ht="10.5" customHeight="1">
      <c r="A339" s="820" t="s">
        <v>4015</v>
      </c>
      <c r="B339" s="870" t="s">
        <v>4016</v>
      </c>
    </row>
    <row r="340" spans="1:2" ht="10.5" customHeight="1">
      <c r="A340" s="820" t="s">
        <v>4017</v>
      </c>
      <c r="B340" s="870" t="s">
        <v>4018</v>
      </c>
    </row>
    <row r="341" spans="1:2" ht="10.5" customHeight="1">
      <c r="A341" s="820" t="s">
        <v>4019</v>
      </c>
      <c r="B341" s="899" t="s">
        <v>4020</v>
      </c>
    </row>
    <row r="342" spans="1:2" ht="10.5" customHeight="1">
      <c r="A342" s="820" t="s">
        <v>4021</v>
      </c>
      <c r="B342" s="899" t="s">
        <v>4734</v>
      </c>
    </row>
    <row r="343" spans="1:2" ht="10.5" customHeight="1">
      <c r="A343" s="820" t="s">
        <v>4023</v>
      </c>
      <c r="B343" s="870" t="s">
        <v>4024</v>
      </c>
    </row>
    <row r="344" spans="1:2" ht="10.5" customHeight="1">
      <c r="A344" s="820" t="s">
        <v>4027</v>
      </c>
      <c r="B344" s="899" t="s">
        <v>4028</v>
      </c>
    </row>
    <row r="345" spans="1:2" ht="10.5" customHeight="1">
      <c r="A345" s="820" t="s">
        <v>4031</v>
      </c>
      <c r="B345" s="899" t="s">
        <v>4032</v>
      </c>
    </row>
    <row r="346" spans="1:2" ht="10.5" customHeight="1">
      <c r="A346" s="820" t="s">
        <v>4033</v>
      </c>
      <c r="B346" s="899" t="s">
        <v>4034</v>
      </c>
    </row>
    <row r="347" spans="1:2" ht="10.5" customHeight="1">
      <c r="A347" s="820" t="s">
        <v>4035</v>
      </c>
      <c r="B347" s="899" t="s">
        <v>4036</v>
      </c>
    </row>
    <row r="348" spans="1:2" ht="10.5" customHeight="1">
      <c r="A348" s="820" t="s">
        <v>4037</v>
      </c>
      <c r="B348" s="899" t="s">
        <v>4038</v>
      </c>
    </row>
    <row r="349" spans="1:2" ht="10.5" customHeight="1">
      <c r="A349" s="820" t="s">
        <v>4039</v>
      </c>
      <c r="B349" s="899" t="s">
        <v>4040</v>
      </c>
    </row>
    <row r="350" spans="1:2" ht="10.5" customHeight="1">
      <c r="A350" s="820" t="s">
        <v>4041</v>
      </c>
      <c r="B350" s="899" t="s">
        <v>4042</v>
      </c>
    </row>
    <row r="351" spans="1:2" ht="10.5" customHeight="1">
      <c r="A351" s="820" t="s">
        <v>4123</v>
      </c>
      <c r="B351" s="899" t="s">
        <v>4124</v>
      </c>
    </row>
    <row r="352" spans="1:2" ht="10.5" customHeight="1">
      <c r="A352" s="820" t="s">
        <v>4125</v>
      </c>
      <c r="B352" s="899" t="s">
        <v>4126</v>
      </c>
    </row>
    <row r="353" spans="1:2" ht="10.5" customHeight="1">
      <c r="A353" s="820" t="s">
        <v>4127</v>
      </c>
      <c r="B353" s="899" t="s">
        <v>4128</v>
      </c>
    </row>
    <row r="354" spans="1:2" ht="10.5" customHeight="1">
      <c r="A354" s="820" t="s">
        <v>4129</v>
      </c>
      <c r="B354" s="899" t="s">
        <v>4545</v>
      </c>
    </row>
    <row r="355" spans="1:2" ht="10.5" customHeight="1">
      <c r="A355" s="820" t="s">
        <v>4131</v>
      </c>
      <c r="B355" s="899" t="s">
        <v>4132</v>
      </c>
    </row>
    <row r="356" spans="1:2" ht="10.5" customHeight="1">
      <c r="A356" s="820" t="s">
        <v>4043</v>
      </c>
      <c r="B356" s="899" t="s">
        <v>4735</v>
      </c>
    </row>
    <row r="357" spans="1:2" ht="10.5" customHeight="1">
      <c r="A357" s="820" t="s">
        <v>4043</v>
      </c>
      <c r="B357" s="899" t="s">
        <v>4044</v>
      </c>
    </row>
    <row r="358" spans="1:2" ht="10.5" customHeight="1">
      <c r="A358" s="820" t="s">
        <v>4045</v>
      </c>
      <c r="B358" s="899" t="s">
        <v>4046</v>
      </c>
    </row>
    <row r="359" spans="1:2" ht="10.5" customHeight="1">
      <c r="A359" s="820" t="s">
        <v>4045</v>
      </c>
      <c r="B359" s="899" t="s">
        <v>4423</v>
      </c>
    </row>
    <row r="360" spans="1:2" ht="10.5" customHeight="1">
      <c r="A360" s="820" t="s">
        <v>4047</v>
      </c>
      <c r="B360" s="899" t="s">
        <v>4048</v>
      </c>
    </row>
    <row r="361" spans="1:2" ht="10.5" customHeight="1">
      <c r="A361" s="820" t="s">
        <v>4047</v>
      </c>
      <c r="B361" s="899" t="s">
        <v>4736</v>
      </c>
    </row>
    <row r="362" spans="1:2" ht="10.5" customHeight="1">
      <c r="A362" s="820" t="s">
        <v>4051</v>
      </c>
      <c r="B362" s="899" t="s">
        <v>4737</v>
      </c>
    </row>
    <row r="363" spans="1:2" ht="10.5" customHeight="1">
      <c r="A363" s="820" t="s">
        <v>4051</v>
      </c>
      <c r="B363" s="899" t="s">
        <v>4052</v>
      </c>
    </row>
    <row r="364" spans="1:2" ht="10.5" customHeight="1">
      <c r="A364" s="820" t="s">
        <v>4053</v>
      </c>
      <c r="B364" s="899" t="s">
        <v>4054</v>
      </c>
    </row>
    <row r="365" spans="1:2" ht="10.5" customHeight="1">
      <c r="A365" s="820" t="s">
        <v>4053</v>
      </c>
      <c r="B365" s="899" t="s">
        <v>4054</v>
      </c>
    </row>
    <row r="366" spans="1:2" ht="10.5" customHeight="1">
      <c r="A366" s="820" t="s">
        <v>4055</v>
      </c>
      <c r="B366" s="899" t="s">
        <v>4056</v>
      </c>
    </row>
    <row r="367" spans="1:2" ht="10.5" customHeight="1">
      <c r="A367" s="820" t="s">
        <v>4057</v>
      </c>
      <c r="B367" s="899" t="s">
        <v>4058</v>
      </c>
    </row>
    <row r="368" spans="1:2" ht="10.5" customHeight="1">
      <c r="A368" s="820" t="s">
        <v>4059</v>
      </c>
      <c r="B368" s="899" t="s">
        <v>4060</v>
      </c>
    </row>
    <row r="369" spans="1:2" ht="10.5" customHeight="1">
      <c r="A369" s="820" t="s">
        <v>4061</v>
      </c>
      <c r="B369" s="899" t="s">
        <v>4062</v>
      </c>
    </row>
    <row r="370" spans="1:2" ht="10.5" customHeight="1">
      <c r="A370" s="820" t="s">
        <v>4063</v>
      </c>
      <c r="B370" s="899" t="s">
        <v>4064</v>
      </c>
    </row>
    <row r="371" spans="1:2" ht="10.5" customHeight="1">
      <c r="A371" s="820" t="s">
        <v>4065</v>
      </c>
      <c r="B371" s="899" t="s">
        <v>4066</v>
      </c>
    </row>
    <row r="372" spans="1:2" ht="10.5" customHeight="1">
      <c r="A372" s="820" t="s">
        <v>4067</v>
      </c>
      <c r="B372" s="899" t="s">
        <v>4068</v>
      </c>
    </row>
    <row r="373" spans="1:2" ht="10.5" customHeight="1">
      <c r="A373" s="820" t="s">
        <v>4069</v>
      </c>
      <c r="B373" s="899" t="s">
        <v>4070</v>
      </c>
    </row>
    <row r="374" spans="1:2" ht="10.5" customHeight="1">
      <c r="A374" s="820" t="s">
        <v>4069</v>
      </c>
      <c r="B374" s="899" t="s">
        <v>4070</v>
      </c>
    </row>
    <row r="375" spans="1:2" ht="10.5" customHeight="1">
      <c r="A375" s="820" t="s">
        <v>4071</v>
      </c>
      <c r="B375" s="899" t="s">
        <v>4072</v>
      </c>
    </row>
    <row r="376" spans="1:2" ht="10.5" customHeight="1">
      <c r="A376" s="820" t="s">
        <v>4073</v>
      </c>
      <c r="B376" s="899" t="s">
        <v>4074</v>
      </c>
    </row>
    <row r="377" spans="1:2" ht="10.5" customHeight="1">
      <c r="A377" s="820" t="s">
        <v>4077</v>
      </c>
      <c r="B377" s="899" t="s">
        <v>4078</v>
      </c>
    </row>
    <row r="378" spans="1:2" ht="10.5" customHeight="1">
      <c r="A378" s="820" t="s">
        <v>4079</v>
      </c>
      <c r="B378" s="899" t="s">
        <v>4080</v>
      </c>
    </row>
    <row r="379" spans="1:2" ht="10.5" customHeight="1">
      <c r="A379" s="820" t="s">
        <v>4083</v>
      </c>
      <c r="B379" s="899" t="s">
        <v>4084</v>
      </c>
    </row>
    <row r="380" spans="1:2" ht="10.5" customHeight="1">
      <c r="A380" s="820" t="s">
        <v>4424</v>
      </c>
      <c r="B380" s="899" t="s">
        <v>4425</v>
      </c>
    </row>
    <row r="381" spans="1:2" ht="10.5" customHeight="1">
      <c r="A381" s="820" t="s">
        <v>4087</v>
      </c>
      <c r="B381" s="899" t="s">
        <v>4088</v>
      </c>
    </row>
    <row r="382" spans="1:2" ht="10.5" customHeight="1">
      <c r="A382" s="820" t="s">
        <v>4089</v>
      </c>
      <c r="B382" s="899" t="s">
        <v>4090</v>
      </c>
    </row>
    <row r="383" spans="1:2" ht="10.5" customHeight="1">
      <c r="A383" s="820" t="s">
        <v>4091</v>
      </c>
      <c r="B383" s="899" t="s">
        <v>4092</v>
      </c>
    </row>
    <row r="384" spans="1:2" ht="10.5" customHeight="1">
      <c r="A384" s="820" t="s">
        <v>4133</v>
      </c>
      <c r="B384" s="899" t="s">
        <v>4134</v>
      </c>
    </row>
    <row r="385" spans="1:2" ht="10.5" customHeight="1">
      <c r="A385" s="820" t="s">
        <v>3549</v>
      </c>
      <c r="B385" s="899" t="s">
        <v>3550</v>
      </c>
    </row>
    <row r="386" spans="1:2" ht="10.5" customHeight="1">
      <c r="A386" s="820" t="s">
        <v>3014</v>
      </c>
      <c r="B386" s="899" t="s">
        <v>3136</v>
      </c>
    </row>
    <row r="387" spans="1:2" ht="10.5" customHeight="1">
      <c r="A387" s="820" t="s">
        <v>3551</v>
      </c>
      <c r="B387" s="899" t="s">
        <v>4213</v>
      </c>
    </row>
    <row r="388" spans="1:2" ht="10.5" customHeight="1">
      <c r="A388" s="820" t="s">
        <v>3553</v>
      </c>
      <c r="B388" s="899" t="s">
        <v>3554</v>
      </c>
    </row>
    <row r="389" spans="1:2" ht="10.5" customHeight="1">
      <c r="A389" s="820" t="s">
        <v>3557</v>
      </c>
      <c r="B389" s="899" t="s">
        <v>3558</v>
      </c>
    </row>
    <row r="390" spans="1:2" ht="10.5" customHeight="1">
      <c r="A390" s="820" t="s">
        <v>3516</v>
      </c>
      <c r="B390" s="899" t="s">
        <v>3517</v>
      </c>
    </row>
    <row r="391" spans="1:2" ht="10.5" customHeight="1">
      <c r="A391" s="820" t="s">
        <v>3518</v>
      </c>
      <c r="B391" s="899" t="s">
        <v>3519</v>
      </c>
    </row>
    <row r="392" spans="1:2" ht="10.5" customHeight="1">
      <c r="A392" s="820" t="s">
        <v>3518</v>
      </c>
      <c r="B392" s="899" t="s">
        <v>4738</v>
      </c>
    </row>
    <row r="393" spans="1:2" ht="10.5" customHeight="1">
      <c r="A393" s="820" t="s">
        <v>3520</v>
      </c>
      <c r="B393" s="899" t="s">
        <v>3521</v>
      </c>
    </row>
    <row r="394" spans="1:2" ht="10.5" customHeight="1">
      <c r="A394" s="820" t="s">
        <v>3522</v>
      </c>
      <c r="B394" s="899" t="s">
        <v>3523</v>
      </c>
    </row>
    <row r="395" spans="1:2" ht="10.5" customHeight="1">
      <c r="A395" s="820" t="s">
        <v>3522</v>
      </c>
      <c r="B395" s="899" t="s">
        <v>4739</v>
      </c>
    </row>
    <row r="396" spans="1:2" ht="10.5" customHeight="1">
      <c r="A396" s="820" t="s">
        <v>3524</v>
      </c>
      <c r="B396" s="899" t="s">
        <v>3525</v>
      </c>
    </row>
    <row r="397" spans="1:2" ht="10.5" customHeight="1">
      <c r="A397" s="820" t="s">
        <v>3526</v>
      </c>
      <c r="B397" s="899" t="s">
        <v>3527</v>
      </c>
    </row>
    <row r="398" spans="1:2" ht="10.5" customHeight="1">
      <c r="A398" s="820" t="s">
        <v>3528</v>
      </c>
      <c r="B398" s="899" t="s">
        <v>3529</v>
      </c>
    </row>
    <row r="399" spans="1:2" ht="10.5" customHeight="1">
      <c r="A399" s="820" t="s">
        <v>3530</v>
      </c>
      <c r="B399" s="899" t="s">
        <v>4426</v>
      </c>
    </row>
    <row r="400" spans="1:2" ht="10.5" customHeight="1">
      <c r="A400" s="820" t="s">
        <v>3530</v>
      </c>
      <c r="B400" s="899" t="s">
        <v>3531</v>
      </c>
    </row>
    <row r="401" spans="1:2" ht="10.5" customHeight="1">
      <c r="A401" s="820" t="s">
        <v>3559</v>
      </c>
      <c r="B401" s="899" t="s">
        <v>3560</v>
      </c>
    </row>
    <row r="402" spans="1:2" ht="10.5" customHeight="1">
      <c r="A402" s="820" t="s">
        <v>3532</v>
      </c>
      <c r="B402" s="899" t="s">
        <v>3533</v>
      </c>
    </row>
    <row r="403" spans="1:2" ht="10.5" customHeight="1">
      <c r="A403" s="820" t="s">
        <v>3534</v>
      </c>
      <c r="B403" s="899" t="s">
        <v>4740</v>
      </c>
    </row>
    <row r="404" spans="1:2" ht="10.5" customHeight="1">
      <c r="A404" s="820" t="s">
        <v>3534</v>
      </c>
      <c r="B404" s="899" t="s">
        <v>4741</v>
      </c>
    </row>
    <row r="405" spans="1:2" ht="10.5" customHeight="1">
      <c r="A405" s="820" t="s">
        <v>3563</v>
      </c>
      <c r="B405" s="899" t="s">
        <v>4742</v>
      </c>
    </row>
    <row r="406" spans="1:2" ht="10.5" customHeight="1">
      <c r="A406" s="820" t="s">
        <v>3563</v>
      </c>
      <c r="B406" s="899" t="s">
        <v>3564</v>
      </c>
    </row>
    <row r="407" spans="1:2" ht="10.5" customHeight="1">
      <c r="A407" s="820" t="s">
        <v>3563</v>
      </c>
      <c r="B407" s="899" t="s">
        <v>4742</v>
      </c>
    </row>
    <row r="408" spans="1:2" ht="10.5" customHeight="1">
      <c r="A408" s="820" t="s">
        <v>3538</v>
      </c>
      <c r="B408" s="899" t="s">
        <v>3539</v>
      </c>
    </row>
    <row r="409" spans="1:2" ht="10.5" customHeight="1">
      <c r="A409" s="820" t="s">
        <v>3536</v>
      </c>
      <c r="B409" s="899" t="s">
        <v>3537</v>
      </c>
    </row>
    <row r="410" spans="1:2" ht="10.5" customHeight="1">
      <c r="A410" s="820" t="s">
        <v>3540</v>
      </c>
      <c r="B410" s="899" t="s">
        <v>4743</v>
      </c>
    </row>
    <row r="411" spans="1:2" ht="10.5" customHeight="1">
      <c r="A411" s="820" t="s">
        <v>3540</v>
      </c>
      <c r="B411" s="899" t="s">
        <v>4744</v>
      </c>
    </row>
    <row r="412" spans="1:2" ht="10.5" customHeight="1">
      <c r="A412" s="820" t="s">
        <v>4427</v>
      </c>
      <c r="B412" s="899" t="s">
        <v>4428</v>
      </c>
    </row>
    <row r="413" spans="1:2" ht="10.5" customHeight="1">
      <c r="A413" s="820" t="s">
        <v>3542</v>
      </c>
      <c r="B413" s="899" t="s">
        <v>3543</v>
      </c>
    </row>
    <row r="414" spans="1:2" ht="10.5" customHeight="1">
      <c r="A414" s="820" t="s">
        <v>3544</v>
      </c>
      <c r="B414" s="899" t="s">
        <v>3545</v>
      </c>
    </row>
    <row r="415" spans="1:2" ht="10.5" customHeight="1">
      <c r="A415" s="820" t="s">
        <v>4429</v>
      </c>
      <c r="B415" s="899" t="s">
        <v>4430</v>
      </c>
    </row>
    <row r="416" spans="1:2" ht="10.5" customHeight="1">
      <c r="A416" s="820" t="s">
        <v>2961</v>
      </c>
      <c r="B416" s="899" t="s">
        <v>2962</v>
      </c>
    </row>
    <row r="417" spans="1:2" ht="10.5" customHeight="1">
      <c r="A417" s="820" t="s">
        <v>2963</v>
      </c>
      <c r="B417" s="899" t="s">
        <v>2964</v>
      </c>
    </row>
    <row r="418" spans="1:2" ht="10.5" customHeight="1">
      <c r="A418" s="820" t="s">
        <v>3662</v>
      </c>
      <c r="B418" s="899" t="s">
        <v>3663</v>
      </c>
    </row>
    <row r="419" spans="1:2" ht="10.5" customHeight="1">
      <c r="A419" s="820" t="s">
        <v>3602</v>
      </c>
      <c r="B419" s="899" t="s">
        <v>3603</v>
      </c>
    </row>
    <row r="420" spans="1:2" ht="10.5" customHeight="1">
      <c r="A420" s="820" t="s">
        <v>3602</v>
      </c>
      <c r="B420" s="899" t="s">
        <v>4745</v>
      </c>
    </row>
    <row r="421" spans="1:2" ht="10.5" customHeight="1">
      <c r="A421" s="820" t="s">
        <v>3835</v>
      </c>
      <c r="B421" s="899" t="s">
        <v>3836</v>
      </c>
    </row>
    <row r="422" spans="1:2" ht="10.5" customHeight="1">
      <c r="A422" s="820" t="s">
        <v>3837</v>
      </c>
      <c r="B422" s="899" t="s">
        <v>3838</v>
      </c>
    </row>
    <row r="423" spans="1:2" ht="10.5" customHeight="1">
      <c r="A423" s="820" t="s">
        <v>3839</v>
      </c>
      <c r="B423" s="899" t="s">
        <v>3840</v>
      </c>
    </row>
    <row r="424" spans="1:2" ht="10.5" customHeight="1">
      <c r="A424" s="820" t="s">
        <v>3841</v>
      </c>
      <c r="B424" s="899" t="s">
        <v>3842</v>
      </c>
    </row>
    <row r="425" spans="1:2" ht="10.5" customHeight="1">
      <c r="A425" s="820" t="s">
        <v>3843</v>
      </c>
      <c r="B425" s="899" t="s">
        <v>3844</v>
      </c>
    </row>
    <row r="426" spans="1:2" ht="10.5" customHeight="1">
      <c r="A426" s="820" t="s">
        <v>3845</v>
      </c>
      <c r="B426" s="899" t="s">
        <v>3846</v>
      </c>
    </row>
    <row r="427" spans="1:2" ht="10.5" customHeight="1">
      <c r="A427" s="820" t="s">
        <v>3845</v>
      </c>
      <c r="B427" s="899" t="s">
        <v>4746</v>
      </c>
    </row>
    <row r="428" spans="1:2" ht="10.5" customHeight="1">
      <c r="A428" s="820" t="s">
        <v>3847</v>
      </c>
      <c r="B428" s="899" t="s">
        <v>3848</v>
      </c>
    </row>
    <row r="429" spans="1:2" ht="10.5" customHeight="1">
      <c r="A429" s="820" t="s">
        <v>3756</v>
      </c>
      <c r="B429" s="899" t="s">
        <v>3757</v>
      </c>
    </row>
    <row r="430" spans="1:2" ht="10.5" customHeight="1">
      <c r="A430" s="820" t="s">
        <v>3849</v>
      </c>
      <c r="B430" s="899" t="s">
        <v>3850</v>
      </c>
    </row>
    <row r="431" spans="1:2" ht="10.5" customHeight="1">
      <c r="A431" s="820" t="s">
        <v>3851</v>
      </c>
      <c r="B431" s="899" t="s">
        <v>3852</v>
      </c>
    </row>
    <row r="432" spans="1:2" ht="10.5" customHeight="1">
      <c r="A432" s="820" t="s">
        <v>3853</v>
      </c>
      <c r="B432" s="899" t="s">
        <v>3854</v>
      </c>
    </row>
    <row r="433" spans="1:2" ht="10.5" customHeight="1">
      <c r="A433" s="820" t="s">
        <v>3855</v>
      </c>
      <c r="B433" s="899" t="s">
        <v>3856</v>
      </c>
    </row>
    <row r="434" spans="1:2" ht="10.5" customHeight="1">
      <c r="A434" s="820" t="s">
        <v>3857</v>
      </c>
      <c r="B434" s="899" t="s">
        <v>3858</v>
      </c>
    </row>
    <row r="435" spans="1:2" ht="10.5" customHeight="1">
      <c r="A435" s="820" t="s">
        <v>3758</v>
      </c>
      <c r="B435" s="899" t="s">
        <v>3759</v>
      </c>
    </row>
    <row r="436" spans="1:2" ht="10.5" customHeight="1">
      <c r="A436" s="820" t="s">
        <v>3760</v>
      </c>
      <c r="B436" s="899" t="s">
        <v>3761</v>
      </c>
    </row>
    <row r="437" spans="1:2" ht="10.5" customHeight="1">
      <c r="A437" s="820" t="s">
        <v>3762</v>
      </c>
      <c r="B437" s="899" t="s">
        <v>3763</v>
      </c>
    </row>
    <row r="438" spans="1:2" ht="10.5" customHeight="1">
      <c r="A438" s="820" t="s">
        <v>3764</v>
      </c>
      <c r="B438" s="899" t="s">
        <v>3765</v>
      </c>
    </row>
    <row r="439" spans="1:2" ht="10.5" customHeight="1">
      <c r="A439" s="820" t="s">
        <v>3859</v>
      </c>
      <c r="B439" s="899" t="s">
        <v>3860</v>
      </c>
    </row>
    <row r="440" spans="1:2" ht="10.5" customHeight="1">
      <c r="A440" s="820" t="s">
        <v>3766</v>
      </c>
      <c r="B440" s="899" t="s">
        <v>3767</v>
      </c>
    </row>
    <row r="441" spans="1:2" ht="10.5" customHeight="1">
      <c r="A441" s="820" t="s">
        <v>3768</v>
      </c>
      <c r="B441" s="899" t="s">
        <v>3769</v>
      </c>
    </row>
    <row r="442" spans="1:2" ht="10.5" customHeight="1">
      <c r="A442" s="820" t="s">
        <v>3770</v>
      </c>
      <c r="B442" s="899" t="s">
        <v>3771</v>
      </c>
    </row>
    <row r="443" spans="1:2" ht="10.5" customHeight="1">
      <c r="A443" s="820" t="s">
        <v>3770</v>
      </c>
      <c r="B443" s="899" t="s">
        <v>4747</v>
      </c>
    </row>
    <row r="444" spans="1:2" ht="10.5" customHeight="1">
      <c r="A444" s="820" t="s">
        <v>3861</v>
      </c>
      <c r="B444" s="899" t="s">
        <v>3862</v>
      </c>
    </row>
    <row r="445" spans="1:2" ht="10.5" customHeight="1">
      <c r="A445" s="820" t="s">
        <v>3863</v>
      </c>
      <c r="B445" s="899" t="s">
        <v>3864</v>
      </c>
    </row>
    <row r="446" spans="1:2" ht="10.5" customHeight="1">
      <c r="A446" s="820" t="s">
        <v>3865</v>
      </c>
      <c r="B446" s="899" t="s">
        <v>3866</v>
      </c>
    </row>
    <row r="447" spans="1:2" ht="10.5" customHeight="1">
      <c r="A447" s="820" t="s">
        <v>3867</v>
      </c>
      <c r="B447" s="899" t="s">
        <v>3868</v>
      </c>
    </row>
    <row r="448" spans="1:2" ht="10.5" customHeight="1">
      <c r="A448" s="820" t="s">
        <v>4431</v>
      </c>
      <c r="B448" s="899" t="s">
        <v>4432</v>
      </c>
    </row>
    <row r="449" spans="1:2" ht="10.5" customHeight="1">
      <c r="A449" s="820" t="s">
        <v>1927</v>
      </c>
      <c r="B449" s="899" t="s">
        <v>4748</v>
      </c>
    </row>
    <row r="450" spans="1:2" ht="10.5" customHeight="1">
      <c r="A450" s="820" t="s">
        <v>3256</v>
      </c>
      <c r="B450" s="899" t="s">
        <v>3257</v>
      </c>
    </row>
    <row r="451" spans="1:2" ht="10.5" customHeight="1">
      <c r="A451" s="820" t="s">
        <v>3256</v>
      </c>
      <c r="B451" s="899" t="s">
        <v>3258</v>
      </c>
    </row>
    <row r="452" spans="1:2" ht="10.5" customHeight="1">
      <c r="A452" s="820" t="s">
        <v>3259</v>
      </c>
      <c r="B452" s="899" t="s">
        <v>3260</v>
      </c>
    </row>
    <row r="453" spans="1:2" ht="10.5" customHeight="1">
      <c r="A453" s="820" t="s">
        <v>3261</v>
      </c>
      <c r="B453" s="899" t="s">
        <v>3262</v>
      </c>
    </row>
    <row r="454" spans="1:2" ht="10.5" customHeight="1">
      <c r="A454" s="820" t="s">
        <v>3261</v>
      </c>
      <c r="B454" s="899" t="s">
        <v>4749</v>
      </c>
    </row>
    <row r="455" spans="1:2" ht="10.5" customHeight="1">
      <c r="A455" s="820" t="s">
        <v>3263</v>
      </c>
      <c r="B455" s="899" t="s">
        <v>3264</v>
      </c>
    </row>
    <row r="456" spans="1:2" ht="10.5" customHeight="1">
      <c r="A456" s="820" t="s">
        <v>3265</v>
      </c>
      <c r="B456" s="899" t="s">
        <v>3266</v>
      </c>
    </row>
    <row r="457" spans="1:2" ht="10.5" customHeight="1">
      <c r="A457" s="820" t="s">
        <v>3604</v>
      </c>
      <c r="B457" s="899" t="s">
        <v>3605</v>
      </c>
    </row>
    <row r="458" spans="1:2" ht="10.5" customHeight="1">
      <c r="A458" s="820" t="s">
        <v>3606</v>
      </c>
      <c r="B458" s="899" t="s">
        <v>3607</v>
      </c>
    </row>
    <row r="459" spans="1:2" ht="10.5" customHeight="1">
      <c r="A459" s="820" t="s">
        <v>3608</v>
      </c>
      <c r="B459" s="899" t="s">
        <v>3609</v>
      </c>
    </row>
    <row r="460" spans="1:2" ht="10.5" customHeight="1">
      <c r="A460" s="820" t="s">
        <v>4435</v>
      </c>
      <c r="B460" s="899" t="s">
        <v>4436</v>
      </c>
    </row>
    <row r="461" spans="1:2" ht="10.5" customHeight="1">
      <c r="A461" s="820" t="s">
        <v>3610</v>
      </c>
      <c r="B461" s="899" t="s">
        <v>3611</v>
      </c>
    </row>
    <row r="462" spans="1:2" ht="10.5" customHeight="1">
      <c r="A462" s="820" t="s">
        <v>4437</v>
      </c>
      <c r="B462" s="899" t="s">
        <v>4438</v>
      </c>
    </row>
    <row r="463" spans="1:2" ht="10.5" customHeight="1">
      <c r="A463" s="820" t="s">
        <v>4439</v>
      </c>
      <c r="B463" s="899" t="s">
        <v>4440</v>
      </c>
    </row>
    <row r="464" spans="1:2" ht="10.5" customHeight="1">
      <c r="A464" s="820" t="s">
        <v>4441</v>
      </c>
      <c r="B464" s="899" t="s">
        <v>4442</v>
      </c>
    </row>
    <row r="465" spans="1:2" ht="10.5" customHeight="1">
      <c r="A465" s="820" t="s">
        <v>4443</v>
      </c>
      <c r="B465" s="899" t="s">
        <v>4444</v>
      </c>
    </row>
    <row r="466" spans="1:2" ht="10.5" customHeight="1">
      <c r="A466" s="820" t="s">
        <v>3871</v>
      </c>
      <c r="B466" s="899" t="s">
        <v>3872</v>
      </c>
    </row>
    <row r="467" spans="1:2" ht="10.5" customHeight="1">
      <c r="A467" s="820" t="s">
        <v>3772</v>
      </c>
      <c r="B467" s="899" t="s">
        <v>3773</v>
      </c>
    </row>
    <row r="468" spans="1:2" ht="10.5" customHeight="1">
      <c r="A468" s="820" t="s">
        <v>3873</v>
      </c>
      <c r="B468" s="899" t="s">
        <v>3874</v>
      </c>
    </row>
    <row r="469" spans="1:2" ht="10.5" customHeight="1">
      <c r="A469" s="820" t="s">
        <v>4447</v>
      </c>
      <c r="B469" s="899" t="s">
        <v>4448</v>
      </c>
    </row>
    <row r="470" spans="1:2" ht="10.5" customHeight="1">
      <c r="A470" s="820" t="s">
        <v>3612</v>
      </c>
      <c r="B470" s="899" t="s">
        <v>3613</v>
      </c>
    </row>
    <row r="471" spans="1:2" ht="10.5" customHeight="1">
      <c r="A471" s="820" t="s">
        <v>3614</v>
      </c>
      <c r="B471" s="870" t="s">
        <v>3615</v>
      </c>
    </row>
    <row r="472" spans="1:2" ht="10.5" customHeight="1">
      <c r="A472" s="820" t="s">
        <v>3616</v>
      </c>
      <c r="B472" s="899" t="s">
        <v>4750</v>
      </c>
    </row>
    <row r="473" spans="1:2" ht="10.5" customHeight="1">
      <c r="A473" s="820" t="s">
        <v>3618</v>
      </c>
      <c r="B473" s="899" t="s">
        <v>3619</v>
      </c>
    </row>
    <row r="474" spans="1:2" ht="10.5" customHeight="1">
      <c r="A474" s="820" t="s">
        <v>3618</v>
      </c>
      <c r="B474" s="870" t="s">
        <v>3619</v>
      </c>
    </row>
    <row r="475" spans="1:2" ht="10.5" customHeight="1">
      <c r="A475" s="820" t="s">
        <v>3620</v>
      </c>
      <c r="B475" s="899" t="s">
        <v>3621</v>
      </c>
    </row>
    <row r="476" spans="1:2" ht="10.5" customHeight="1">
      <c r="A476" s="820" t="s">
        <v>3875</v>
      </c>
      <c r="B476" s="899" t="s">
        <v>3876</v>
      </c>
    </row>
    <row r="477" spans="1:2" ht="10.5" customHeight="1">
      <c r="A477" s="820" t="s">
        <v>3664</v>
      </c>
      <c r="B477" s="899" t="s">
        <v>3665</v>
      </c>
    </row>
    <row r="478" spans="1:2" ht="10.5" customHeight="1">
      <c r="A478" s="820" t="s">
        <v>4484</v>
      </c>
      <c r="B478" s="899" t="s">
        <v>4485</v>
      </c>
    </row>
    <row r="479" spans="1:2" ht="10.5" customHeight="1">
      <c r="A479" s="820" t="s">
        <v>4488</v>
      </c>
      <c r="B479" s="899" t="s">
        <v>4489</v>
      </c>
    </row>
    <row r="480" spans="1:2" ht="10.5" customHeight="1">
      <c r="A480" s="820" t="s">
        <v>3666</v>
      </c>
      <c r="B480" s="899" t="s">
        <v>3667</v>
      </c>
    </row>
    <row r="481" spans="1:2" ht="10.5" customHeight="1">
      <c r="A481" s="820" t="s">
        <v>4486</v>
      </c>
      <c r="B481" s="899" t="s">
        <v>4487</v>
      </c>
    </row>
    <row r="482" spans="1:2" ht="10.5" customHeight="1">
      <c r="A482" s="820" t="s">
        <v>3668</v>
      </c>
      <c r="B482" s="899" t="s">
        <v>3669</v>
      </c>
    </row>
    <row r="483" spans="1:2" ht="10.5" customHeight="1">
      <c r="A483" s="820" t="s">
        <v>3622</v>
      </c>
      <c r="B483" s="870" t="s">
        <v>3623</v>
      </c>
    </row>
    <row r="484" spans="1:2" ht="10.5" customHeight="1">
      <c r="A484" s="820" t="s">
        <v>3670</v>
      </c>
      <c r="B484" s="899" t="s">
        <v>3671</v>
      </c>
    </row>
    <row r="485" spans="1:2" ht="10.5" customHeight="1">
      <c r="A485" s="820" t="s">
        <v>3672</v>
      </c>
      <c r="B485" s="899" t="s">
        <v>3673</v>
      </c>
    </row>
    <row r="486" spans="1:2" ht="10.5" customHeight="1">
      <c r="A486" s="820" t="s">
        <v>3674</v>
      </c>
      <c r="B486" s="899" t="s">
        <v>3675</v>
      </c>
    </row>
    <row r="487" spans="1:2" ht="10.5" customHeight="1">
      <c r="A487" s="820" t="s">
        <v>3676</v>
      </c>
      <c r="B487" s="899" t="s">
        <v>3677</v>
      </c>
    </row>
    <row r="488" spans="1:2" ht="10.5" customHeight="1">
      <c r="A488" s="820" t="s">
        <v>4492</v>
      </c>
      <c r="B488" s="899" t="s">
        <v>4493</v>
      </c>
    </row>
    <row r="489" spans="1:2" ht="10.5" customHeight="1">
      <c r="A489" s="820" t="s">
        <v>3682</v>
      </c>
      <c r="B489" s="899" t="s">
        <v>3683</v>
      </c>
    </row>
    <row r="490" spans="1:2" ht="10.5" customHeight="1">
      <c r="A490" s="820" t="s">
        <v>3624</v>
      </c>
      <c r="B490" s="899" t="s">
        <v>3625</v>
      </c>
    </row>
    <row r="491" spans="1:2" ht="10.5" customHeight="1">
      <c r="A491" s="820" t="s">
        <v>3684</v>
      </c>
      <c r="B491" s="899" t="s">
        <v>3685</v>
      </c>
    </row>
    <row r="492" spans="1:2" ht="10.5" customHeight="1">
      <c r="A492" s="820" t="s">
        <v>3686</v>
      </c>
      <c r="B492" s="899" t="s">
        <v>3687</v>
      </c>
    </row>
    <row r="493" spans="1:2" ht="10.5" customHeight="1">
      <c r="A493" s="820" t="s">
        <v>4494</v>
      </c>
      <c r="B493" s="899" t="s">
        <v>4495</v>
      </c>
    </row>
    <row r="494" spans="1:2" ht="10.5" customHeight="1">
      <c r="A494" s="820" t="s">
        <v>4496</v>
      </c>
      <c r="B494" s="927" t="s">
        <v>4497</v>
      </c>
    </row>
    <row r="495" spans="1:2" ht="10.5" customHeight="1">
      <c r="A495" s="820" t="s">
        <v>3688</v>
      </c>
      <c r="B495" s="899" t="s">
        <v>3689</v>
      </c>
    </row>
    <row r="496" spans="1:2" ht="10.5" customHeight="1">
      <c r="A496" s="820" t="s">
        <v>3690</v>
      </c>
      <c r="B496" s="899" t="s">
        <v>3691</v>
      </c>
    </row>
    <row r="497" spans="1:2" ht="10.5" customHeight="1">
      <c r="A497" s="820" t="s">
        <v>3692</v>
      </c>
      <c r="B497" s="899" t="s">
        <v>3693</v>
      </c>
    </row>
    <row r="498" spans="1:2" ht="10.5" customHeight="1">
      <c r="A498" s="820" t="s">
        <v>3692</v>
      </c>
      <c r="B498" s="899" t="s">
        <v>4751</v>
      </c>
    </row>
    <row r="499" spans="1:2" ht="10.5" customHeight="1">
      <c r="A499" s="820" t="s">
        <v>3628</v>
      </c>
      <c r="B499" s="899" t="s">
        <v>3629</v>
      </c>
    </row>
    <row r="500" spans="1:2" ht="10.5" customHeight="1">
      <c r="A500" s="820" t="s">
        <v>3628</v>
      </c>
      <c r="B500" s="899" t="s">
        <v>4752</v>
      </c>
    </row>
    <row r="501" spans="1:2" ht="10.5" customHeight="1">
      <c r="A501" s="820" t="s">
        <v>3630</v>
      </c>
      <c r="B501" s="899" t="s">
        <v>3631</v>
      </c>
    </row>
    <row r="502" spans="1:2" ht="10.5" customHeight="1">
      <c r="A502" s="820" t="s">
        <v>3632</v>
      </c>
      <c r="B502" s="899" t="s">
        <v>3633</v>
      </c>
    </row>
    <row r="503" spans="1:2" ht="10.5" customHeight="1">
      <c r="A503" s="820" t="s">
        <v>3634</v>
      </c>
      <c r="B503" s="899" t="s">
        <v>3635</v>
      </c>
    </row>
    <row r="504" spans="1:2" ht="10.5" customHeight="1">
      <c r="A504" s="820" t="s">
        <v>3636</v>
      </c>
      <c r="B504" s="899" t="s">
        <v>3637</v>
      </c>
    </row>
    <row r="505" spans="1:2" ht="10.5" customHeight="1">
      <c r="A505" s="820" t="s">
        <v>3694</v>
      </c>
      <c r="B505" s="899" t="s">
        <v>3695</v>
      </c>
    </row>
    <row r="506" spans="1:2" ht="10.5" customHeight="1">
      <c r="A506" s="820" t="s">
        <v>3646</v>
      </c>
      <c r="B506" s="899" t="s">
        <v>3647</v>
      </c>
    </row>
    <row r="507" spans="1:2" ht="10.5" customHeight="1">
      <c r="A507" s="820" t="s">
        <v>3696</v>
      </c>
      <c r="B507" s="899" t="s">
        <v>3697</v>
      </c>
    </row>
    <row r="508" spans="1:2" ht="10.5" customHeight="1">
      <c r="A508" s="820" t="s">
        <v>3698</v>
      </c>
      <c r="B508" s="899" t="s">
        <v>3699</v>
      </c>
    </row>
    <row r="509" spans="1:2" ht="10.5" customHeight="1">
      <c r="A509" s="820" t="s">
        <v>3700</v>
      </c>
      <c r="B509" s="899" t="s">
        <v>3701</v>
      </c>
    </row>
    <row r="510" spans="1:2" ht="10.5" customHeight="1">
      <c r="A510" s="820" t="s">
        <v>3702</v>
      </c>
      <c r="B510" s="899" t="s">
        <v>3703</v>
      </c>
    </row>
    <row r="511" spans="1:2" ht="10.5" customHeight="1">
      <c r="A511" s="820" t="s">
        <v>3704</v>
      </c>
      <c r="B511" s="899" t="s">
        <v>3705</v>
      </c>
    </row>
    <row r="512" spans="1:2" ht="10.5" customHeight="1">
      <c r="A512" s="820" t="s">
        <v>3638</v>
      </c>
      <c r="B512" s="870" t="s">
        <v>3639</v>
      </c>
    </row>
    <row r="513" spans="1:2" ht="10.5" customHeight="1">
      <c r="A513" s="820" t="s">
        <v>3678</v>
      </c>
      <c r="B513" s="899" t="s">
        <v>3679</v>
      </c>
    </row>
    <row r="514" spans="1:2" ht="10.5" customHeight="1">
      <c r="A514" s="820" t="s">
        <v>3877</v>
      </c>
      <c r="B514" s="899" t="s">
        <v>3878</v>
      </c>
    </row>
    <row r="515" spans="1:2" ht="10.5" customHeight="1">
      <c r="A515" s="820" t="s">
        <v>3706</v>
      </c>
      <c r="B515" s="899" t="s">
        <v>3707</v>
      </c>
    </row>
    <row r="516" spans="1:2" ht="10.5" customHeight="1">
      <c r="A516" s="820" t="s">
        <v>4498</v>
      </c>
      <c r="B516" s="899" t="s">
        <v>4499</v>
      </c>
    </row>
    <row r="517" spans="1:2" ht="10.5" customHeight="1">
      <c r="A517" s="820" t="s">
        <v>3708</v>
      </c>
      <c r="B517" s="899" t="s">
        <v>4753</v>
      </c>
    </row>
    <row r="518" spans="1:2" ht="10.5" customHeight="1">
      <c r="A518" s="820" t="s">
        <v>3710</v>
      </c>
      <c r="B518" s="899" t="s">
        <v>3711</v>
      </c>
    </row>
    <row r="519" spans="1:2" ht="10.5" customHeight="1">
      <c r="A519" s="820" t="s">
        <v>3712</v>
      </c>
      <c r="B519" s="899" t="s">
        <v>4754</v>
      </c>
    </row>
    <row r="520" spans="1:2" ht="10.5" customHeight="1">
      <c r="A520" s="820" t="s">
        <v>3714</v>
      </c>
      <c r="B520" s="899" t="s">
        <v>3715</v>
      </c>
    </row>
    <row r="521" spans="1:2" ht="10.5" customHeight="1">
      <c r="A521" s="820" t="s">
        <v>3716</v>
      </c>
      <c r="B521" s="899" t="s">
        <v>3717</v>
      </c>
    </row>
    <row r="522" spans="1:2" ht="10.5" customHeight="1">
      <c r="A522" s="820" t="s">
        <v>3640</v>
      </c>
      <c r="B522" s="899" t="s">
        <v>3641</v>
      </c>
    </row>
    <row r="523" spans="1:2" ht="10.5" customHeight="1">
      <c r="A523" s="820" t="s">
        <v>3642</v>
      </c>
      <c r="B523" s="899" t="s">
        <v>3643</v>
      </c>
    </row>
    <row r="524" spans="1:2" ht="10.5" customHeight="1">
      <c r="A524" s="820" t="s">
        <v>3644</v>
      </c>
      <c r="B524" s="899" t="s">
        <v>3645</v>
      </c>
    </row>
    <row r="525" spans="1:2" ht="10.5" customHeight="1">
      <c r="A525" s="820" t="s">
        <v>3648</v>
      </c>
      <c r="B525" s="899" t="s">
        <v>3649</v>
      </c>
    </row>
    <row r="526" spans="1:2" ht="10.5" customHeight="1">
      <c r="A526" s="820" t="s">
        <v>3650</v>
      </c>
      <c r="B526" s="899" t="s">
        <v>3651</v>
      </c>
    </row>
    <row r="527" spans="1:2" ht="10.5" customHeight="1">
      <c r="A527" s="820" t="s">
        <v>3718</v>
      </c>
      <c r="B527" s="899" t="s">
        <v>3719</v>
      </c>
    </row>
    <row r="528" spans="1:2" ht="10.5" customHeight="1">
      <c r="A528" s="820" t="s">
        <v>3652</v>
      </c>
      <c r="B528" s="899" t="s">
        <v>3653</v>
      </c>
    </row>
    <row r="529" spans="1:2" ht="10.5" customHeight="1">
      <c r="A529" s="820" t="s">
        <v>3654</v>
      </c>
      <c r="B529" s="924" t="s">
        <v>3655</v>
      </c>
    </row>
    <row r="530" spans="1:2" ht="10.5" customHeight="1">
      <c r="A530" s="820" t="s">
        <v>3196</v>
      </c>
      <c r="B530" s="899" t="s">
        <v>3197</v>
      </c>
    </row>
    <row r="531" spans="1:2" ht="10.5" customHeight="1">
      <c r="A531" s="820" t="s">
        <v>3720</v>
      </c>
      <c r="B531" s="899" t="s">
        <v>3721</v>
      </c>
    </row>
    <row r="532" spans="1:2" ht="10.5" customHeight="1">
      <c r="A532" s="820" t="s">
        <v>3722</v>
      </c>
      <c r="B532" s="899" t="s">
        <v>3723</v>
      </c>
    </row>
    <row r="533" spans="1:2" ht="10.5" customHeight="1">
      <c r="A533" s="820" t="s">
        <v>3750</v>
      </c>
      <c r="B533" s="899" t="s">
        <v>3751</v>
      </c>
    </row>
    <row r="534" spans="1:2" ht="10.5" customHeight="1">
      <c r="A534" s="820" t="s">
        <v>4503</v>
      </c>
      <c r="B534" s="899" t="s">
        <v>4504</v>
      </c>
    </row>
    <row r="535" spans="1:2" ht="10.5" customHeight="1">
      <c r="A535" s="820" t="s">
        <v>4505</v>
      </c>
      <c r="B535" s="899" t="s">
        <v>4506</v>
      </c>
    </row>
    <row r="536" spans="1:2" ht="10.5" customHeight="1">
      <c r="A536" s="820" t="s">
        <v>3724</v>
      </c>
      <c r="B536" s="899" t="s">
        <v>3725</v>
      </c>
    </row>
    <row r="537" spans="1:2" ht="10.5" customHeight="1">
      <c r="A537" s="820" t="s">
        <v>2922</v>
      </c>
      <c r="B537" s="899" t="s">
        <v>2923</v>
      </c>
    </row>
    <row r="538" spans="1:2" ht="10.5" customHeight="1">
      <c r="A538" s="820" t="s">
        <v>2059</v>
      </c>
      <c r="B538" s="899" t="s">
        <v>2060</v>
      </c>
    </row>
    <row r="539" spans="1:2" ht="10.5" customHeight="1">
      <c r="A539" s="820" t="s">
        <v>2061</v>
      </c>
      <c r="B539" s="899" t="s">
        <v>2062</v>
      </c>
    </row>
    <row r="540" spans="1:2" ht="10.5" customHeight="1">
      <c r="A540" s="820" t="s">
        <v>2063</v>
      </c>
      <c r="B540" s="899" t="s">
        <v>2064</v>
      </c>
    </row>
    <row r="541" spans="1:2" ht="10.5" customHeight="1">
      <c r="A541" s="820" t="s">
        <v>2065</v>
      </c>
      <c r="B541" s="899" t="s">
        <v>2066</v>
      </c>
    </row>
    <row r="542" spans="1:2" ht="10.5" customHeight="1">
      <c r="A542" s="820" t="s">
        <v>2067</v>
      </c>
      <c r="B542" s="899" t="s">
        <v>2068</v>
      </c>
    </row>
    <row r="543" spans="1:2" ht="10.5" customHeight="1">
      <c r="A543" s="820" t="s">
        <v>2069</v>
      </c>
      <c r="B543" s="899" t="s">
        <v>2070</v>
      </c>
    </row>
    <row r="544" spans="1:2" ht="10.5" customHeight="1">
      <c r="A544" s="820" t="s">
        <v>144</v>
      </c>
      <c r="B544" s="899" t="s">
        <v>2071</v>
      </c>
    </row>
    <row r="545" spans="1:2" ht="10.5" customHeight="1">
      <c r="A545" s="820" t="s">
        <v>2072</v>
      </c>
      <c r="B545" s="899" t="s">
        <v>2073</v>
      </c>
    </row>
    <row r="546" spans="1:2" ht="10.5" customHeight="1">
      <c r="A546" s="820" t="s">
        <v>2072</v>
      </c>
      <c r="B546" s="899" t="s">
        <v>4755</v>
      </c>
    </row>
    <row r="547" spans="1:2" ht="10.5" customHeight="1">
      <c r="A547" s="820" t="s">
        <v>2924</v>
      </c>
      <c r="B547" s="899" t="s">
        <v>2925</v>
      </c>
    </row>
    <row r="548" spans="1:2" ht="10.5" customHeight="1">
      <c r="A548" s="820" t="s">
        <v>2087</v>
      </c>
      <c r="B548" s="899" t="s">
        <v>4756</v>
      </c>
    </row>
    <row r="549" spans="1:2" ht="10.5" customHeight="1">
      <c r="A549" s="820" t="s">
        <v>2087</v>
      </c>
      <c r="B549" s="899" t="s">
        <v>2088</v>
      </c>
    </row>
    <row r="550" spans="1:2" ht="10.5" customHeight="1">
      <c r="A550" s="820" t="s">
        <v>2089</v>
      </c>
      <c r="B550" s="899" t="s">
        <v>2090</v>
      </c>
    </row>
    <row r="551" spans="1:2" ht="10.5" customHeight="1">
      <c r="A551" s="820" t="s">
        <v>2091</v>
      </c>
      <c r="B551" s="899" t="s">
        <v>4757</v>
      </c>
    </row>
    <row r="552" spans="1:2" ht="10.5" customHeight="1">
      <c r="A552" s="820" t="s">
        <v>2093</v>
      </c>
      <c r="B552" s="899" t="s">
        <v>2094</v>
      </c>
    </row>
    <row r="553" spans="1:2" ht="10.5" customHeight="1">
      <c r="A553" s="820" t="s">
        <v>2095</v>
      </c>
      <c r="B553" s="899" t="s">
        <v>2096</v>
      </c>
    </row>
    <row r="554" spans="1:2" ht="10.5" customHeight="1">
      <c r="A554" s="820" t="s">
        <v>2097</v>
      </c>
      <c r="B554" s="899" t="s">
        <v>2098</v>
      </c>
    </row>
    <row r="555" spans="1:2" ht="10.5" customHeight="1">
      <c r="A555" s="820" t="s">
        <v>2099</v>
      </c>
      <c r="B555" s="899" t="s">
        <v>2100</v>
      </c>
    </row>
    <row r="556" spans="1:2" ht="10.5" customHeight="1">
      <c r="A556" s="820" t="s">
        <v>2101</v>
      </c>
      <c r="B556" s="899" t="s">
        <v>2102</v>
      </c>
    </row>
    <row r="557" spans="1:2" ht="10.5" customHeight="1">
      <c r="A557" s="820" t="s">
        <v>2103</v>
      </c>
      <c r="B557" s="899" t="s">
        <v>4758</v>
      </c>
    </row>
    <row r="558" spans="1:2" ht="10.5" customHeight="1">
      <c r="A558" s="820" t="s">
        <v>3565</v>
      </c>
      <c r="B558" s="899" t="s">
        <v>3566</v>
      </c>
    </row>
    <row r="559" spans="1:2" ht="10.5" customHeight="1">
      <c r="A559" s="820" t="s">
        <v>4135</v>
      </c>
      <c r="B559" s="899" t="s">
        <v>4136</v>
      </c>
    </row>
    <row r="560" spans="1:2" ht="10.5" customHeight="1">
      <c r="A560" s="820" t="s">
        <v>4137</v>
      </c>
      <c r="B560" s="899" t="s">
        <v>4138</v>
      </c>
    </row>
    <row r="561" spans="1:2" ht="10.5" customHeight="1">
      <c r="A561" s="820" t="s">
        <v>4137</v>
      </c>
      <c r="B561" s="899" t="s">
        <v>4138</v>
      </c>
    </row>
    <row r="562" spans="1:2" ht="10.5" customHeight="1">
      <c r="A562" s="820" t="s">
        <v>4139</v>
      </c>
      <c r="B562" s="899" t="s">
        <v>4140</v>
      </c>
    </row>
    <row r="563" spans="1:2" ht="10.5" customHeight="1">
      <c r="A563" s="820" t="s">
        <v>4141</v>
      </c>
      <c r="B563" s="899" t="s">
        <v>4142</v>
      </c>
    </row>
    <row r="564" spans="1:2" ht="10.5" customHeight="1">
      <c r="A564" s="820" t="s">
        <v>4143</v>
      </c>
      <c r="B564" s="899" t="s">
        <v>4144</v>
      </c>
    </row>
    <row r="565" spans="1:2" ht="10.5" customHeight="1">
      <c r="A565" s="820" t="s">
        <v>4582</v>
      </c>
      <c r="B565" s="899" t="s">
        <v>2079</v>
      </c>
    </row>
    <row r="566" spans="1:2" ht="10.5" customHeight="1">
      <c r="A566" s="820" t="s">
        <v>2926</v>
      </c>
      <c r="B566" s="899" t="s">
        <v>2927</v>
      </c>
    </row>
    <row r="567" spans="1:2" ht="10.5" customHeight="1">
      <c r="A567" s="820" t="s">
        <v>2080</v>
      </c>
      <c r="B567" s="899" t="s">
        <v>2081</v>
      </c>
    </row>
    <row r="568" spans="1:2" ht="10.5" customHeight="1">
      <c r="A568" s="820" t="s">
        <v>2082</v>
      </c>
      <c r="B568" s="899" t="s">
        <v>2083</v>
      </c>
    </row>
    <row r="569" spans="1:2" ht="10.5" customHeight="1">
      <c r="A569" s="820" t="s">
        <v>2084</v>
      </c>
      <c r="B569" s="899" t="s">
        <v>2085</v>
      </c>
    </row>
    <row r="570" spans="1:2" ht="10.5" customHeight="1">
      <c r="A570" s="820" t="s">
        <v>2106</v>
      </c>
      <c r="B570" s="899" t="s">
        <v>4759</v>
      </c>
    </row>
    <row r="571" spans="1:2" ht="10.5" customHeight="1">
      <c r="A571" s="820" t="s">
        <v>2108</v>
      </c>
      <c r="B571" s="899" t="s">
        <v>4760</v>
      </c>
    </row>
    <row r="572" spans="1:2" ht="10.5" customHeight="1">
      <c r="A572" s="820" t="s">
        <v>2110</v>
      </c>
      <c r="B572" s="899" t="s">
        <v>4761</v>
      </c>
    </row>
    <row r="573" spans="1:2" ht="10.5" customHeight="1">
      <c r="A573" s="820" t="s">
        <v>2112</v>
      </c>
      <c r="B573" s="899" t="s">
        <v>4762</v>
      </c>
    </row>
    <row r="574" spans="1:2" ht="10.5" customHeight="1">
      <c r="A574" s="820" t="s">
        <v>2114</v>
      </c>
      <c r="B574" s="899" t="s">
        <v>4763</v>
      </c>
    </row>
    <row r="575" spans="1:2" ht="10.5" customHeight="1">
      <c r="A575" s="820" t="s">
        <v>2116</v>
      </c>
      <c r="B575" s="899" t="s">
        <v>4764</v>
      </c>
    </row>
    <row r="576" spans="1:2" ht="10.5" customHeight="1">
      <c r="A576" s="820" t="s">
        <v>2118</v>
      </c>
      <c r="B576" s="899" t="s">
        <v>4765</v>
      </c>
    </row>
    <row r="577" spans="1:2" ht="10.5" customHeight="1">
      <c r="A577" s="820" t="s">
        <v>2120</v>
      </c>
      <c r="B577" s="899" t="s">
        <v>4766</v>
      </c>
    </row>
    <row r="578" spans="1:2" ht="10.5" customHeight="1">
      <c r="A578" s="820" t="s">
        <v>2122</v>
      </c>
      <c r="B578" s="899" t="s">
        <v>4767</v>
      </c>
    </row>
    <row r="579" spans="1:2" ht="10.5" customHeight="1">
      <c r="A579" s="820" t="s">
        <v>2124</v>
      </c>
      <c r="B579" s="899" t="s">
        <v>4768</v>
      </c>
    </row>
    <row r="580" spans="1:2" ht="10.5" customHeight="1">
      <c r="A580" s="820" t="s">
        <v>2126</v>
      </c>
      <c r="B580" s="899" t="s">
        <v>4769</v>
      </c>
    </row>
    <row r="581" spans="1:2" ht="10.5" customHeight="1">
      <c r="A581" s="820" t="s">
        <v>2126</v>
      </c>
      <c r="B581" s="899" t="s">
        <v>4770</v>
      </c>
    </row>
    <row r="582" spans="1:2" ht="10.5" customHeight="1">
      <c r="A582" s="820" t="s">
        <v>2128</v>
      </c>
      <c r="B582" s="899" t="s">
        <v>2129</v>
      </c>
    </row>
    <row r="583" spans="1:2" ht="10.5" customHeight="1">
      <c r="A583" s="820" t="s">
        <v>1949</v>
      </c>
      <c r="B583" s="899" t="s">
        <v>1950</v>
      </c>
    </row>
    <row r="584" spans="1:2" ht="10.5" customHeight="1">
      <c r="A584" s="820" t="s">
        <v>1951</v>
      </c>
      <c r="B584" s="899" t="s">
        <v>1952</v>
      </c>
    </row>
    <row r="585" spans="1:2" ht="10.5" customHeight="1">
      <c r="A585" s="820" t="s">
        <v>1953</v>
      </c>
      <c r="B585" s="899" t="s">
        <v>1954</v>
      </c>
    </row>
    <row r="586" spans="1:2" ht="10.5" customHeight="1">
      <c r="A586" s="820" t="s">
        <v>1955</v>
      </c>
      <c r="B586" s="899" t="s">
        <v>1956</v>
      </c>
    </row>
    <row r="587" spans="1:2" ht="10.5" customHeight="1">
      <c r="A587" s="820" t="s">
        <v>1957</v>
      </c>
      <c r="B587" s="899" t="s">
        <v>1958</v>
      </c>
    </row>
    <row r="588" spans="1:2" ht="10.5" customHeight="1">
      <c r="A588" s="820" t="s">
        <v>1959</v>
      </c>
      <c r="B588" s="899" t="s">
        <v>1960</v>
      </c>
    </row>
    <row r="589" spans="1:2" ht="10.5" customHeight="1">
      <c r="A589" s="820" t="s">
        <v>1961</v>
      </c>
      <c r="B589" s="928" t="s">
        <v>1962</v>
      </c>
    </row>
    <row r="590" spans="1:2" ht="10.5" customHeight="1">
      <c r="A590" s="820" t="s">
        <v>1963</v>
      </c>
      <c r="B590" s="899" t="s">
        <v>1964</v>
      </c>
    </row>
    <row r="591" spans="1:2" ht="10.5" customHeight="1">
      <c r="A591" s="820" t="s">
        <v>1965</v>
      </c>
      <c r="B591" s="899" t="s">
        <v>1966</v>
      </c>
    </row>
    <row r="592" spans="1:2" ht="10.5" customHeight="1">
      <c r="A592" s="820" t="s">
        <v>1967</v>
      </c>
      <c r="B592" s="899" t="s">
        <v>1968</v>
      </c>
    </row>
    <row r="593" spans="1:2" ht="10.5" customHeight="1">
      <c r="A593" s="820" t="s">
        <v>1969</v>
      </c>
      <c r="B593" s="899" t="s">
        <v>1970</v>
      </c>
    </row>
    <row r="594" spans="1:2" ht="10.5" customHeight="1">
      <c r="A594" s="820" t="s">
        <v>1971</v>
      </c>
      <c r="B594" s="929" t="s">
        <v>1972</v>
      </c>
    </row>
    <row r="595" spans="1:2" ht="10.5" customHeight="1">
      <c r="A595" s="820" t="s">
        <v>1973</v>
      </c>
      <c r="B595" s="899" t="s">
        <v>1974</v>
      </c>
    </row>
    <row r="596" spans="1:2" ht="10.5" customHeight="1">
      <c r="A596" s="820" t="s">
        <v>1975</v>
      </c>
      <c r="B596" s="899" t="s">
        <v>1976</v>
      </c>
    </row>
    <row r="597" spans="1:2" ht="10.5" customHeight="1">
      <c r="A597" s="820" t="s">
        <v>1977</v>
      </c>
      <c r="B597" s="899" t="s">
        <v>1978</v>
      </c>
    </row>
    <row r="598" spans="1:2" ht="10.5" customHeight="1">
      <c r="A598" s="820" t="s">
        <v>1979</v>
      </c>
      <c r="B598" s="899" t="s">
        <v>1980</v>
      </c>
    </row>
    <row r="599" spans="1:2" ht="10.5" customHeight="1">
      <c r="A599" s="820" t="s">
        <v>1981</v>
      </c>
      <c r="B599" s="899" t="s">
        <v>1982</v>
      </c>
    </row>
    <row r="600" spans="1:2" ht="10.5" customHeight="1">
      <c r="A600" s="820" t="s">
        <v>1983</v>
      </c>
      <c r="B600" s="899" t="s">
        <v>1984</v>
      </c>
    </row>
    <row r="601" spans="1:2" ht="10.5" customHeight="1">
      <c r="A601" s="820" t="s">
        <v>1985</v>
      </c>
      <c r="B601" s="899" t="s">
        <v>1986</v>
      </c>
    </row>
    <row r="602" spans="1:2" ht="10.5" customHeight="1">
      <c r="A602" s="820" t="s">
        <v>1987</v>
      </c>
      <c r="B602" s="899" t="s">
        <v>1988</v>
      </c>
    </row>
    <row r="603" spans="1:2" ht="10.5" customHeight="1">
      <c r="A603" s="820" t="s">
        <v>1989</v>
      </c>
      <c r="B603" s="899" t="s">
        <v>1990</v>
      </c>
    </row>
    <row r="604" spans="1:2" ht="10.5" customHeight="1">
      <c r="A604" s="820" t="s">
        <v>1991</v>
      </c>
      <c r="B604" s="899" t="s">
        <v>1992</v>
      </c>
    </row>
    <row r="605" spans="1:2" ht="10.5" customHeight="1">
      <c r="A605" s="820" t="s">
        <v>1995</v>
      </c>
      <c r="B605" s="899" t="s">
        <v>1996</v>
      </c>
    </row>
    <row r="606" spans="1:2" ht="10.5" customHeight="1">
      <c r="A606" s="820" t="s">
        <v>1997</v>
      </c>
      <c r="B606" s="899" t="s">
        <v>1998</v>
      </c>
    </row>
    <row r="607" spans="1:2" ht="10.5" customHeight="1">
      <c r="A607" s="820" t="s">
        <v>1999</v>
      </c>
      <c r="B607" s="899" t="s">
        <v>2000</v>
      </c>
    </row>
    <row r="608" spans="1:2" ht="10.5" customHeight="1">
      <c r="A608" s="820" t="s">
        <v>2001</v>
      </c>
      <c r="B608" s="899" t="s">
        <v>2002</v>
      </c>
    </row>
    <row r="609" spans="1:2" ht="10.5" customHeight="1">
      <c r="A609" s="820" t="s">
        <v>2005</v>
      </c>
      <c r="B609" s="899" t="s">
        <v>2006</v>
      </c>
    </row>
    <row r="610" spans="1:2" ht="10.5" customHeight="1">
      <c r="A610" s="820" t="s">
        <v>2007</v>
      </c>
      <c r="B610" s="899" t="s">
        <v>2008</v>
      </c>
    </row>
    <row r="611" spans="1:2" ht="10.5" customHeight="1">
      <c r="A611" s="820" t="s">
        <v>2009</v>
      </c>
      <c r="B611" s="899" t="s">
        <v>2010</v>
      </c>
    </row>
    <row r="612" spans="1:2" ht="10.5" customHeight="1">
      <c r="A612" s="820" t="s">
        <v>2011</v>
      </c>
      <c r="B612" s="899" t="s">
        <v>2012</v>
      </c>
    </row>
    <row r="613" spans="1:2" ht="10.5" customHeight="1">
      <c r="A613" s="820" t="s">
        <v>2013</v>
      </c>
      <c r="B613" s="899" t="s">
        <v>2014</v>
      </c>
    </row>
    <row r="614" spans="1:2" ht="10.5" customHeight="1">
      <c r="A614" s="820" t="s">
        <v>2015</v>
      </c>
      <c r="B614" s="899" t="s">
        <v>2016</v>
      </c>
    </row>
    <row r="615" spans="1:2" ht="10.5" customHeight="1">
      <c r="A615" s="820" t="s">
        <v>2017</v>
      </c>
      <c r="B615" s="899" t="s">
        <v>2018</v>
      </c>
    </row>
    <row r="616" spans="1:2" ht="10.5" customHeight="1">
      <c r="A616" s="820" t="s">
        <v>2019</v>
      </c>
      <c r="B616" s="899" t="s">
        <v>2020</v>
      </c>
    </row>
    <row r="617" spans="1:2" ht="10.5" customHeight="1">
      <c r="A617" s="820" t="s">
        <v>2021</v>
      </c>
      <c r="B617" s="899" t="s">
        <v>2022</v>
      </c>
    </row>
    <row r="618" spans="1:2" ht="10.5" customHeight="1">
      <c r="A618" s="820" t="s">
        <v>2023</v>
      </c>
      <c r="B618" s="899" t="s">
        <v>2024</v>
      </c>
    </row>
    <row r="619" spans="1:2" ht="10.5" customHeight="1">
      <c r="A619" s="820" t="s">
        <v>2025</v>
      </c>
      <c r="B619" s="899" t="s">
        <v>2026</v>
      </c>
    </row>
    <row r="620" spans="1:2" ht="10.5" customHeight="1">
      <c r="A620" s="820" t="s">
        <v>2027</v>
      </c>
      <c r="B620" s="899" t="s">
        <v>2028</v>
      </c>
    </row>
    <row r="621" spans="1:2" ht="10.5" customHeight="1">
      <c r="A621" s="820" t="s">
        <v>2029</v>
      </c>
      <c r="B621" s="899" t="s">
        <v>2030</v>
      </c>
    </row>
    <row r="622" spans="1:2" ht="10.5" customHeight="1">
      <c r="A622" s="820" t="s">
        <v>2031</v>
      </c>
      <c r="B622" s="899" t="s">
        <v>2032</v>
      </c>
    </row>
    <row r="623" spans="1:2" ht="10.5" customHeight="1">
      <c r="A623" s="820" t="s">
        <v>2033</v>
      </c>
      <c r="B623" s="899" t="s">
        <v>2034</v>
      </c>
    </row>
    <row r="624" spans="1:2" ht="10.5" customHeight="1">
      <c r="A624" s="820" t="s">
        <v>2037</v>
      </c>
      <c r="B624" s="899" t="s">
        <v>2038</v>
      </c>
    </row>
    <row r="625" spans="1:2" ht="10.5" customHeight="1">
      <c r="A625" s="820" t="s">
        <v>2039</v>
      </c>
      <c r="B625" s="930" t="s">
        <v>2040</v>
      </c>
    </row>
    <row r="626" spans="1:2" ht="10.5" customHeight="1">
      <c r="A626" s="820" t="s">
        <v>2041</v>
      </c>
      <c r="B626" s="924" t="s">
        <v>2042</v>
      </c>
    </row>
    <row r="627" spans="1:2" ht="10.5" customHeight="1">
      <c r="A627" s="820" t="s">
        <v>2043</v>
      </c>
      <c r="B627" s="924" t="s">
        <v>2044</v>
      </c>
    </row>
    <row r="628" spans="1:2" ht="10.5" customHeight="1">
      <c r="A628" s="820" t="s">
        <v>2045</v>
      </c>
      <c r="B628" s="924" t="s">
        <v>2046</v>
      </c>
    </row>
    <row r="629" spans="1:2" ht="10.5" customHeight="1">
      <c r="A629" s="820" t="s">
        <v>2047</v>
      </c>
      <c r="B629" s="899" t="s">
        <v>2048</v>
      </c>
    </row>
    <row r="630" spans="1:2" ht="10.5" customHeight="1">
      <c r="A630" s="820" t="s">
        <v>2049</v>
      </c>
      <c r="B630" s="927" t="s">
        <v>2050</v>
      </c>
    </row>
    <row r="631" spans="1:2" ht="10.5" customHeight="1">
      <c r="A631" s="820" t="s">
        <v>143</v>
      </c>
      <c r="B631" s="899" t="s">
        <v>2053</v>
      </c>
    </row>
    <row r="632" spans="1:2" ht="10.5" customHeight="1">
      <c r="A632" s="820" t="s">
        <v>2054</v>
      </c>
      <c r="B632" s="899" t="s">
        <v>2055</v>
      </c>
    </row>
    <row r="633" spans="1:2" ht="10.5" customHeight="1">
      <c r="A633" s="820" t="s">
        <v>2056</v>
      </c>
      <c r="B633" s="899" t="s">
        <v>2057</v>
      </c>
    </row>
    <row r="634" spans="1:2" ht="10.5" customHeight="1">
      <c r="A634" s="820" t="s">
        <v>4583</v>
      </c>
      <c r="B634" s="899" t="s">
        <v>3267</v>
      </c>
    </row>
    <row r="635" spans="1:2" ht="10.5" customHeight="1">
      <c r="A635" s="820" t="s">
        <v>4584</v>
      </c>
      <c r="B635" s="899" t="s">
        <v>3269</v>
      </c>
    </row>
    <row r="636" spans="1:2" ht="10.5" customHeight="1">
      <c r="A636" s="820" t="s">
        <v>4585</v>
      </c>
      <c r="B636" s="899" t="s">
        <v>3273</v>
      </c>
    </row>
    <row r="637" spans="1:2" ht="10.5" customHeight="1">
      <c r="A637" s="820" t="s">
        <v>4586</v>
      </c>
      <c r="B637" s="899" t="s">
        <v>3279</v>
      </c>
    </row>
    <row r="638" spans="1:2" ht="10.5" customHeight="1">
      <c r="A638" s="820" t="s">
        <v>4587</v>
      </c>
      <c r="B638" s="899" t="s">
        <v>3281</v>
      </c>
    </row>
    <row r="639" spans="1:2" ht="10.5" customHeight="1">
      <c r="A639" s="820" t="s">
        <v>4588</v>
      </c>
      <c r="B639" s="899" t="s">
        <v>3283</v>
      </c>
    </row>
    <row r="640" spans="1:2" ht="10.5" customHeight="1">
      <c r="A640" s="820" t="s">
        <v>4589</v>
      </c>
      <c r="B640" s="899" t="s">
        <v>3285</v>
      </c>
    </row>
    <row r="641" spans="1:2" ht="10.5" customHeight="1">
      <c r="A641" s="820" t="s">
        <v>4590</v>
      </c>
      <c r="B641" s="899" t="s">
        <v>3287</v>
      </c>
    </row>
    <row r="642" spans="1:2" ht="10.5" customHeight="1">
      <c r="A642" s="820" t="s">
        <v>4591</v>
      </c>
      <c r="B642" s="899" t="s">
        <v>3289</v>
      </c>
    </row>
    <row r="643" spans="1:2" ht="10.5" customHeight="1">
      <c r="A643" s="820" t="s">
        <v>4592</v>
      </c>
      <c r="B643" s="899" t="s">
        <v>3291</v>
      </c>
    </row>
    <row r="644" spans="1:2" ht="10.5" customHeight="1">
      <c r="A644" s="820" t="s">
        <v>4593</v>
      </c>
      <c r="B644" s="899" t="s">
        <v>3293</v>
      </c>
    </row>
    <row r="645" spans="1:2" ht="10.5" customHeight="1">
      <c r="A645" s="820" t="s">
        <v>4593</v>
      </c>
      <c r="B645" s="899" t="s">
        <v>3293</v>
      </c>
    </row>
    <row r="646" spans="1:2" ht="10.5" customHeight="1">
      <c r="A646" s="820" t="s">
        <v>4594</v>
      </c>
      <c r="B646" s="899" t="s">
        <v>3295</v>
      </c>
    </row>
    <row r="647" spans="1:2" ht="10.5" customHeight="1">
      <c r="A647" s="820" t="s">
        <v>4595</v>
      </c>
      <c r="B647" s="899" t="s">
        <v>3297</v>
      </c>
    </row>
    <row r="648" spans="1:2" ht="10.5" customHeight="1">
      <c r="A648" s="820" t="s">
        <v>4596</v>
      </c>
      <c r="B648" s="899" t="s">
        <v>3299</v>
      </c>
    </row>
    <row r="649" spans="1:2" ht="10.5" customHeight="1">
      <c r="A649" s="820" t="s">
        <v>4597</v>
      </c>
      <c r="B649" s="899" t="s">
        <v>3301</v>
      </c>
    </row>
    <row r="650" spans="1:2" ht="10.5" customHeight="1">
      <c r="A650" s="820" t="s">
        <v>4598</v>
      </c>
      <c r="B650" s="899" t="s">
        <v>3303</v>
      </c>
    </row>
    <row r="651" spans="1:2" ht="10.5" customHeight="1">
      <c r="A651" s="820" t="s">
        <v>4599</v>
      </c>
      <c r="B651" s="899" t="s">
        <v>3305</v>
      </c>
    </row>
    <row r="652" spans="1:2" ht="10.5" customHeight="1">
      <c r="A652" s="820" t="s">
        <v>4600</v>
      </c>
      <c r="B652" s="899" t="s">
        <v>3307</v>
      </c>
    </row>
    <row r="653" spans="1:2" ht="10.5" customHeight="1">
      <c r="A653" s="820" t="s">
        <v>4601</v>
      </c>
      <c r="B653" s="899" t="s">
        <v>3309</v>
      </c>
    </row>
    <row r="654" spans="1:2" ht="10.5" customHeight="1">
      <c r="A654" s="820" t="s">
        <v>4602</v>
      </c>
      <c r="B654" s="899" t="s">
        <v>3311</v>
      </c>
    </row>
    <row r="655" spans="1:2" ht="10.5" customHeight="1">
      <c r="A655" s="820" t="s">
        <v>4603</v>
      </c>
      <c r="B655" s="899" t="s">
        <v>3313</v>
      </c>
    </row>
    <row r="656" spans="1:2" ht="10.5" customHeight="1">
      <c r="A656" s="820" t="s">
        <v>4604</v>
      </c>
      <c r="B656" s="899" t="s">
        <v>3315</v>
      </c>
    </row>
    <row r="657" spans="1:2" ht="10.5" customHeight="1">
      <c r="A657" s="820" t="s">
        <v>4605</v>
      </c>
      <c r="B657" s="899" t="s">
        <v>3317</v>
      </c>
    </row>
    <row r="658" spans="1:2" ht="10.5" customHeight="1">
      <c r="A658" s="820" t="s">
        <v>4606</v>
      </c>
      <c r="B658" s="899" t="s">
        <v>3319</v>
      </c>
    </row>
    <row r="659" spans="1:2" ht="10.5" customHeight="1">
      <c r="A659" s="820" t="s">
        <v>4607</v>
      </c>
      <c r="B659" s="899" t="s">
        <v>3321</v>
      </c>
    </row>
    <row r="660" spans="1:2" ht="10.5" customHeight="1">
      <c r="A660" s="820" t="s">
        <v>4608</v>
      </c>
      <c r="B660" s="899" t="s">
        <v>3323</v>
      </c>
    </row>
    <row r="661" spans="1:2" ht="10.5" customHeight="1">
      <c r="A661" s="820" t="s">
        <v>4609</v>
      </c>
      <c r="B661" s="899" t="s">
        <v>3325</v>
      </c>
    </row>
    <row r="662" spans="1:2" ht="10.5" customHeight="1">
      <c r="A662" s="820" t="s">
        <v>4610</v>
      </c>
      <c r="B662" s="899" t="s">
        <v>3327</v>
      </c>
    </row>
    <row r="663" spans="1:2" ht="10.5" customHeight="1">
      <c r="A663" s="820" t="s">
        <v>4611</v>
      </c>
      <c r="B663" s="899" t="s">
        <v>3329</v>
      </c>
    </row>
    <row r="664" spans="1:2" ht="10.5" customHeight="1">
      <c r="A664" s="820" t="s">
        <v>4612</v>
      </c>
      <c r="B664" s="899" t="s">
        <v>3331</v>
      </c>
    </row>
    <row r="665" spans="1:2" ht="10.5" customHeight="1">
      <c r="A665" s="820" t="s">
        <v>4613</v>
      </c>
      <c r="B665" s="924" t="s">
        <v>3333</v>
      </c>
    </row>
    <row r="666" spans="1:2" ht="10.5" customHeight="1">
      <c r="A666" s="820" t="s">
        <v>4614</v>
      </c>
      <c r="B666" s="899" t="s">
        <v>3335</v>
      </c>
    </row>
    <row r="667" spans="1:2" ht="10.5" customHeight="1">
      <c r="A667" s="820" t="s">
        <v>4615</v>
      </c>
      <c r="B667" s="899" t="s">
        <v>3337</v>
      </c>
    </row>
    <row r="668" spans="1:2" ht="10.5" customHeight="1">
      <c r="A668" s="820" t="s">
        <v>4616</v>
      </c>
      <c r="B668" s="899" t="s">
        <v>3345</v>
      </c>
    </row>
    <row r="669" spans="1:2" ht="10.5" customHeight="1">
      <c r="A669" s="820" t="s">
        <v>4617</v>
      </c>
      <c r="B669" s="899" t="s">
        <v>3347</v>
      </c>
    </row>
    <row r="670" spans="1:2" ht="10.5" customHeight="1">
      <c r="A670" s="820" t="s">
        <v>4618</v>
      </c>
      <c r="B670" s="899" t="s">
        <v>3349</v>
      </c>
    </row>
    <row r="671" spans="1:2" ht="10.5" customHeight="1">
      <c r="A671" s="820" t="s">
        <v>4619</v>
      </c>
      <c r="B671" s="899" t="s">
        <v>3351</v>
      </c>
    </row>
    <row r="672" spans="1:2" ht="10.5" customHeight="1">
      <c r="A672" s="820" t="s">
        <v>4620</v>
      </c>
      <c r="B672" s="899" t="s">
        <v>3353</v>
      </c>
    </row>
    <row r="673" spans="1:2" ht="10.5" customHeight="1">
      <c r="A673" s="820" t="s">
        <v>4621</v>
      </c>
      <c r="B673" s="899" t="s">
        <v>3355</v>
      </c>
    </row>
    <row r="674" spans="1:2" ht="10.5" customHeight="1">
      <c r="A674" s="820" t="s">
        <v>4622</v>
      </c>
      <c r="B674" s="899" t="s">
        <v>3359</v>
      </c>
    </row>
    <row r="675" spans="1:2" ht="10.5" customHeight="1">
      <c r="A675" s="820" t="s">
        <v>4623</v>
      </c>
      <c r="B675" s="899" t="s">
        <v>3361</v>
      </c>
    </row>
    <row r="676" spans="1:2" ht="10.5" customHeight="1">
      <c r="A676" s="820" t="s">
        <v>4624</v>
      </c>
      <c r="B676" s="899" t="s">
        <v>3363</v>
      </c>
    </row>
    <row r="677" spans="1:2" ht="10.5" customHeight="1">
      <c r="A677" s="820" t="s">
        <v>4625</v>
      </c>
      <c r="B677" s="899" t="s">
        <v>3367</v>
      </c>
    </row>
    <row r="678" spans="1:2" ht="10.5" customHeight="1">
      <c r="A678" s="820" t="s">
        <v>4626</v>
      </c>
      <c r="B678" s="899" t="s">
        <v>3369</v>
      </c>
    </row>
    <row r="679" spans="1:2" ht="10.5" customHeight="1">
      <c r="A679" s="820" t="s">
        <v>4627</v>
      </c>
      <c r="B679" s="899" t="s">
        <v>3879</v>
      </c>
    </row>
    <row r="680" spans="1:2" ht="10.5" customHeight="1">
      <c r="A680" s="820" t="s">
        <v>4628</v>
      </c>
      <c r="B680" s="899" t="s">
        <v>3372</v>
      </c>
    </row>
    <row r="681" spans="1:2" ht="10.5" customHeight="1">
      <c r="A681" s="820" t="s">
        <v>4629</v>
      </c>
      <c r="B681" s="899" t="s">
        <v>3374</v>
      </c>
    </row>
    <row r="682" spans="1:2" ht="10.5" customHeight="1">
      <c r="A682" s="820" t="s">
        <v>4630</v>
      </c>
      <c r="B682" s="899" t="s">
        <v>3881</v>
      </c>
    </row>
    <row r="683" spans="1:2" ht="10.5" customHeight="1">
      <c r="A683" s="820" t="s">
        <v>4631</v>
      </c>
      <c r="B683" s="899" t="s">
        <v>3074</v>
      </c>
    </row>
    <row r="684" spans="1:2" ht="10.5" customHeight="1">
      <c r="A684" s="820" t="s">
        <v>4632</v>
      </c>
      <c r="B684" s="899" t="s">
        <v>3076</v>
      </c>
    </row>
    <row r="685" spans="1:2" ht="10.5" customHeight="1">
      <c r="A685" s="820" t="s">
        <v>4507</v>
      </c>
      <c r="B685" s="899" t="s">
        <v>3093</v>
      </c>
    </row>
    <row r="686" spans="1:2" ht="10.5" customHeight="1">
      <c r="A686" s="820" t="s">
        <v>4508</v>
      </c>
      <c r="B686" s="899" t="s">
        <v>3198</v>
      </c>
    </row>
    <row r="687" spans="1:2" ht="10.5" customHeight="1">
      <c r="A687" s="820" t="s">
        <v>4633</v>
      </c>
      <c r="B687" s="899" t="s">
        <v>3883</v>
      </c>
    </row>
    <row r="688" spans="1:2" ht="10.5" customHeight="1">
      <c r="A688" s="820" t="s">
        <v>4634</v>
      </c>
      <c r="B688" s="899" t="s">
        <v>3885</v>
      </c>
    </row>
    <row r="689" spans="1:2" ht="10.5" customHeight="1">
      <c r="A689" s="820" t="s">
        <v>4635</v>
      </c>
      <c r="B689" s="899" t="s">
        <v>3887</v>
      </c>
    </row>
    <row r="690" spans="1:2" ht="10.5" customHeight="1">
      <c r="A690" s="820" t="s">
        <v>4636</v>
      </c>
      <c r="B690" s="899" t="s">
        <v>3889</v>
      </c>
    </row>
    <row r="691" spans="1:2" ht="10.5" customHeight="1">
      <c r="A691" s="820" t="s">
        <v>4637</v>
      </c>
      <c r="B691" s="899" t="s">
        <v>4771</v>
      </c>
    </row>
    <row r="692" spans="1:2" ht="10.5" customHeight="1">
      <c r="A692" s="820" t="s">
        <v>4638</v>
      </c>
      <c r="B692" s="899" t="s">
        <v>4772</v>
      </c>
    </row>
    <row r="693" spans="1:2" ht="10.5" customHeight="1">
      <c r="A693" s="820" t="s">
        <v>4509</v>
      </c>
      <c r="B693" s="899" t="s">
        <v>4510</v>
      </c>
    </row>
    <row r="694" spans="1:2" ht="10.5" customHeight="1">
      <c r="A694" s="820" t="s">
        <v>3893</v>
      </c>
      <c r="B694" s="899" t="s">
        <v>3894</v>
      </c>
    </row>
    <row r="695" spans="1:2" ht="10.5" customHeight="1">
      <c r="A695" s="820" t="s">
        <v>3895</v>
      </c>
      <c r="B695" s="899" t="s">
        <v>3896</v>
      </c>
    </row>
    <row r="696" spans="1:2" ht="10.5" customHeight="1">
      <c r="A696" s="820" t="s">
        <v>3897</v>
      </c>
      <c r="B696" s="899" t="s">
        <v>3898</v>
      </c>
    </row>
    <row r="697" spans="1:2" ht="10.5" customHeight="1">
      <c r="A697" s="820" t="s">
        <v>3899</v>
      </c>
      <c r="B697" s="899" t="s">
        <v>3900</v>
      </c>
    </row>
    <row r="698" spans="1:2" ht="10.5" customHeight="1">
      <c r="A698" s="820" t="s">
        <v>3901</v>
      </c>
      <c r="B698" s="899" t="s">
        <v>3902</v>
      </c>
    </row>
    <row r="699" spans="1:2" ht="10.5" customHeight="1">
      <c r="A699" s="820" t="s">
        <v>3901</v>
      </c>
      <c r="B699" s="899" t="s">
        <v>3902</v>
      </c>
    </row>
    <row r="700" spans="1:2" ht="10.5" customHeight="1">
      <c r="A700" s="820" t="s">
        <v>3903</v>
      </c>
      <c r="B700" s="899" t="s">
        <v>3904</v>
      </c>
    </row>
    <row r="701" spans="1:2" ht="10.5" customHeight="1">
      <c r="A701" s="820" t="s">
        <v>3905</v>
      </c>
      <c r="B701" s="899" t="s">
        <v>3906</v>
      </c>
    </row>
    <row r="702" spans="1:2" ht="10.5" customHeight="1">
      <c r="A702" s="820" t="s">
        <v>3905</v>
      </c>
      <c r="B702" s="899" t="s">
        <v>3906</v>
      </c>
    </row>
    <row r="703" spans="1:2" ht="10.5" customHeight="1">
      <c r="A703" s="820" t="s">
        <v>3907</v>
      </c>
      <c r="B703" s="899" t="s">
        <v>3908</v>
      </c>
    </row>
    <row r="704" spans="1:2" ht="10.5" customHeight="1">
      <c r="A704" s="820" t="s">
        <v>2928</v>
      </c>
      <c r="B704" s="899" t="s">
        <v>2929</v>
      </c>
    </row>
    <row r="705" spans="1:2" ht="10.5" customHeight="1">
      <c r="A705" s="820" t="s">
        <v>3909</v>
      </c>
      <c r="B705" s="899" t="s">
        <v>3910</v>
      </c>
    </row>
    <row r="706" spans="1:2" ht="10.5" customHeight="1">
      <c r="A706" s="820" t="s">
        <v>4511</v>
      </c>
      <c r="B706" s="899" t="s">
        <v>4512</v>
      </c>
    </row>
    <row r="707" spans="1:2" ht="10.5" customHeight="1">
      <c r="A707" s="820" t="s">
        <v>3567</v>
      </c>
      <c r="B707" s="899" t="s">
        <v>3568</v>
      </c>
    </row>
    <row r="708" spans="1:2" ht="10.5" customHeight="1">
      <c r="A708" s="820" t="s">
        <v>3569</v>
      </c>
      <c r="B708" s="899" t="s">
        <v>3570</v>
      </c>
    </row>
    <row r="709" spans="1:2" ht="10.5" customHeight="1">
      <c r="A709" s="820" t="s">
        <v>4513</v>
      </c>
      <c r="B709" s="899" t="s">
        <v>4514</v>
      </c>
    </row>
    <row r="710" spans="1:2" ht="10.5" customHeight="1">
      <c r="A710" s="820" t="s">
        <v>4515</v>
      </c>
      <c r="B710" s="899" t="s">
        <v>4516</v>
      </c>
    </row>
    <row r="711" spans="1:2" ht="10.5" customHeight="1">
      <c r="A711" s="820" t="s">
        <v>4147</v>
      </c>
      <c r="B711" s="899" t="s">
        <v>4148</v>
      </c>
    </row>
    <row r="712" spans="1:2" ht="10.5" customHeight="1">
      <c r="A712" s="820" t="s">
        <v>4149</v>
      </c>
      <c r="B712" s="899" t="s">
        <v>4150</v>
      </c>
    </row>
    <row r="713" spans="1:2" ht="10.5" customHeight="1">
      <c r="A713" s="820" t="s">
        <v>4151</v>
      </c>
      <c r="B713" s="899" t="s">
        <v>4152</v>
      </c>
    </row>
    <row r="714" spans="1:2" ht="10.5" customHeight="1">
      <c r="A714" s="820" t="s">
        <v>4153</v>
      </c>
      <c r="B714" s="899" t="s">
        <v>4154</v>
      </c>
    </row>
    <row r="715" spans="1:2" ht="10.5" customHeight="1">
      <c r="A715" s="820" t="s">
        <v>4155</v>
      </c>
      <c r="B715" s="899" t="s">
        <v>4156</v>
      </c>
    </row>
    <row r="716" spans="1:2" ht="10.5" customHeight="1">
      <c r="A716" s="820" t="s">
        <v>4157</v>
      </c>
      <c r="B716" s="899" t="s">
        <v>4158</v>
      </c>
    </row>
    <row r="717" spans="1:2" ht="10.5" customHeight="1">
      <c r="A717" s="820" t="s">
        <v>4159</v>
      </c>
      <c r="B717" s="899" t="s">
        <v>4160</v>
      </c>
    </row>
    <row r="718" spans="1:2" ht="10.5" customHeight="1">
      <c r="A718" s="820" t="s">
        <v>4161</v>
      </c>
      <c r="B718" s="899" t="s">
        <v>4773</v>
      </c>
    </row>
    <row r="719" spans="1:2" ht="10.5" customHeight="1">
      <c r="A719" s="820" t="s">
        <v>4163</v>
      </c>
      <c r="B719" s="899" t="s">
        <v>4164</v>
      </c>
    </row>
    <row r="720" spans="1:2" ht="10.5" customHeight="1">
      <c r="A720" s="820" t="s">
        <v>4165</v>
      </c>
      <c r="B720" s="899" t="s">
        <v>4166</v>
      </c>
    </row>
    <row r="721" spans="1:2" ht="10.5" customHeight="1">
      <c r="A721" s="820" t="s">
        <v>4167</v>
      </c>
      <c r="B721" s="899" t="s">
        <v>4168</v>
      </c>
    </row>
    <row r="722" spans="1:2" ht="10.5" customHeight="1">
      <c r="A722" s="820" t="s">
        <v>4169</v>
      </c>
      <c r="B722" s="899" t="s">
        <v>4170</v>
      </c>
    </row>
    <row r="723" spans="1:2" ht="10.5" customHeight="1">
      <c r="A723" s="820" t="s">
        <v>4169</v>
      </c>
      <c r="B723" s="899" t="s">
        <v>4170</v>
      </c>
    </row>
    <row r="724" spans="1:2" ht="10.5" customHeight="1">
      <c r="A724" s="820" t="s">
        <v>4171</v>
      </c>
      <c r="B724" s="899" t="s">
        <v>4172</v>
      </c>
    </row>
    <row r="725" spans="1:2" ht="10.5" customHeight="1">
      <c r="A725" s="820" t="s">
        <v>4171</v>
      </c>
      <c r="B725" s="899" t="s">
        <v>4172</v>
      </c>
    </row>
    <row r="726" spans="1:2" ht="10.5" customHeight="1">
      <c r="A726" s="820" t="s">
        <v>4173</v>
      </c>
      <c r="B726" s="899" t="s">
        <v>4174</v>
      </c>
    </row>
    <row r="727" spans="1:2" ht="10.5" customHeight="1">
      <c r="A727" s="820" t="s">
        <v>4175</v>
      </c>
      <c r="B727" s="899" t="s">
        <v>4176</v>
      </c>
    </row>
    <row r="728" spans="1:2" ht="10.5" customHeight="1">
      <c r="A728" s="820" t="s">
        <v>4177</v>
      </c>
      <c r="B728" s="899" t="s">
        <v>4178</v>
      </c>
    </row>
    <row r="729" spans="1:2" ht="10.5" customHeight="1">
      <c r="A729" s="820" t="s">
        <v>4179</v>
      </c>
      <c r="B729" s="899" t="s">
        <v>4180</v>
      </c>
    </row>
    <row r="730" spans="1:2" ht="10.5" customHeight="1">
      <c r="A730" s="820" t="s">
        <v>4181</v>
      </c>
      <c r="B730" s="899" t="s">
        <v>4182</v>
      </c>
    </row>
    <row r="731" spans="1:2" ht="10.5" customHeight="1">
      <c r="A731" s="820" t="s">
        <v>4183</v>
      </c>
      <c r="B731" s="899" t="s">
        <v>4184</v>
      </c>
    </row>
    <row r="732" spans="1:2" ht="10.5" customHeight="1">
      <c r="A732" s="820" t="s">
        <v>4185</v>
      </c>
      <c r="B732" s="899" t="s">
        <v>4186</v>
      </c>
    </row>
    <row r="733" spans="1:2" ht="10.5" customHeight="1">
      <c r="A733" s="820" t="s">
        <v>4187</v>
      </c>
      <c r="B733" s="899" t="s">
        <v>4188</v>
      </c>
    </row>
    <row r="734" spans="1:2" ht="10.5" customHeight="1">
      <c r="A734" s="820" t="s">
        <v>4517</v>
      </c>
      <c r="B734" s="899" t="s">
        <v>4518</v>
      </c>
    </row>
    <row r="735" spans="1:2" ht="10.5" customHeight="1">
      <c r="A735" s="820" t="s">
        <v>4519</v>
      </c>
      <c r="B735" s="899" t="s">
        <v>4520</v>
      </c>
    </row>
    <row r="736" spans="1:2" ht="10.5" customHeight="1">
      <c r="A736" s="820" t="s">
        <v>3726</v>
      </c>
      <c r="B736" s="899" t="s">
        <v>4774</v>
      </c>
    </row>
    <row r="737" spans="1:2" ht="10.5" customHeight="1">
      <c r="A737" s="820" t="s">
        <v>3728</v>
      </c>
      <c r="B737" s="899" t="s">
        <v>3729</v>
      </c>
    </row>
    <row r="738" spans="1:2" ht="10.5" customHeight="1">
      <c r="A738" s="820" t="s">
        <v>3911</v>
      </c>
      <c r="B738" s="899" t="s">
        <v>3912</v>
      </c>
    </row>
    <row r="739" spans="1:2" ht="10.5" customHeight="1">
      <c r="A739" s="820" t="s">
        <v>4639</v>
      </c>
      <c r="B739" s="899" t="s">
        <v>4775</v>
      </c>
    </row>
    <row r="740" spans="1:2" ht="10.5" customHeight="1">
      <c r="A740" s="820" t="s">
        <v>4640</v>
      </c>
      <c r="B740" s="899" t="s">
        <v>4776</v>
      </c>
    </row>
    <row r="741" spans="1:2" ht="10.5" customHeight="1">
      <c r="A741" s="820" t="s">
        <v>2930</v>
      </c>
      <c r="B741" s="899" t="s">
        <v>2931</v>
      </c>
    </row>
    <row r="742" spans="1:2" ht="10.5" customHeight="1">
      <c r="A742" s="820" t="s">
        <v>3913</v>
      </c>
      <c r="B742" s="899" t="s">
        <v>3914</v>
      </c>
    </row>
    <row r="743" spans="1:2" ht="10.5" customHeight="1">
      <c r="A743" s="820" t="s">
        <v>4523</v>
      </c>
      <c r="B743" s="899" t="s">
        <v>4524</v>
      </c>
    </row>
    <row r="744" spans="1:2" ht="10.5" customHeight="1">
      <c r="A744" s="820" t="s">
        <v>1914</v>
      </c>
      <c r="B744" s="899" t="s">
        <v>1915</v>
      </c>
    </row>
    <row r="745" spans="1:2" ht="10.5" customHeight="1">
      <c r="A745" s="820" t="s">
        <v>1914</v>
      </c>
      <c r="B745" s="899" t="s">
        <v>4777</v>
      </c>
    </row>
    <row r="746" spans="1:2" ht="10.5" customHeight="1">
      <c r="A746" s="820" t="s">
        <v>3016</v>
      </c>
      <c r="B746" s="899" t="s">
        <v>3017</v>
      </c>
    </row>
    <row r="747" spans="1:2" ht="10.5" customHeight="1">
      <c r="A747" s="820" t="s">
        <v>3020</v>
      </c>
      <c r="B747" s="899" t="s">
        <v>3021</v>
      </c>
    </row>
    <row r="748" spans="1:2" ht="10.5" customHeight="1">
      <c r="A748" s="820" t="s">
        <v>3138</v>
      </c>
      <c r="B748" s="899" t="s">
        <v>3139</v>
      </c>
    </row>
    <row r="749" spans="1:2" ht="10.5" customHeight="1">
      <c r="A749" s="820" t="s">
        <v>3375</v>
      </c>
      <c r="B749" s="899" t="s">
        <v>3376</v>
      </c>
    </row>
    <row r="750" spans="1:2" ht="10.5" customHeight="1">
      <c r="A750" s="820" t="s">
        <v>3377</v>
      </c>
      <c r="B750" s="899" t="s">
        <v>3378</v>
      </c>
    </row>
    <row r="751" spans="1:2" ht="10.5" customHeight="1">
      <c r="A751" s="820" t="s">
        <v>3379</v>
      </c>
      <c r="B751" s="899" t="s">
        <v>3380</v>
      </c>
    </row>
    <row r="752" spans="1:2" ht="10.5" customHeight="1">
      <c r="A752" s="820" t="s">
        <v>3381</v>
      </c>
      <c r="B752" s="899" t="s">
        <v>3382</v>
      </c>
    </row>
    <row r="753" spans="1:2" ht="10.5" customHeight="1">
      <c r="A753" s="820" t="s">
        <v>3915</v>
      </c>
      <c r="B753" s="899" t="s">
        <v>3916</v>
      </c>
    </row>
    <row r="754" spans="1:2" ht="10.5" customHeight="1">
      <c r="A754" s="820" t="s">
        <v>3917</v>
      </c>
      <c r="B754" s="899" t="s">
        <v>3918</v>
      </c>
    </row>
    <row r="755" spans="1:2" ht="10.5" customHeight="1">
      <c r="A755" s="820" t="s">
        <v>3919</v>
      </c>
      <c r="B755" s="899" t="s">
        <v>3920</v>
      </c>
    </row>
    <row r="756" spans="1:2" ht="10.5" customHeight="1">
      <c r="A756" s="820" t="s">
        <v>3921</v>
      </c>
      <c r="B756" s="899" t="s">
        <v>3922</v>
      </c>
    </row>
    <row r="757" spans="1:2" ht="10.5" customHeight="1">
      <c r="A757" s="820" t="s">
        <v>3923</v>
      </c>
      <c r="B757" s="899" t="s">
        <v>3924</v>
      </c>
    </row>
    <row r="758" spans="1:2" ht="10.5" customHeight="1">
      <c r="A758" s="820" t="s">
        <v>3022</v>
      </c>
      <c r="B758" s="899" t="s">
        <v>3023</v>
      </c>
    </row>
    <row r="759" spans="1:2" ht="10.5" customHeight="1">
      <c r="A759" s="820" t="s">
        <v>3140</v>
      </c>
      <c r="B759" s="899" t="s">
        <v>3141</v>
      </c>
    </row>
    <row r="760" spans="1:2" ht="10.5" customHeight="1">
      <c r="A760" s="820" t="s">
        <v>3080</v>
      </c>
      <c r="B760" s="899" t="s">
        <v>3081</v>
      </c>
    </row>
    <row r="761" spans="1:2" ht="10.5" customHeight="1">
      <c r="A761" s="820" t="s">
        <v>2932</v>
      </c>
      <c r="B761" s="899" t="s">
        <v>2933</v>
      </c>
    </row>
    <row r="762" spans="1:2" ht="10.5" customHeight="1">
      <c r="A762" s="820" t="s">
        <v>3925</v>
      </c>
      <c r="B762" s="899" t="s">
        <v>3926</v>
      </c>
    </row>
    <row r="763" spans="1:2" ht="10.5" customHeight="1">
      <c r="A763" s="820" t="s">
        <v>2934</v>
      </c>
      <c r="B763" s="899" t="s">
        <v>3024</v>
      </c>
    </row>
    <row r="764" spans="1:2" ht="10.5" customHeight="1">
      <c r="A764" s="820" t="s">
        <v>3095</v>
      </c>
      <c r="B764" s="899" t="s">
        <v>3096</v>
      </c>
    </row>
    <row r="765" spans="1:2" ht="10.5" customHeight="1">
      <c r="A765" s="820" t="s">
        <v>4641</v>
      </c>
      <c r="B765" s="899" t="s">
        <v>4778</v>
      </c>
    </row>
    <row r="766" spans="1:2" ht="10.5" customHeight="1">
      <c r="A766" s="820" t="s">
        <v>3451</v>
      </c>
      <c r="B766" s="899" t="s">
        <v>3452</v>
      </c>
    </row>
    <row r="767" spans="1:2" ht="10.5" customHeight="1">
      <c r="A767" s="820" t="s">
        <v>3453</v>
      </c>
      <c r="B767" s="899" t="s">
        <v>3454</v>
      </c>
    </row>
    <row r="768" spans="1:2" ht="10.5" customHeight="1">
      <c r="A768" s="820" t="s">
        <v>3455</v>
      </c>
      <c r="B768" s="899" t="s">
        <v>4779</v>
      </c>
    </row>
    <row r="769" spans="1:2" ht="10.5" customHeight="1">
      <c r="A769" s="820" t="s">
        <v>3455</v>
      </c>
      <c r="B769" s="899" t="s">
        <v>3456</v>
      </c>
    </row>
    <row r="770" spans="1:2" ht="10.5" customHeight="1">
      <c r="A770" s="820" t="s">
        <v>2965</v>
      </c>
      <c r="B770" s="899" t="s">
        <v>2966</v>
      </c>
    </row>
    <row r="771" spans="1:2" ht="10.5" customHeight="1">
      <c r="A771" s="820" t="s">
        <v>3457</v>
      </c>
      <c r="B771" s="899" t="s">
        <v>3458</v>
      </c>
    </row>
    <row r="772" spans="1:2" ht="10.5" customHeight="1">
      <c r="A772" s="820" t="s">
        <v>4525</v>
      </c>
      <c r="B772" s="899" t="s">
        <v>4526</v>
      </c>
    </row>
    <row r="773" spans="1:2" ht="10.5" customHeight="1">
      <c r="A773" s="820" t="s">
        <v>3571</v>
      </c>
      <c r="B773" s="899" t="s">
        <v>3572</v>
      </c>
    </row>
    <row r="774" spans="1:2" ht="10.5" customHeight="1">
      <c r="A774" s="820" t="s">
        <v>4189</v>
      </c>
      <c r="B774" s="899" t="s">
        <v>4190</v>
      </c>
    </row>
    <row r="775" spans="1:2" ht="10.5" customHeight="1">
      <c r="A775" s="820" t="s">
        <v>4191</v>
      </c>
      <c r="B775" s="899" t="s">
        <v>4192</v>
      </c>
    </row>
    <row r="776" spans="1:2" ht="10.5" customHeight="1">
      <c r="A776" s="820" t="s">
        <v>4193</v>
      </c>
      <c r="B776" s="899" t="s">
        <v>4194</v>
      </c>
    </row>
    <row r="777" spans="1:2" ht="10.5" customHeight="1">
      <c r="A777" s="820" t="s">
        <v>4195</v>
      </c>
      <c r="B777" s="899" t="s">
        <v>4780</v>
      </c>
    </row>
    <row r="778" spans="1:2" ht="10.5" customHeight="1">
      <c r="A778" s="820" t="s">
        <v>3459</v>
      </c>
      <c r="B778" s="899" t="s">
        <v>3460</v>
      </c>
    </row>
    <row r="779" spans="1:2" ht="10.5" customHeight="1">
      <c r="A779" s="820" t="s">
        <v>3025</v>
      </c>
      <c r="B779" s="899" t="s">
        <v>3026</v>
      </c>
    </row>
    <row r="780" spans="1:2" ht="10.5" customHeight="1">
      <c r="A780" s="820" t="s">
        <v>4197</v>
      </c>
      <c r="B780" s="899" t="s">
        <v>4198</v>
      </c>
    </row>
    <row r="781" spans="1:2" ht="10.5" customHeight="1">
      <c r="A781" s="820" t="s">
        <v>4199</v>
      </c>
      <c r="B781" s="899" t="s">
        <v>4200</v>
      </c>
    </row>
    <row r="782" spans="1:2" ht="10.5" customHeight="1">
      <c r="A782" s="820" t="s">
        <v>3927</v>
      </c>
      <c r="B782" s="899" t="s">
        <v>3928</v>
      </c>
    </row>
    <row r="783" spans="1:2" ht="10.5" customHeight="1">
      <c r="A783" s="820" t="s">
        <v>3461</v>
      </c>
      <c r="B783" s="899" t="s">
        <v>3462</v>
      </c>
    </row>
    <row r="784" spans="1:2" ht="10.5" customHeight="1">
      <c r="A784" s="820" t="s">
        <v>3200</v>
      </c>
      <c r="B784" s="899" t="s">
        <v>3201</v>
      </c>
    </row>
    <row r="785" spans="1:2" ht="10.5" customHeight="1">
      <c r="A785" s="820" t="s">
        <v>4642</v>
      </c>
      <c r="B785" s="899" t="s">
        <v>4781</v>
      </c>
    </row>
    <row r="786" spans="1:2" ht="10.5" customHeight="1">
      <c r="A786" s="820" t="s">
        <v>3730</v>
      </c>
      <c r="B786" s="899" t="s">
        <v>3731</v>
      </c>
    </row>
    <row r="787" spans="1:2" ht="10.5" customHeight="1">
      <c r="A787" s="820" t="s">
        <v>3383</v>
      </c>
      <c r="B787" s="899" t="s">
        <v>3384</v>
      </c>
    </row>
    <row r="788" spans="1:2" ht="10.5" customHeight="1">
      <c r="A788" s="820" t="s">
        <v>3097</v>
      </c>
      <c r="B788" s="899" t="s">
        <v>3098</v>
      </c>
    </row>
    <row r="789" spans="1:2" ht="10.5" customHeight="1">
      <c r="A789" s="820" t="s">
        <v>3099</v>
      </c>
      <c r="B789" s="899" t="s">
        <v>3100</v>
      </c>
    </row>
    <row r="790" spans="1:2" ht="10.5" customHeight="1">
      <c r="A790" s="820" t="s">
        <v>3101</v>
      </c>
      <c r="B790" s="899" t="s">
        <v>3102</v>
      </c>
    </row>
    <row r="791" spans="1:2" ht="10.5" customHeight="1">
      <c r="A791" s="820" t="s">
        <v>3385</v>
      </c>
      <c r="B791" s="899" t="s">
        <v>3386</v>
      </c>
    </row>
    <row r="792" spans="1:2" ht="10.5" customHeight="1">
      <c r="A792" s="820" t="s">
        <v>3929</v>
      </c>
      <c r="B792" s="899" t="s">
        <v>3930</v>
      </c>
    </row>
    <row r="793" spans="1:2" ht="10.5" customHeight="1">
      <c r="A793" s="820" t="s">
        <v>3931</v>
      </c>
      <c r="B793" s="899" t="s">
        <v>3932</v>
      </c>
    </row>
    <row r="794" spans="1:2" ht="10.5" customHeight="1">
      <c r="A794" s="820" t="s">
        <v>3103</v>
      </c>
      <c r="B794" s="899" t="s">
        <v>3104</v>
      </c>
    </row>
    <row r="795" spans="1:2" ht="10.5" customHeight="1">
      <c r="A795" s="820" t="s">
        <v>3105</v>
      </c>
      <c r="B795" s="899" t="s">
        <v>3106</v>
      </c>
    </row>
    <row r="796" spans="1:2" ht="10.5" customHeight="1">
      <c r="A796" s="820" t="s">
        <v>3107</v>
      </c>
      <c r="B796" s="899" t="s">
        <v>3108</v>
      </c>
    </row>
    <row r="797" spans="1:2" ht="10.5" customHeight="1">
      <c r="A797" s="820" t="s">
        <v>3109</v>
      </c>
      <c r="B797" s="899" t="s">
        <v>3110</v>
      </c>
    </row>
    <row r="798" spans="1:2" ht="10.5" customHeight="1">
      <c r="A798" s="820" t="s">
        <v>3111</v>
      </c>
      <c r="B798" s="899" t="s">
        <v>3112</v>
      </c>
    </row>
    <row r="799" spans="1:2" ht="10.5" customHeight="1">
      <c r="A799" s="820" t="s">
        <v>3113</v>
      </c>
      <c r="B799" s="899" t="s">
        <v>3114</v>
      </c>
    </row>
    <row r="800" spans="1:2" ht="10.5" customHeight="1">
      <c r="A800" s="820" t="s">
        <v>3115</v>
      </c>
      <c r="B800" s="899" t="s">
        <v>3116</v>
      </c>
    </row>
    <row r="801" spans="1:2" ht="10.5" customHeight="1">
      <c r="A801" s="820" t="s">
        <v>3117</v>
      </c>
      <c r="B801" s="899" t="s">
        <v>3118</v>
      </c>
    </row>
    <row r="802" spans="1:2" ht="10.5" customHeight="1">
      <c r="A802" s="820" t="s">
        <v>3119</v>
      </c>
      <c r="B802" s="899" t="s">
        <v>3120</v>
      </c>
    </row>
    <row r="803" spans="1:2" ht="10.5" customHeight="1">
      <c r="A803" s="820" t="s">
        <v>3121</v>
      </c>
      <c r="B803" s="899" t="s">
        <v>3122</v>
      </c>
    </row>
    <row r="804" spans="1:2" ht="10.5" customHeight="1">
      <c r="A804" s="820" t="s">
        <v>3123</v>
      </c>
      <c r="B804" s="899" t="s">
        <v>3124</v>
      </c>
    </row>
    <row r="805" spans="1:2" ht="10.5" customHeight="1">
      <c r="A805" s="820" t="s">
        <v>3125</v>
      </c>
      <c r="B805" s="899" t="s">
        <v>3126</v>
      </c>
    </row>
    <row r="806" spans="1:2" ht="10.5" customHeight="1">
      <c r="A806" s="820" t="s">
        <v>3127</v>
      </c>
      <c r="B806" s="899" t="s">
        <v>3128</v>
      </c>
    </row>
    <row r="807" spans="1:2" ht="10.5" customHeight="1">
      <c r="A807" s="820" t="s">
        <v>3129</v>
      </c>
      <c r="B807" s="899" t="s">
        <v>3130</v>
      </c>
    </row>
    <row r="808" spans="1:2" ht="10.5" customHeight="1">
      <c r="A808" s="820" t="s">
        <v>4643</v>
      </c>
      <c r="B808" s="899" t="s">
        <v>4782</v>
      </c>
    </row>
    <row r="809" spans="1:2" ht="10.5" customHeight="1">
      <c r="A809" s="820" t="s">
        <v>2936</v>
      </c>
      <c r="B809" s="899" t="s">
        <v>2937</v>
      </c>
    </row>
    <row r="810" spans="1:2" ht="10.5" customHeight="1">
      <c r="A810" s="820" t="s">
        <v>4644</v>
      </c>
      <c r="B810" s="899" t="s">
        <v>4783</v>
      </c>
    </row>
    <row r="811" spans="1:2" ht="10.5" customHeight="1">
      <c r="A811" s="820" t="s">
        <v>3027</v>
      </c>
      <c r="B811" s="899" t="s">
        <v>3028</v>
      </c>
    </row>
    <row r="812" spans="1:2" ht="10.5" customHeight="1">
      <c r="A812" s="820" t="s">
        <v>3029</v>
      </c>
      <c r="B812" s="899" t="s">
        <v>3030</v>
      </c>
    </row>
    <row r="813" spans="1:2" ht="10.5" customHeight="1">
      <c r="A813" s="820" t="s">
        <v>3031</v>
      </c>
      <c r="B813" s="899" t="s">
        <v>3032</v>
      </c>
    </row>
    <row r="814" spans="1:2" ht="10.5" customHeight="1">
      <c r="A814" s="820" t="s">
        <v>2967</v>
      </c>
      <c r="B814" s="899" t="s">
        <v>2968</v>
      </c>
    </row>
    <row r="815" spans="1:2" ht="10.5" customHeight="1">
      <c r="A815" s="820" t="s">
        <v>3933</v>
      </c>
      <c r="B815" s="899" t="s">
        <v>3934</v>
      </c>
    </row>
    <row r="816" spans="1:2" ht="10.5" customHeight="1">
      <c r="A816" s="820" t="s">
        <v>3033</v>
      </c>
      <c r="B816" s="899" t="s">
        <v>3034</v>
      </c>
    </row>
    <row r="817" spans="1:2" ht="10.5" customHeight="1">
      <c r="A817" s="820" t="s">
        <v>3035</v>
      </c>
      <c r="B817" s="899" t="s">
        <v>3036</v>
      </c>
    </row>
    <row r="818" spans="1:2" ht="10.5" customHeight="1">
      <c r="A818" s="820" t="s">
        <v>3037</v>
      </c>
      <c r="B818" s="899" t="s">
        <v>3038</v>
      </c>
    </row>
    <row r="819" spans="1:2" ht="10.5" customHeight="1">
      <c r="A819" s="820" t="s">
        <v>2898</v>
      </c>
      <c r="B819" s="899" t="s">
        <v>2899</v>
      </c>
    </row>
    <row r="820" spans="1:2" ht="10.5" customHeight="1">
      <c r="A820" s="820" t="s">
        <v>3039</v>
      </c>
      <c r="B820" s="899" t="s">
        <v>3040</v>
      </c>
    </row>
    <row r="821" spans="1:2" ht="10.5" customHeight="1">
      <c r="A821" s="820" t="s">
        <v>3041</v>
      </c>
      <c r="B821" s="899" t="s">
        <v>3042</v>
      </c>
    </row>
    <row r="822" spans="1:2" ht="10.5" customHeight="1">
      <c r="A822" s="820" t="s">
        <v>2969</v>
      </c>
      <c r="B822" s="899" t="s">
        <v>2970</v>
      </c>
    </row>
    <row r="823" spans="1:2" ht="10.5" customHeight="1">
      <c r="A823" s="820" t="s">
        <v>3043</v>
      </c>
      <c r="B823" s="899" t="s">
        <v>3044</v>
      </c>
    </row>
    <row r="824" spans="1:2" ht="10.5" customHeight="1">
      <c r="A824" s="820" t="s">
        <v>3387</v>
      </c>
      <c r="B824" s="899" t="s">
        <v>3388</v>
      </c>
    </row>
    <row r="825" spans="1:2" ht="10.5" customHeight="1">
      <c r="A825" s="820" t="s">
        <v>3463</v>
      </c>
      <c r="B825" s="899" t="s">
        <v>4784</v>
      </c>
    </row>
    <row r="826" spans="1:2" ht="10.5" customHeight="1">
      <c r="A826" s="820" t="s">
        <v>3045</v>
      </c>
      <c r="B826" s="899" t="s">
        <v>4785</v>
      </c>
    </row>
    <row r="827" spans="1:2" ht="10.5" customHeight="1">
      <c r="A827" s="820" t="s">
        <v>3389</v>
      </c>
      <c r="B827" s="899" t="s">
        <v>3390</v>
      </c>
    </row>
    <row r="828" spans="1:2" ht="10.5" customHeight="1">
      <c r="A828" s="820" t="s">
        <v>3047</v>
      </c>
      <c r="B828" s="899" t="s">
        <v>3048</v>
      </c>
    </row>
    <row r="829" spans="1:2" ht="10.5" customHeight="1">
      <c r="A829" s="820" t="s">
        <v>3049</v>
      </c>
      <c r="B829" s="899" t="s">
        <v>4786</v>
      </c>
    </row>
    <row r="830" spans="1:2" ht="10.5" customHeight="1">
      <c r="A830" s="820" t="s">
        <v>3051</v>
      </c>
      <c r="B830" s="899" t="s">
        <v>3052</v>
      </c>
    </row>
    <row r="831" spans="1:2" ht="10.5" customHeight="1">
      <c r="A831" s="820" t="s">
        <v>3391</v>
      </c>
      <c r="B831" s="899" t="s">
        <v>3392</v>
      </c>
    </row>
    <row r="832" spans="1:2" ht="10.5" customHeight="1">
      <c r="A832" s="820" t="s">
        <v>3935</v>
      </c>
      <c r="B832" s="899" t="s">
        <v>3936</v>
      </c>
    </row>
    <row r="833" spans="1:2" ht="10.5" customHeight="1">
      <c r="A833" s="820" t="s">
        <v>4645</v>
      </c>
      <c r="B833" s="899" t="s">
        <v>4787</v>
      </c>
    </row>
    <row r="834" spans="1:2" ht="10.5" customHeight="1">
      <c r="A834" s="820" t="s">
        <v>3937</v>
      </c>
      <c r="B834" s="899" t="s">
        <v>3938</v>
      </c>
    </row>
    <row r="835" spans="1:2" ht="10.5" customHeight="1">
      <c r="A835" s="820" t="s">
        <v>2971</v>
      </c>
      <c r="B835" s="899" t="s">
        <v>2972</v>
      </c>
    </row>
    <row r="836" spans="1:2" ht="10.5" customHeight="1">
      <c r="A836" s="820" t="s">
        <v>3939</v>
      </c>
      <c r="B836" s="899" t="s">
        <v>3940</v>
      </c>
    </row>
    <row r="837" spans="1:2" ht="10.5" customHeight="1">
      <c r="A837" s="820" t="s">
        <v>3393</v>
      </c>
      <c r="B837" s="899" t="s">
        <v>3394</v>
      </c>
    </row>
    <row r="838" spans="1:2" ht="10.5" customHeight="1">
      <c r="A838" s="820" t="s">
        <v>3941</v>
      </c>
      <c r="B838" s="899" t="s">
        <v>3942</v>
      </c>
    </row>
    <row r="839" spans="1:2" ht="10.5" customHeight="1">
      <c r="A839" s="820" t="s">
        <v>3395</v>
      </c>
      <c r="B839" s="899" t="s">
        <v>3396</v>
      </c>
    </row>
    <row r="840" spans="1:2" ht="10.5" customHeight="1">
      <c r="A840" s="820" t="s">
        <v>3466</v>
      </c>
      <c r="B840" s="899" t="s">
        <v>3467</v>
      </c>
    </row>
    <row r="841" spans="1:2" ht="10.5" customHeight="1">
      <c r="A841" s="820" t="s">
        <v>3053</v>
      </c>
      <c r="B841" s="899" t="s">
        <v>3054</v>
      </c>
    </row>
    <row r="842" spans="1:2" ht="10.5" customHeight="1">
      <c r="A842" s="820" t="s">
        <v>2900</v>
      </c>
      <c r="B842" s="899" t="s">
        <v>2901</v>
      </c>
    </row>
    <row r="843" spans="1:2" ht="10.5" customHeight="1">
      <c r="A843" s="820" t="s">
        <v>2902</v>
      </c>
      <c r="B843" s="899" t="s">
        <v>2903</v>
      </c>
    </row>
    <row r="844" spans="1:2" ht="10.5" customHeight="1">
      <c r="A844" s="820" t="s">
        <v>3398</v>
      </c>
      <c r="B844" s="899" t="s">
        <v>3399</v>
      </c>
    </row>
    <row r="845" spans="1:2" ht="10.5" customHeight="1">
      <c r="A845" s="820" t="s">
        <v>3400</v>
      </c>
      <c r="B845" s="899" t="s">
        <v>3401</v>
      </c>
    </row>
    <row r="846" spans="1:2" ht="10.5" customHeight="1">
      <c r="A846" s="820" t="s">
        <v>3943</v>
      </c>
      <c r="B846" s="899" t="s">
        <v>3944</v>
      </c>
    </row>
    <row r="847" spans="1:2" ht="10.5" customHeight="1">
      <c r="A847" s="820" t="s">
        <v>3082</v>
      </c>
      <c r="B847" s="899" t="s">
        <v>3083</v>
      </c>
    </row>
    <row r="848" spans="1:2" ht="10.5" customHeight="1">
      <c r="A848" s="820" t="s">
        <v>3945</v>
      </c>
      <c r="B848" s="899" t="s">
        <v>3946</v>
      </c>
    </row>
    <row r="849" spans="1:2" ht="10.5" customHeight="1">
      <c r="A849" s="820" t="s">
        <v>3142</v>
      </c>
      <c r="B849" s="899" t="s">
        <v>3143</v>
      </c>
    </row>
    <row r="850" spans="1:2" ht="10.5" customHeight="1">
      <c r="A850" s="820" t="s">
        <v>3204</v>
      </c>
      <c r="B850" s="899" t="s">
        <v>3205</v>
      </c>
    </row>
    <row r="851" spans="1:2" ht="10.5" customHeight="1">
      <c r="A851" s="820" t="s">
        <v>3202</v>
      </c>
      <c r="B851" s="899" t="s">
        <v>3203</v>
      </c>
    </row>
    <row r="852" spans="1:2" ht="10.5" customHeight="1">
      <c r="A852" s="820" t="s">
        <v>3206</v>
      </c>
      <c r="B852" s="899" t="s">
        <v>3207</v>
      </c>
    </row>
    <row r="853" spans="1:2" ht="10.5" customHeight="1">
      <c r="A853" s="820" t="s">
        <v>3206</v>
      </c>
      <c r="B853" s="899" t="s">
        <v>3207</v>
      </c>
    </row>
    <row r="854" spans="1:2" ht="10.5" customHeight="1">
      <c r="A854" s="820" t="s">
        <v>3208</v>
      </c>
      <c r="B854" s="899" t="s">
        <v>3209</v>
      </c>
    </row>
    <row r="855" spans="1:2" ht="10.5" customHeight="1">
      <c r="A855" s="820" t="s">
        <v>3210</v>
      </c>
      <c r="B855" s="899" t="s">
        <v>3211</v>
      </c>
    </row>
    <row r="856" spans="1:2" ht="10.5" customHeight="1">
      <c r="A856" s="820" t="s">
        <v>3212</v>
      </c>
      <c r="B856" s="899" t="s">
        <v>3213</v>
      </c>
    </row>
    <row r="857" spans="1:2" ht="10.5" customHeight="1">
      <c r="A857" s="820" t="s">
        <v>3214</v>
      </c>
      <c r="B857" s="899" t="s">
        <v>3215</v>
      </c>
    </row>
    <row r="858" spans="1:2" ht="10.5" customHeight="1">
      <c r="A858" s="820" t="s">
        <v>3216</v>
      </c>
      <c r="B858" s="899" t="s">
        <v>3217</v>
      </c>
    </row>
    <row r="859" spans="1:2" ht="10.5" customHeight="1">
      <c r="A859" s="820" t="s">
        <v>3218</v>
      </c>
      <c r="B859" s="899" t="s">
        <v>3219</v>
      </c>
    </row>
    <row r="860" spans="1:2" ht="10.5" customHeight="1">
      <c r="A860" s="820" t="s">
        <v>3220</v>
      </c>
      <c r="B860" s="899" t="s">
        <v>3221</v>
      </c>
    </row>
    <row r="861" spans="1:2" ht="10.5" customHeight="1">
      <c r="A861" s="820" t="s">
        <v>3222</v>
      </c>
      <c r="B861" s="899" t="s">
        <v>3223</v>
      </c>
    </row>
    <row r="862" spans="1:2" ht="10.5" customHeight="1">
      <c r="A862" s="820" t="s">
        <v>3224</v>
      </c>
      <c r="B862" s="899" t="s">
        <v>3225</v>
      </c>
    </row>
    <row r="863" spans="1:2" ht="10.5" customHeight="1">
      <c r="A863" s="820" t="s">
        <v>3226</v>
      </c>
      <c r="B863" s="899" t="s">
        <v>3227</v>
      </c>
    </row>
    <row r="864" spans="1:2" ht="10.5" customHeight="1">
      <c r="A864" s="820" t="s">
        <v>3228</v>
      </c>
      <c r="B864" s="899" t="s">
        <v>3229</v>
      </c>
    </row>
    <row r="865" spans="1:2" ht="10.5" customHeight="1">
      <c r="A865" s="820" t="s">
        <v>3230</v>
      </c>
      <c r="B865" s="899" t="s">
        <v>3231</v>
      </c>
    </row>
    <row r="866" spans="1:2" ht="10.5" customHeight="1">
      <c r="A866" s="820" t="s">
        <v>3232</v>
      </c>
      <c r="B866" s="899" t="s">
        <v>3233</v>
      </c>
    </row>
    <row r="867" spans="1:2" ht="10.5" customHeight="1">
      <c r="A867" s="820" t="s">
        <v>4527</v>
      </c>
      <c r="B867" s="899" t="s">
        <v>4788</v>
      </c>
    </row>
    <row r="868" spans="1:2" ht="10.5" customHeight="1">
      <c r="A868" s="820" t="s">
        <v>3234</v>
      </c>
      <c r="B868" s="899" t="s">
        <v>3235</v>
      </c>
    </row>
    <row r="869" spans="1:2" ht="10.5" customHeight="1">
      <c r="A869" s="820" t="s">
        <v>3236</v>
      </c>
      <c r="B869" s="899" t="s">
        <v>3237</v>
      </c>
    </row>
    <row r="870" spans="1:2" ht="10.5" customHeight="1">
      <c r="A870" s="820" t="s">
        <v>3402</v>
      </c>
      <c r="B870" s="899" t="s">
        <v>3403</v>
      </c>
    </row>
    <row r="871" spans="1:2" ht="10.5" customHeight="1">
      <c r="A871" s="820" t="s">
        <v>3947</v>
      </c>
      <c r="B871" s="899" t="s">
        <v>4789</v>
      </c>
    </row>
    <row r="872" spans="1:2" ht="10.5" customHeight="1">
      <c r="A872" s="820" t="s">
        <v>3238</v>
      </c>
      <c r="B872" s="899" t="s">
        <v>3239</v>
      </c>
    </row>
    <row r="873" spans="1:2" ht="10.5" customHeight="1">
      <c r="A873" s="820" t="s">
        <v>3240</v>
      </c>
      <c r="B873" s="899" t="s">
        <v>3241</v>
      </c>
    </row>
    <row r="874" spans="1:2" ht="10.5" customHeight="1">
      <c r="A874" s="820" t="s">
        <v>4530</v>
      </c>
      <c r="B874" s="899" t="s">
        <v>4531</v>
      </c>
    </row>
    <row r="875" spans="1:2" ht="10.5" customHeight="1">
      <c r="A875" s="820" t="s">
        <v>3242</v>
      </c>
      <c r="B875" s="899" t="s">
        <v>3243</v>
      </c>
    </row>
    <row r="876" spans="1:2" ht="10.5" customHeight="1">
      <c r="A876" s="820" t="s">
        <v>2938</v>
      </c>
      <c r="B876" s="899" t="s">
        <v>2973</v>
      </c>
    </row>
    <row r="877" spans="1:2" ht="10.5" customHeight="1">
      <c r="A877" s="820" t="s">
        <v>3055</v>
      </c>
      <c r="B877" s="899" t="s">
        <v>3056</v>
      </c>
    </row>
    <row r="878" spans="1:2" ht="10.5" customHeight="1">
      <c r="A878" s="820" t="s">
        <v>3057</v>
      </c>
      <c r="B878" s="899" t="s">
        <v>4790</v>
      </c>
    </row>
    <row r="879" spans="1:2" ht="10.5" customHeight="1">
      <c r="A879" s="820" t="s">
        <v>3059</v>
      </c>
      <c r="B879" s="899" t="s">
        <v>3060</v>
      </c>
    </row>
    <row r="880" spans="1:2" ht="10.5" customHeight="1">
      <c r="A880" s="820" t="s">
        <v>3144</v>
      </c>
      <c r="B880" s="899" t="s">
        <v>3145</v>
      </c>
    </row>
    <row r="881" spans="1:2" ht="10.5" customHeight="1">
      <c r="A881" s="820" t="s">
        <v>3146</v>
      </c>
      <c r="B881" s="899" t="s">
        <v>3147</v>
      </c>
    </row>
    <row r="882" spans="1:2" ht="10.5" customHeight="1">
      <c r="A882" s="820" t="s">
        <v>4451</v>
      </c>
      <c r="B882" s="899" t="s">
        <v>4452</v>
      </c>
    </row>
    <row r="883" spans="1:2" ht="10.5" customHeight="1">
      <c r="A883" s="820" t="s">
        <v>3468</v>
      </c>
      <c r="B883" s="899" t="s">
        <v>3469</v>
      </c>
    </row>
    <row r="884" spans="1:2" ht="10.5" customHeight="1">
      <c r="A884" s="820" t="s">
        <v>2904</v>
      </c>
      <c r="B884" s="899" t="s">
        <v>2905</v>
      </c>
    </row>
    <row r="885" spans="1:2" ht="10.5" customHeight="1">
      <c r="A885" s="820" t="s">
        <v>2974</v>
      </c>
      <c r="B885" s="899" t="s">
        <v>2975</v>
      </c>
    </row>
    <row r="886" spans="1:2" ht="10.5" customHeight="1">
      <c r="A886" s="820" t="s">
        <v>2906</v>
      </c>
      <c r="B886" s="899" t="s">
        <v>2907</v>
      </c>
    </row>
    <row r="887" spans="1:2" ht="10.5" customHeight="1">
      <c r="A887" s="820" t="s">
        <v>4646</v>
      </c>
      <c r="B887" s="899" t="s">
        <v>4791</v>
      </c>
    </row>
    <row r="888" spans="1:2" ht="10.5" customHeight="1">
      <c r="A888" s="820" t="s">
        <v>3949</v>
      </c>
      <c r="B888" s="899" t="s">
        <v>3950</v>
      </c>
    </row>
    <row r="889" spans="1:2" ht="10.5" customHeight="1">
      <c r="A889" s="820" t="s">
        <v>2940</v>
      </c>
      <c r="B889" s="899" t="s">
        <v>2941</v>
      </c>
    </row>
    <row r="890" spans="1:2" ht="10.5" customHeight="1">
      <c r="A890" s="820" t="s">
        <v>2908</v>
      </c>
      <c r="B890" s="899" t="s">
        <v>2909</v>
      </c>
    </row>
    <row r="891" spans="1:2" ht="10.5" customHeight="1">
      <c r="A891" s="820" t="s">
        <v>3470</v>
      </c>
      <c r="B891" s="899" t="s">
        <v>3471</v>
      </c>
    </row>
    <row r="892" spans="1:2" ht="10.5" customHeight="1">
      <c r="A892" s="820" t="s">
        <v>2942</v>
      </c>
      <c r="B892" s="899" t="s">
        <v>2943</v>
      </c>
    </row>
    <row r="893" spans="1:2" ht="10.5" customHeight="1">
      <c r="A893" s="820" t="s">
        <v>2910</v>
      </c>
      <c r="B893" s="899" t="s">
        <v>2911</v>
      </c>
    </row>
    <row r="894" spans="1:2" ht="10.5" customHeight="1">
      <c r="A894" s="820" t="s">
        <v>3472</v>
      </c>
      <c r="B894" s="899" t="s">
        <v>3473</v>
      </c>
    </row>
    <row r="895" spans="1:2" ht="10.5" customHeight="1">
      <c r="A895" s="820" t="s">
        <v>2912</v>
      </c>
      <c r="B895" s="899" t="s">
        <v>2913</v>
      </c>
    </row>
    <row r="896" spans="1:2" ht="10.5" customHeight="1">
      <c r="A896" s="820" t="s">
        <v>3084</v>
      </c>
      <c r="B896" s="899" t="s">
        <v>3085</v>
      </c>
    </row>
    <row r="897" spans="1:2" ht="10.5" customHeight="1">
      <c r="A897" s="820" t="s">
        <v>2976</v>
      </c>
      <c r="B897" s="899" t="s">
        <v>2977</v>
      </c>
    </row>
    <row r="898" spans="1:2" ht="10.5" customHeight="1">
      <c r="A898" s="820" t="s">
        <v>2914</v>
      </c>
      <c r="B898" s="899" t="s">
        <v>2915</v>
      </c>
    </row>
    <row r="899" spans="1:2" ht="10.5" customHeight="1">
      <c r="A899" s="820" t="s">
        <v>4201</v>
      </c>
      <c r="B899" s="899" t="s">
        <v>4202</v>
      </c>
    </row>
    <row r="900" spans="1:2" ht="10.5" customHeight="1">
      <c r="A900" s="820" t="s">
        <v>2980</v>
      </c>
      <c r="B900" s="899" t="s">
        <v>2981</v>
      </c>
    </row>
    <row r="901" spans="1:2" ht="10.5" customHeight="1">
      <c r="A901" s="820" t="s">
        <v>2982</v>
      </c>
      <c r="B901" s="899" t="s">
        <v>2983</v>
      </c>
    </row>
    <row r="902" spans="1:2" ht="10.5" customHeight="1">
      <c r="A902" s="820" t="s">
        <v>2944</v>
      </c>
      <c r="B902" s="899" t="s">
        <v>2945</v>
      </c>
    </row>
    <row r="903" spans="1:2" ht="10.5" customHeight="1">
      <c r="A903" s="820" t="s">
        <v>4647</v>
      </c>
      <c r="B903" s="899" t="s">
        <v>4792</v>
      </c>
    </row>
    <row r="904" spans="1:2" ht="10.5" customHeight="1">
      <c r="A904" s="820" t="s">
        <v>2916</v>
      </c>
      <c r="B904" s="899" t="s">
        <v>2917</v>
      </c>
    </row>
    <row r="905" spans="1:2" ht="10.5" customHeight="1">
      <c r="A905" s="820" t="s">
        <v>2984</v>
      </c>
      <c r="B905" s="899" t="s">
        <v>2985</v>
      </c>
    </row>
    <row r="906" spans="1:2" ht="10.5" customHeight="1">
      <c r="A906" s="820" t="s">
        <v>2986</v>
      </c>
      <c r="B906" s="899" t="s">
        <v>2987</v>
      </c>
    </row>
    <row r="907" spans="1:2" ht="10.5" customHeight="1">
      <c r="A907" s="820" t="s">
        <v>2988</v>
      </c>
      <c r="B907" s="899" t="s">
        <v>2989</v>
      </c>
    </row>
    <row r="908" spans="1:2" ht="10.5" customHeight="1">
      <c r="A908" s="820" t="s">
        <v>4648</v>
      </c>
      <c r="B908" s="899" t="s">
        <v>4793</v>
      </c>
    </row>
    <row r="909" spans="1:2" ht="10.5" customHeight="1">
      <c r="A909" s="820" t="s">
        <v>2990</v>
      </c>
      <c r="B909" s="899" t="s">
        <v>2991</v>
      </c>
    </row>
    <row r="910" spans="1:2" ht="10.5" customHeight="1">
      <c r="A910" s="820" t="s">
        <v>3086</v>
      </c>
      <c r="B910" s="899" t="s">
        <v>3087</v>
      </c>
    </row>
    <row r="911" spans="1:2" ht="10.5" customHeight="1">
      <c r="A911" s="820" t="s">
        <v>2918</v>
      </c>
      <c r="B911" s="899" t="s">
        <v>2919</v>
      </c>
    </row>
    <row r="912" spans="1:2" ht="10.5" customHeight="1">
      <c r="A912" s="820" t="s">
        <v>2946</v>
      </c>
      <c r="B912" s="899" t="s">
        <v>2947</v>
      </c>
    </row>
    <row r="913" spans="1:2" ht="10.5" customHeight="1">
      <c r="A913" s="820" t="s">
        <v>2999</v>
      </c>
      <c r="B913" s="899" t="s">
        <v>3000</v>
      </c>
    </row>
    <row r="914" spans="1:2" ht="10.5" customHeight="1">
      <c r="A914" s="820" t="s">
        <v>3088</v>
      </c>
      <c r="B914" s="899" t="s">
        <v>3089</v>
      </c>
    </row>
    <row r="915" spans="1:2" ht="10.5" customHeight="1">
      <c r="A915" s="820" t="s">
        <v>3951</v>
      </c>
      <c r="B915" s="899" t="s">
        <v>3952</v>
      </c>
    </row>
    <row r="916" spans="1:2" ht="10.5" customHeight="1">
      <c r="A916" s="820" t="s">
        <v>4649</v>
      </c>
      <c r="B916" s="899" t="s">
        <v>4794</v>
      </c>
    </row>
    <row r="917" spans="1:2" ht="10.5" customHeight="1">
      <c r="A917" s="820" t="s">
        <v>4650</v>
      </c>
      <c r="B917" s="899" t="s">
        <v>4795</v>
      </c>
    </row>
    <row r="918" spans="1:2" ht="10.5" customHeight="1">
      <c r="A918" s="820" t="s">
        <v>4651</v>
      </c>
      <c r="B918" s="899" t="s">
        <v>4796</v>
      </c>
    </row>
    <row r="919" spans="1:2" ht="10.5" customHeight="1">
      <c r="A919" s="820" t="s">
        <v>4652</v>
      </c>
      <c r="B919" s="899" t="s">
        <v>4797</v>
      </c>
    </row>
    <row r="920" spans="1:2" ht="10.5" customHeight="1">
      <c r="A920" s="820" t="s">
        <v>4653</v>
      </c>
      <c r="B920" s="899" t="s">
        <v>4798</v>
      </c>
    </row>
    <row r="921" spans="1:2" ht="10.5" customHeight="1">
      <c r="A921" s="820" t="s">
        <v>4654</v>
      </c>
      <c r="B921" s="899" t="s">
        <v>4799</v>
      </c>
    </row>
    <row r="922" spans="1:2" ht="10.5" customHeight="1">
      <c r="A922" s="820" t="s">
        <v>4655</v>
      </c>
      <c r="B922" s="899" t="s">
        <v>4800</v>
      </c>
    </row>
    <row r="923" spans="1:2" ht="10.5" customHeight="1">
      <c r="A923" s="820" t="s">
        <v>4656</v>
      </c>
      <c r="B923" s="899" t="s">
        <v>4801</v>
      </c>
    </row>
    <row r="924" spans="1:2" ht="10.5" customHeight="1">
      <c r="A924" s="820" t="s">
        <v>2359</v>
      </c>
      <c r="B924" s="899" t="s">
        <v>2360</v>
      </c>
    </row>
    <row r="925" spans="1:2" ht="10.5" customHeight="1">
      <c r="A925" s="820" t="s">
        <v>2361</v>
      </c>
      <c r="B925" s="899" t="s">
        <v>2362</v>
      </c>
    </row>
    <row r="926" spans="1:2" ht="10.5" customHeight="1">
      <c r="A926" s="820" t="s">
        <v>2363</v>
      </c>
      <c r="B926" s="899" t="s">
        <v>2364</v>
      </c>
    </row>
    <row r="927" spans="1:2" ht="10.5" customHeight="1">
      <c r="A927" s="820" t="s">
        <v>2365</v>
      </c>
      <c r="B927" s="899" t="s">
        <v>2366</v>
      </c>
    </row>
    <row r="928" spans="1:2" ht="10.5" customHeight="1">
      <c r="A928" s="820" t="s">
        <v>3475</v>
      </c>
      <c r="B928" s="899" t="s">
        <v>3476</v>
      </c>
    </row>
    <row r="929" spans="1:2" ht="10.5" customHeight="1">
      <c r="A929" s="820" t="s">
        <v>2496</v>
      </c>
      <c r="B929" s="899" t="s">
        <v>2497</v>
      </c>
    </row>
    <row r="930" spans="1:2" ht="10.5" customHeight="1">
      <c r="A930" s="820" t="s">
        <v>2367</v>
      </c>
      <c r="B930" s="899" t="s">
        <v>2368</v>
      </c>
    </row>
    <row r="931" spans="1:2" ht="10.5" customHeight="1">
      <c r="A931" s="820" t="s">
        <v>3477</v>
      </c>
      <c r="B931" s="899" t="s">
        <v>3478</v>
      </c>
    </row>
    <row r="932" spans="1:2" ht="10.5" customHeight="1">
      <c r="A932" s="820" t="s">
        <v>3479</v>
      </c>
      <c r="B932" s="899" t="s">
        <v>3480</v>
      </c>
    </row>
    <row r="933" spans="1:2" ht="10.5" customHeight="1">
      <c r="A933" s="820" t="s">
        <v>2369</v>
      </c>
      <c r="B933" s="899" t="s">
        <v>2370</v>
      </c>
    </row>
    <row r="934" spans="1:2" ht="10.5" customHeight="1">
      <c r="A934" s="820" t="s">
        <v>4657</v>
      </c>
      <c r="B934" s="899" t="s">
        <v>4802</v>
      </c>
    </row>
    <row r="935" spans="1:2" ht="10.5" customHeight="1">
      <c r="A935" s="820" t="s">
        <v>3481</v>
      </c>
      <c r="B935" s="899" t="s">
        <v>3482</v>
      </c>
    </row>
    <row r="936" spans="1:2" ht="10.5" customHeight="1">
      <c r="A936" s="820" t="s">
        <v>3483</v>
      </c>
      <c r="B936" s="899" t="s">
        <v>3484</v>
      </c>
    </row>
    <row r="937" spans="1:2" ht="10.5" customHeight="1">
      <c r="A937" s="820" t="s">
        <v>3485</v>
      </c>
      <c r="B937" s="899" t="s">
        <v>3486</v>
      </c>
    </row>
    <row r="938" spans="1:2" ht="10.5" customHeight="1">
      <c r="A938" s="820" t="s">
        <v>2371</v>
      </c>
      <c r="B938" s="899" t="s">
        <v>2372</v>
      </c>
    </row>
    <row r="939" spans="1:2" ht="10.5" customHeight="1">
      <c r="A939" s="820" t="s">
        <v>2373</v>
      </c>
      <c r="B939" s="899" t="s">
        <v>2374</v>
      </c>
    </row>
    <row r="940" spans="1:2" ht="10.5" customHeight="1">
      <c r="A940" s="820" t="s">
        <v>2375</v>
      </c>
      <c r="B940" s="899" t="s">
        <v>2376</v>
      </c>
    </row>
    <row r="941" spans="1:2" ht="10.5" customHeight="1">
      <c r="A941" s="820" t="s">
        <v>2377</v>
      </c>
      <c r="B941" s="899" t="s">
        <v>2378</v>
      </c>
    </row>
    <row r="942" spans="1:2" ht="10.5" customHeight="1">
      <c r="A942" s="820" t="s">
        <v>2379</v>
      </c>
      <c r="B942" s="899" t="s">
        <v>2380</v>
      </c>
    </row>
    <row r="943" spans="1:2" ht="10.5" customHeight="1">
      <c r="A943" s="820" t="s">
        <v>2381</v>
      </c>
      <c r="B943" s="899" t="s">
        <v>2382</v>
      </c>
    </row>
    <row r="944" spans="1:2" ht="10.5" customHeight="1">
      <c r="A944" s="820" t="s">
        <v>2383</v>
      </c>
      <c r="B944" s="896" t="s">
        <v>2384</v>
      </c>
    </row>
    <row r="945" spans="1:2" ht="10.5" customHeight="1">
      <c r="A945" s="820" t="s">
        <v>2385</v>
      </c>
      <c r="B945" s="899" t="s">
        <v>2386</v>
      </c>
    </row>
    <row r="946" spans="1:2" ht="10.5" customHeight="1">
      <c r="A946" s="820" t="s">
        <v>2387</v>
      </c>
      <c r="B946" s="899" t="s">
        <v>2388</v>
      </c>
    </row>
    <row r="947" spans="1:2" ht="10.5" customHeight="1">
      <c r="A947" s="820" t="s">
        <v>2389</v>
      </c>
      <c r="B947" s="899" t="s">
        <v>2390</v>
      </c>
    </row>
    <row r="948" spans="1:2" ht="10.5" customHeight="1">
      <c r="A948" s="820" t="s">
        <v>2391</v>
      </c>
      <c r="B948" s="899" t="s">
        <v>2392</v>
      </c>
    </row>
    <row r="949" spans="1:2" ht="10.5" customHeight="1">
      <c r="A949" s="820" t="s">
        <v>2393</v>
      </c>
      <c r="B949" s="899" t="s">
        <v>2394</v>
      </c>
    </row>
    <row r="950" spans="1:2" ht="10.5" customHeight="1">
      <c r="A950" s="820" t="s">
        <v>2395</v>
      </c>
      <c r="B950" s="899" t="s">
        <v>2396</v>
      </c>
    </row>
    <row r="951" spans="1:2" ht="10.5" customHeight="1">
      <c r="A951" s="820" t="s">
        <v>2397</v>
      </c>
      <c r="B951" s="899" t="s">
        <v>2398</v>
      </c>
    </row>
    <row r="952" spans="1:2" ht="10.5" customHeight="1">
      <c r="A952" s="820" t="s">
        <v>2399</v>
      </c>
      <c r="B952" s="899" t="s">
        <v>2400</v>
      </c>
    </row>
    <row r="953" spans="1:2" ht="10.5" customHeight="1">
      <c r="A953" s="820" t="s">
        <v>2401</v>
      </c>
      <c r="B953" s="899" t="s">
        <v>2402</v>
      </c>
    </row>
    <row r="954" spans="1:2" ht="10.5" customHeight="1">
      <c r="A954" s="820" t="s">
        <v>2403</v>
      </c>
      <c r="B954" s="899" t="s">
        <v>2404</v>
      </c>
    </row>
    <row r="955" spans="1:2" ht="10.5" customHeight="1">
      <c r="A955" s="820" t="s">
        <v>2405</v>
      </c>
      <c r="B955" s="899" t="s">
        <v>2406</v>
      </c>
    </row>
    <row r="956" spans="1:2" ht="10.5" customHeight="1">
      <c r="A956" s="820" t="s">
        <v>2407</v>
      </c>
      <c r="B956" s="899" t="s">
        <v>2408</v>
      </c>
    </row>
    <row r="957" spans="1:2" ht="10.5" customHeight="1">
      <c r="A957" s="820" t="s">
        <v>2409</v>
      </c>
      <c r="B957" s="899" t="s">
        <v>2410</v>
      </c>
    </row>
    <row r="958" spans="1:2" ht="10.5" customHeight="1">
      <c r="A958" s="820" t="s">
        <v>4658</v>
      </c>
      <c r="B958" s="899" t="s">
        <v>4803</v>
      </c>
    </row>
    <row r="959" spans="1:2" ht="10.5" customHeight="1">
      <c r="A959" s="820" t="s">
        <v>2411</v>
      </c>
      <c r="B959" s="899" t="s">
        <v>2412</v>
      </c>
    </row>
    <row r="960" spans="1:2" ht="10.5" customHeight="1">
      <c r="A960" s="820" t="s">
        <v>2413</v>
      </c>
      <c r="B960" s="899" t="s">
        <v>2414</v>
      </c>
    </row>
    <row r="961" spans="1:2" ht="10.5" customHeight="1">
      <c r="A961" s="820" t="s">
        <v>2415</v>
      </c>
      <c r="B961" s="899" t="s">
        <v>2416</v>
      </c>
    </row>
    <row r="962" spans="1:2" ht="10.5" customHeight="1">
      <c r="A962" s="820" t="s">
        <v>2417</v>
      </c>
      <c r="B962" s="899" t="s">
        <v>2418</v>
      </c>
    </row>
    <row r="963" spans="1:2" ht="10.5" customHeight="1">
      <c r="A963" s="820" t="s">
        <v>2419</v>
      </c>
      <c r="B963" s="899" t="s">
        <v>2420</v>
      </c>
    </row>
    <row r="964" spans="1:2" ht="10.5" customHeight="1">
      <c r="A964" s="820" t="s">
        <v>2421</v>
      </c>
      <c r="B964" s="899" t="s">
        <v>2422</v>
      </c>
    </row>
    <row r="965" spans="1:2" ht="10.5" customHeight="1">
      <c r="A965" s="820" t="s">
        <v>2423</v>
      </c>
      <c r="B965" s="899" t="s">
        <v>2424</v>
      </c>
    </row>
    <row r="966" spans="1:2" ht="10.5" customHeight="1">
      <c r="A966" s="820" t="s">
        <v>2425</v>
      </c>
      <c r="B966" s="896" t="s">
        <v>2426</v>
      </c>
    </row>
    <row r="967" spans="1:2" ht="10.5" customHeight="1">
      <c r="A967" s="820" t="s">
        <v>2498</v>
      </c>
      <c r="B967" s="899" t="s">
        <v>2499</v>
      </c>
    </row>
    <row r="968" spans="1:2" ht="10.5" customHeight="1">
      <c r="A968" s="820" t="s">
        <v>2427</v>
      </c>
      <c r="B968" s="899" t="s">
        <v>2428</v>
      </c>
    </row>
    <row r="969" spans="1:2" ht="10.5" customHeight="1">
      <c r="A969" s="820" t="s">
        <v>2429</v>
      </c>
      <c r="B969" s="899" t="s">
        <v>2430</v>
      </c>
    </row>
    <row r="970" spans="1:2" ht="10.5" customHeight="1">
      <c r="A970" s="820" t="s">
        <v>2431</v>
      </c>
      <c r="B970" s="899" t="s">
        <v>2432</v>
      </c>
    </row>
    <row r="971" spans="1:2" ht="10.5" customHeight="1">
      <c r="A971" s="820" t="s">
        <v>2433</v>
      </c>
      <c r="B971" s="899" t="s">
        <v>2434</v>
      </c>
    </row>
    <row r="972" spans="1:2" ht="10.5" customHeight="1">
      <c r="A972" s="820" t="s">
        <v>2435</v>
      </c>
      <c r="B972" s="899" t="s">
        <v>2436</v>
      </c>
    </row>
    <row r="973" spans="1:2" ht="10.5" customHeight="1">
      <c r="A973" s="820" t="s">
        <v>2437</v>
      </c>
      <c r="B973" s="899" t="s">
        <v>2438</v>
      </c>
    </row>
    <row r="974" spans="1:2" ht="10.5" customHeight="1">
      <c r="A974" s="820" t="s">
        <v>2547</v>
      </c>
      <c r="B974" s="899" t="s">
        <v>2548</v>
      </c>
    </row>
    <row r="975" spans="1:2" ht="10.5" customHeight="1">
      <c r="A975" s="820" t="s">
        <v>2549</v>
      </c>
      <c r="B975" s="899" t="s">
        <v>2550</v>
      </c>
    </row>
    <row r="976" spans="1:2" ht="10.5" customHeight="1">
      <c r="A976" s="820" t="s">
        <v>2439</v>
      </c>
      <c r="B976" s="899" t="s">
        <v>2440</v>
      </c>
    </row>
    <row r="977" spans="1:2" ht="10.5" customHeight="1">
      <c r="A977" s="820" t="s">
        <v>2441</v>
      </c>
      <c r="B977" s="899" t="s">
        <v>2442</v>
      </c>
    </row>
    <row r="978" spans="1:2" ht="10.5" customHeight="1">
      <c r="A978" s="820" t="s">
        <v>2443</v>
      </c>
      <c r="B978" s="899" t="s">
        <v>2444</v>
      </c>
    </row>
    <row r="979" spans="1:2" ht="10.5" customHeight="1">
      <c r="A979" s="820" t="s">
        <v>2445</v>
      </c>
      <c r="B979" s="899" t="s">
        <v>2446</v>
      </c>
    </row>
    <row r="980" spans="1:2" ht="10.5" customHeight="1">
      <c r="A980" s="820" t="s">
        <v>2447</v>
      </c>
      <c r="B980" s="899" t="s">
        <v>2448</v>
      </c>
    </row>
    <row r="981" spans="1:2" ht="10.5" customHeight="1">
      <c r="A981" s="820" t="s">
        <v>2449</v>
      </c>
      <c r="B981" s="899" t="s">
        <v>2450</v>
      </c>
    </row>
    <row r="982" spans="1:2" ht="10.5" customHeight="1">
      <c r="A982" s="820" t="s">
        <v>2451</v>
      </c>
      <c r="B982" s="899" t="s">
        <v>2452</v>
      </c>
    </row>
    <row r="983" spans="1:2" ht="10.5" customHeight="1">
      <c r="A983" s="820" t="s">
        <v>2453</v>
      </c>
      <c r="B983" s="899" t="s">
        <v>2454</v>
      </c>
    </row>
    <row r="984" spans="1:2" ht="10.5" customHeight="1">
      <c r="A984" s="820" t="s">
        <v>2455</v>
      </c>
      <c r="B984" s="899" t="s">
        <v>2456</v>
      </c>
    </row>
    <row r="985" spans="1:2" ht="10.5" customHeight="1">
      <c r="A985" s="820" t="s">
        <v>2457</v>
      </c>
      <c r="B985" s="899" t="s">
        <v>2458</v>
      </c>
    </row>
    <row r="986" spans="1:2" ht="10.5" customHeight="1">
      <c r="A986" s="820" t="s">
        <v>2459</v>
      </c>
      <c r="B986" s="899" t="s">
        <v>2460</v>
      </c>
    </row>
    <row r="987" spans="1:2" ht="10.5" customHeight="1">
      <c r="A987" s="820" t="s">
        <v>2461</v>
      </c>
      <c r="B987" s="899" t="s">
        <v>2462</v>
      </c>
    </row>
    <row r="988" spans="1:2" ht="10.5" customHeight="1">
      <c r="A988" s="820" t="s">
        <v>2463</v>
      </c>
      <c r="B988" s="899" t="s">
        <v>2464</v>
      </c>
    </row>
    <row r="989" spans="1:2" ht="10.5" customHeight="1">
      <c r="A989" s="820" t="s">
        <v>2465</v>
      </c>
      <c r="B989" s="899" t="s">
        <v>2466</v>
      </c>
    </row>
    <row r="990" spans="1:2" ht="10.5" customHeight="1">
      <c r="A990" s="820" t="s">
        <v>2467</v>
      </c>
      <c r="B990" s="899" t="s">
        <v>2468</v>
      </c>
    </row>
    <row r="991" spans="1:2" ht="10.5" customHeight="1">
      <c r="A991" s="820" t="s">
        <v>2469</v>
      </c>
      <c r="B991" s="899" t="s">
        <v>2470</v>
      </c>
    </row>
    <row r="992" spans="1:2" ht="10.5" customHeight="1">
      <c r="A992" s="820" t="s">
        <v>2471</v>
      </c>
      <c r="B992" s="899" t="s">
        <v>2472</v>
      </c>
    </row>
    <row r="993" spans="1:2" ht="10.5" customHeight="1">
      <c r="A993" s="820" t="s">
        <v>2473</v>
      </c>
      <c r="B993" s="899" t="s">
        <v>2474</v>
      </c>
    </row>
    <row r="994" spans="1:2" ht="10.5" customHeight="1">
      <c r="A994" s="820" t="s">
        <v>2551</v>
      </c>
      <c r="B994" s="899" t="s">
        <v>4831</v>
      </c>
    </row>
    <row r="995" spans="1:2" ht="10.5" customHeight="1">
      <c r="A995" s="820" t="s">
        <v>2475</v>
      </c>
      <c r="B995" s="899" t="s">
        <v>2476</v>
      </c>
    </row>
    <row r="996" spans="1:2" ht="10.5" customHeight="1">
      <c r="A996" s="820" t="s">
        <v>2477</v>
      </c>
      <c r="B996" s="899" t="s">
        <v>2478</v>
      </c>
    </row>
    <row r="997" spans="1:2" ht="10.5" customHeight="1">
      <c r="A997" s="820" t="s">
        <v>2479</v>
      </c>
      <c r="B997" s="899" t="s">
        <v>2480</v>
      </c>
    </row>
    <row r="998" spans="1:2" ht="10.5" customHeight="1">
      <c r="A998" s="820" t="s">
        <v>4659</v>
      </c>
      <c r="B998" s="899" t="s">
        <v>4804</v>
      </c>
    </row>
    <row r="999" spans="1:2" ht="10.5" customHeight="1">
      <c r="A999" s="820" t="s">
        <v>2481</v>
      </c>
      <c r="B999" s="899" t="s">
        <v>2482</v>
      </c>
    </row>
    <row r="1000" spans="1:2" ht="10.5" customHeight="1">
      <c r="A1000" s="820" t="s">
        <v>2483</v>
      </c>
      <c r="B1000" s="899" t="s">
        <v>2484</v>
      </c>
    </row>
    <row r="1001" spans="1:2" ht="10.5" customHeight="1">
      <c r="A1001" s="820" t="s">
        <v>2485</v>
      </c>
      <c r="B1001" s="899" t="s">
        <v>2486</v>
      </c>
    </row>
    <row r="1002" spans="1:2" ht="10.5" customHeight="1">
      <c r="A1002" s="820" t="s">
        <v>2487</v>
      </c>
      <c r="B1002" s="899" t="s">
        <v>2488</v>
      </c>
    </row>
    <row r="1003" spans="1:2" ht="10.5" customHeight="1">
      <c r="A1003" s="820" t="s">
        <v>2489</v>
      </c>
      <c r="B1003" s="899" t="s">
        <v>2490</v>
      </c>
    </row>
    <row r="1004" spans="1:2" ht="10.5" customHeight="1">
      <c r="A1004" s="820" t="s">
        <v>2500</v>
      </c>
      <c r="B1004" s="899" t="s">
        <v>2501</v>
      </c>
    </row>
    <row r="1005" spans="1:2" ht="10.5" customHeight="1">
      <c r="A1005" s="820" t="s">
        <v>2502</v>
      </c>
      <c r="B1005" s="899" t="s">
        <v>2503</v>
      </c>
    </row>
    <row r="1006" spans="1:2" ht="10.5" customHeight="1">
      <c r="A1006" s="820" t="s">
        <v>3487</v>
      </c>
      <c r="B1006" s="899" t="s">
        <v>3488</v>
      </c>
    </row>
    <row r="1007" spans="1:2" ht="10.5" customHeight="1">
      <c r="A1007" s="820" t="s">
        <v>3489</v>
      </c>
      <c r="B1007" s="899" t="s">
        <v>3490</v>
      </c>
    </row>
    <row r="1008" spans="1:2" ht="10.5" customHeight="1">
      <c r="A1008" s="820" t="s">
        <v>2504</v>
      </c>
      <c r="B1008" s="899" t="s">
        <v>2505</v>
      </c>
    </row>
    <row r="1009" spans="1:2" ht="10.5" customHeight="1">
      <c r="A1009" s="820" t="s">
        <v>2506</v>
      </c>
      <c r="B1009" s="899" t="s">
        <v>2507</v>
      </c>
    </row>
    <row r="1010" spans="1:2" ht="10.5" customHeight="1">
      <c r="A1010" s="820" t="s">
        <v>2508</v>
      </c>
      <c r="B1010" s="899" t="s">
        <v>2509</v>
      </c>
    </row>
    <row r="1011" spans="1:2" ht="10.5" customHeight="1">
      <c r="A1011" s="820" t="s">
        <v>2510</v>
      </c>
      <c r="B1011" s="899" t="s">
        <v>2511</v>
      </c>
    </row>
    <row r="1012" spans="1:2" ht="10.5" customHeight="1">
      <c r="A1012" s="820" t="s">
        <v>2491</v>
      </c>
      <c r="B1012" s="899" t="s">
        <v>2492</v>
      </c>
    </row>
    <row r="1013" spans="1:2" ht="10.5" customHeight="1">
      <c r="A1013" s="820" t="s">
        <v>2493</v>
      </c>
      <c r="B1013" s="899" t="s">
        <v>2494</v>
      </c>
    </row>
    <row r="1014" spans="1:2" ht="10.5" customHeight="1">
      <c r="A1014" s="820" t="s">
        <v>4660</v>
      </c>
      <c r="B1014" s="899" t="s">
        <v>4805</v>
      </c>
    </row>
    <row r="1015" spans="1:2" ht="10.5" customHeight="1">
      <c r="A1015" s="820" t="s">
        <v>4661</v>
      </c>
      <c r="B1015" s="899" t="s">
        <v>4806</v>
      </c>
    </row>
    <row r="1016" spans="1:2" ht="10.5" customHeight="1">
      <c r="A1016" s="820" t="s">
        <v>4662</v>
      </c>
      <c r="B1016" s="899" t="s">
        <v>4807</v>
      </c>
    </row>
    <row r="1017" spans="1:2" ht="10.5" customHeight="1">
      <c r="A1017" s="820" t="s">
        <v>2512</v>
      </c>
      <c r="B1017" s="899" t="s">
        <v>2513</v>
      </c>
    </row>
    <row r="1018" spans="1:2" ht="10.5" customHeight="1">
      <c r="A1018" s="820" t="s">
        <v>2514</v>
      </c>
      <c r="B1018" s="899" t="s">
        <v>2515</v>
      </c>
    </row>
    <row r="1019" spans="1:2" ht="10.5" customHeight="1">
      <c r="A1019" s="820" t="s">
        <v>2516</v>
      </c>
      <c r="B1019" s="899" t="s">
        <v>2517</v>
      </c>
    </row>
    <row r="1020" spans="1:2" ht="10.5" customHeight="1">
      <c r="A1020" s="820" t="s">
        <v>2518</v>
      </c>
      <c r="B1020" s="899" t="s">
        <v>2519</v>
      </c>
    </row>
    <row r="1021" spans="1:2" ht="10.5" customHeight="1">
      <c r="A1021" s="820" t="s">
        <v>2520</v>
      </c>
      <c r="B1021" s="899" t="s">
        <v>2521</v>
      </c>
    </row>
    <row r="1022" spans="1:2" ht="10.5" customHeight="1">
      <c r="A1022" s="820" t="s">
        <v>2522</v>
      </c>
      <c r="B1022" s="899" t="s">
        <v>2523</v>
      </c>
    </row>
    <row r="1023" spans="1:2" ht="10.5" customHeight="1">
      <c r="A1023" s="820" t="s">
        <v>2524</v>
      </c>
      <c r="B1023" s="899" t="s">
        <v>2525</v>
      </c>
    </row>
    <row r="1024" spans="1:2" ht="10.5" customHeight="1">
      <c r="A1024" s="820" t="s">
        <v>2526</v>
      </c>
      <c r="B1024" s="899" t="s">
        <v>2527</v>
      </c>
    </row>
    <row r="1025" spans="1:2" ht="10.5" customHeight="1">
      <c r="A1025" s="820" t="s">
        <v>4663</v>
      </c>
      <c r="B1025" s="899" t="s">
        <v>4808</v>
      </c>
    </row>
    <row r="1026" spans="1:2" ht="10.5" customHeight="1">
      <c r="A1026" s="820" t="s">
        <v>4664</v>
      </c>
      <c r="B1026" s="899" t="s">
        <v>4809</v>
      </c>
    </row>
    <row r="1027" spans="1:2" ht="10.5" customHeight="1">
      <c r="A1027" s="820" t="s">
        <v>2528</v>
      </c>
      <c r="B1027" s="899" t="s">
        <v>2529</v>
      </c>
    </row>
    <row r="1028" spans="1:2" ht="10.5" customHeight="1">
      <c r="A1028" s="820" t="s">
        <v>2530</v>
      </c>
      <c r="B1028" s="899" t="s">
        <v>2531</v>
      </c>
    </row>
    <row r="1029" spans="1:2" ht="10.5" customHeight="1">
      <c r="A1029" s="820" t="s">
        <v>2532</v>
      </c>
      <c r="B1029" s="899" t="s">
        <v>2533</v>
      </c>
    </row>
    <row r="1030" spans="1:2" ht="10.5" customHeight="1">
      <c r="A1030" s="820" t="s">
        <v>2534</v>
      </c>
      <c r="B1030" s="899" t="s">
        <v>2535</v>
      </c>
    </row>
    <row r="1031" spans="1:2" ht="10.5" customHeight="1">
      <c r="A1031" s="820" t="s">
        <v>2536</v>
      </c>
      <c r="B1031" s="899" t="s">
        <v>2537</v>
      </c>
    </row>
    <row r="1032" spans="1:2" ht="10.5" customHeight="1">
      <c r="A1032" s="820" t="s">
        <v>2538</v>
      </c>
      <c r="B1032" s="899" t="s">
        <v>2539</v>
      </c>
    </row>
    <row r="1033" spans="1:2" ht="10.5" customHeight="1">
      <c r="A1033" s="820" t="s">
        <v>2540</v>
      </c>
      <c r="B1033" s="899" t="s">
        <v>2541</v>
      </c>
    </row>
    <row r="1034" spans="1:2" ht="10.5" customHeight="1">
      <c r="A1034" s="820" t="s">
        <v>2542</v>
      </c>
      <c r="B1034" s="899" t="s">
        <v>2543</v>
      </c>
    </row>
    <row r="1035" spans="1:2" ht="10.5" customHeight="1">
      <c r="A1035" s="820" t="s">
        <v>2553</v>
      </c>
      <c r="B1035" s="899" t="s">
        <v>2554</v>
      </c>
    </row>
    <row r="1036" spans="1:2" ht="10.5" customHeight="1">
      <c r="A1036" s="820" t="s">
        <v>2555</v>
      </c>
      <c r="B1036" s="899" t="s">
        <v>2556</v>
      </c>
    </row>
    <row r="1037" spans="1:2" ht="10.5" customHeight="1">
      <c r="A1037" s="820" t="s">
        <v>2557</v>
      </c>
      <c r="B1037" s="899" t="s">
        <v>2558</v>
      </c>
    </row>
    <row r="1038" spans="1:2" ht="10.5" customHeight="1">
      <c r="A1038" s="820" t="s">
        <v>2559</v>
      </c>
      <c r="B1038" s="899" t="s">
        <v>2560</v>
      </c>
    </row>
    <row r="1039" spans="1:2" ht="10.5" customHeight="1">
      <c r="A1039" s="820" t="s">
        <v>2561</v>
      </c>
      <c r="B1039" s="899" t="s">
        <v>2562</v>
      </c>
    </row>
    <row r="1040" spans="1:2" ht="10.5" customHeight="1">
      <c r="A1040" s="820" t="s">
        <v>2563</v>
      </c>
      <c r="B1040" s="899" t="s">
        <v>2564</v>
      </c>
    </row>
    <row r="1041" spans="1:2" ht="10.5" customHeight="1">
      <c r="A1041" s="820" t="s">
        <v>2565</v>
      </c>
      <c r="B1041" s="899" t="s">
        <v>2566</v>
      </c>
    </row>
    <row r="1042" spans="1:2" ht="10.5" customHeight="1">
      <c r="A1042" s="820" t="s">
        <v>2567</v>
      </c>
      <c r="B1042" s="899" t="s">
        <v>2568</v>
      </c>
    </row>
    <row r="1043" spans="1:2" ht="10.5" customHeight="1">
      <c r="A1043" s="820" t="s">
        <v>2569</v>
      </c>
      <c r="B1043" s="899" t="s">
        <v>2570</v>
      </c>
    </row>
    <row r="1044" spans="1:2" ht="10.5" customHeight="1">
      <c r="A1044" s="820" t="s">
        <v>2571</v>
      </c>
      <c r="B1044" s="899" t="s">
        <v>2572</v>
      </c>
    </row>
    <row r="1045" spans="1:2" ht="10.5" customHeight="1">
      <c r="A1045" s="820" t="s">
        <v>2573</v>
      </c>
      <c r="B1045" s="899" t="s">
        <v>2574</v>
      </c>
    </row>
    <row r="1046" spans="1:2" ht="10.5" customHeight="1">
      <c r="A1046" s="820" t="s">
        <v>2575</v>
      </c>
      <c r="B1046" s="899" t="s">
        <v>2576</v>
      </c>
    </row>
    <row r="1047" spans="1:2" ht="10.5" customHeight="1">
      <c r="A1047" s="820" t="s">
        <v>2577</v>
      </c>
      <c r="B1047" s="899" t="s">
        <v>2578</v>
      </c>
    </row>
    <row r="1048" spans="1:2" ht="10.5" customHeight="1">
      <c r="A1048" s="820" t="s">
        <v>2579</v>
      </c>
      <c r="B1048" s="899" t="s">
        <v>2580</v>
      </c>
    </row>
    <row r="1049" spans="1:2" ht="10.5" customHeight="1">
      <c r="A1049" s="820" t="s">
        <v>2581</v>
      </c>
      <c r="B1049" s="899" t="s">
        <v>2582</v>
      </c>
    </row>
    <row r="1050" spans="1:2" ht="10.5" customHeight="1">
      <c r="A1050" s="820" t="s">
        <v>2583</v>
      </c>
      <c r="B1050" s="899" t="s">
        <v>2584</v>
      </c>
    </row>
    <row r="1051" spans="1:2" ht="10.5" customHeight="1">
      <c r="A1051" s="820" t="s">
        <v>2585</v>
      </c>
      <c r="B1051" s="899" t="s">
        <v>2586</v>
      </c>
    </row>
    <row r="1052" spans="1:2" ht="10.5" customHeight="1">
      <c r="A1052" s="820" t="s">
        <v>2587</v>
      </c>
      <c r="B1052" s="899" t="s">
        <v>2588</v>
      </c>
    </row>
    <row r="1053" spans="1:2" ht="10.5" customHeight="1">
      <c r="A1053" s="820" t="s">
        <v>2589</v>
      </c>
      <c r="B1053" s="899" t="s">
        <v>2590</v>
      </c>
    </row>
    <row r="1054" spans="1:2" ht="10.5" customHeight="1">
      <c r="A1054" s="820" t="s">
        <v>2591</v>
      </c>
      <c r="B1054" s="899" t="s">
        <v>2592</v>
      </c>
    </row>
    <row r="1055" spans="1:2" ht="10.5" customHeight="1">
      <c r="A1055" s="820" t="s">
        <v>2591</v>
      </c>
      <c r="B1055" s="899" t="s">
        <v>2592</v>
      </c>
    </row>
    <row r="1056" spans="1:2" ht="10.5" customHeight="1">
      <c r="A1056" s="820" t="s">
        <v>2593</v>
      </c>
      <c r="B1056" s="899" t="s">
        <v>2594</v>
      </c>
    </row>
    <row r="1057" spans="1:2" ht="10.5" customHeight="1">
      <c r="A1057" s="820" t="s">
        <v>2595</v>
      </c>
      <c r="B1057" s="899" t="s">
        <v>2596</v>
      </c>
    </row>
    <row r="1058" spans="1:2" ht="10.5" customHeight="1">
      <c r="A1058" s="820" t="s">
        <v>2597</v>
      </c>
      <c r="B1058" s="899" t="s">
        <v>2598</v>
      </c>
    </row>
    <row r="1059" spans="1:2" ht="10.5" customHeight="1">
      <c r="A1059" s="820" t="s">
        <v>2597</v>
      </c>
      <c r="B1059" s="899" t="s">
        <v>2598</v>
      </c>
    </row>
    <row r="1060" spans="1:2" ht="10.5" customHeight="1">
      <c r="A1060" s="820" t="s">
        <v>2599</v>
      </c>
      <c r="B1060" s="899" t="s">
        <v>2600</v>
      </c>
    </row>
    <row r="1061" spans="1:2" ht="10.5" customHeight="1">
      <c r="A1061" s="820" t="s">
        <v>2603</v>
      </c>
      <c r="B1061" s="899" t="s">
        <v>2604</v>
      </c>
    </row>
    <row r="1062" spans="1:2" ht="10.5" customHeight="1">
      <c r="A1062" s="820" t="s">
        <v>2603</v>
      </c>
      <c r="B1062" s="899" t="s">
        <v>2604</v>
      </c>
    </row>
    <row r="1063" spans="1:2" ht="10.5" customHeight="1">
      <c r="A1063" s="820" t="s">
        <v>2605</v>
      </c>
      <c r="B1063" s="899" t="s">
        <v>2606</v>
      </c>
    </row>
    <row r="1064" spans="1:2" ht="10.5" customHeight="1">
      <c r="A1064" s="820" t="s">
        <v>2607</v>
      </c>
      <c r="B1064" s="899" t="s">
        <v>2608</v>
      </c>
    </row>
    <row r="1065" spans="1:2" ht="10.5" customHeight="1">
      <c r="A1065" s="820" t="s">
        <v>2611</v>
      </c>
      <c r="B1065" s="899" t="s">
        <v>2612</v>
      </c>
    </row>
    <row r="1066" spans="1:2" ht="10.5" customHeight="1">
      <c r="A1066" s="820" t="s">
        <v>2613</v>
      </c>
      <c r="B1066" s="899" t="s">
        <v>2614</v>
      </c>
    </row>
    <row r="1067" spans="1:2" ht="10.5" customHeight="1">
      <c r="A1067" s="820" t="s">
        <v>2615</v>
      </c>
      <c r="B1067" s="899" t="s">
        <v>2616</v>
      </c>
    </row>
    <row r="1068" spans="1:2" ht="10.5" customHeight="1">
      <c r="A1068" s="820" t="s">
        <v>2617</v>
      </c>
      <c r="B1068" s="899" t="s">
        <v>2618</v>
      </c>
    </row>
    <row r="1069" spans="1:2" ht="10.5" customHeight="1">
      <c r="A1069" s="820" t="s">
        <v>2619</v>
      </c>
      <c r="B1069" s="899" t="s">
        <v>2620</v>
      </c>
    </row>
    <row r="1070" spans="1:2" ht="10.5" customHeight="1">
      <c r="A1070" s="820" t="s">
        <v>2621</v>
      </c>
      <c r="B1070" s="899" t="s">
        <v>2622</v>
      </c>
    </row>
    <row r="1071" spans="1:2" ht="10.5" customHeight="1">
      <c r="A1071" s="820" t="s">
        <v>2623</v>
      </c>
      <c r="B1071" s="899" t="s">
        <v>2624</v>
      </c>
    </row>
    <row r="1072" spans="1:2" ht="10.5" customHeight="1">
      <c r="A1072" s="820" t="s">
        <v>2625</v>
      </c>
      <c r="B1072" s="899" t="s">
        <v>2626</v>
      </c>
    </row>
    <row r="1073" spans="1:2" ht="10.5" customHeight="1">
      <c r="A1073" s="820" t="s">
        <v>2627</v>
      </c>
      <c r="B1073" s="899" t="s">
        <v>2628</v>
      </c>
    </row>
    <row r="1074" spans="1:2" ht="10.5" customHeight="1">
      <c r="A1074" s="820" t="s">
        <v>2629</v>
      </c>
      <c r="B1074" s="899" t="s">
        <v>2630</v>
      </c>
    </row>
    <row r="1075" spans="1:2" ht="10.5" customHeight="1">
      <c r="A1075" s="820" t="s">
        <v>2631</v>
      </c>
      <c r="B1075" s="899" t="s">
        <v>2632</v>
      </c>
    </row>
    <row r="1076" spans="1:2" ht="10.5" customHeight="1">
      <c r="A1076" s="820" t="s">
        <v>2633</v>
      </c>
      <c r="B1076" s="899" t="s">
        <v>2634</v>
      </c>
    </row>
    <row r="1077" spans="1:2" ht="10.5" customHeight="1">
      <c r="A1077" s="820" t="s">
        <v>4665</v>
      </c>
      <c r="B1077" s="899" t="s">
        <v>4810</v>
      </c>
    </row>
    <row r="1078" spans="1:2" ht="10.5" customHeight="1">
      <c r="A1078" s="820" t="s">
        <v>2635</v>
      </c>
      <c r="B1078" s="899" t="s">
        <v>2636</v>
      </c>
    </row>
    <row r="1079" spans="1:2" ht="10.5" customHeight="1">
      <c r="A1079" s="820" t="s">
        <v>4666</v>
      </c>
      <c r="B1079" s="899" t="s">
        <v>4811</v>
      </c>
    </row>
    <row r="1080" spans="1:2" ht="10.5" customHeight="1">
      <c r="A1080" s="820" t="s">
        <v>2637</v>
      </c>
      <c r="B1080" s="899" t="s">
        <v>2638</v>
      </c>
    </row>
    <row r="1081" spans="1:2" ht="10.5" customHeight="1">
      <c r="A1081" s="820" t="s">
        <v>2639</v>
      </c>
      <c r="B1081" s="899" t="s">
        <v>2640</v>
      </c>
    </row>
    <row r="1082" spans="1:2" ht="10.5" customHeight="1">
      <c r="A1082" s="820" t="s">
        <v>2641</v>
      </c>
      <c r="B1082" s="899" t="s">
        <v>2642</v>
      </c>
    </row>
    <row r="1083" spans="1:2" ht="10.5" customHeight="1">
      <c r="A1083" s="820" t="s">
        <v>2643</v>
      </c>
      <c r="B1083" s="899" t="s">
        <v>2644</v>
      </c>
    </row>
    <row r="1084" spans="1:2" ht="10.5" customHeight="1">
      <c r="A1084" s="820" t="s">
        <v>2645</v>
      </c>
      <c r="B1084" s="899" t="s">
        <v>2646</v>
      </c>
    </row>
    <row r="1085" spans="1:2" ht="10.5" customHeight="1">
      <c r="A1085" s="820" t="s">
        <v>2647</v>
      </c>
      <c r="B1085" s="899" t="s">
        <v>2648</v>
      </c>
    </row>
    <row r="1086" spans="1:2" ht="10.5" customHeight="1">
      <c r="A1086" s="820" t="s">
        <v>2649</v>
      </c>
      <c r="B1086" s="899" t="s">
        <v>2650</v>
      </c>
    </row>
    <row r="1087" spans="1:2" ht="10.5" customHeight="1">
      <c r="A1087" s="820" t="s">
        <v>4667</v>
      </c>
      <c r="B1087" s="899" t="s">
        <v>4812</v>
      </c>
    </row>
    <row r="1088" spans="1:2" ht="10.5" customHeight="1">
      <c r="A1088" s="820" t="s">
        <v>4668</v>
      </c>
      <c r="B1088" s="899" t="s">
        <v>4813</v>
      </c>
    </row>
    <row r="1089" spans="1:2" ht="10.5" customHeight="1">
      <c r="A1089" s="820" t="s">
        <v>2651</v>
      </c>
      <c r="B1089" s="899" t="s">
        <v>2652</v>
      </c>
    </row>
    <row r="1090" spans="1:2" ht="10.5" customHeight="1">
      <c r="A1090" s="820" t="s">
        <v>2653</v>
      </c>
      <c r="B1090" s="899" t="s">
        <v>2654</v>
      </c>
    </row>
    <row r="1091" spans="1:2" ht="10.5" customHeight="1">
      <c r="A1091" s="820" t="s">
        <v>2655</v>
      </c>
      <c r="B1091" s="899" t="s">
        <v>2656</v>
      </c>
    </row>
    <row r="1092" spans="1:2" ht="10.5" customHeight="1">
      <c r="A1092" s="820" t="s">
        <v>2657</v>
      </c>
      <c r="B1092" s="899" t="s">
        <v>2658</v>
      </c>
    </row>
    <row r="1093" spans="1:2" ht="10.5" customHeight="1">
      <c r="A1093" s="820" t="s">
        <v>2659</v>
      </c>
      <c r="B1093" s="899" t="s">
        <v>2660</v>
      </c>
    </row>
    <row r="1094" spans="1:2" ht="10.5" customHeight="1">
      <c r="A1094" s="820" t="s">
        <v>4669</v>
      </c>
      <c r="B1094" s="899" t="s">
        <v>4814</v>
      </c>
    </row>
    <row r="1095" spans="1:2" ht="10.5" customHeight="1">
      <c r="A1095" s="820" t="s">
        <v>2661</v>
      </c>
      <c r="B1095" s="899" t="s">
        <v>2662</v>
      </c>
    </row>
    <row r="1096" spans="1:2" ht="10.5" customHeight="1">
      <c r="A1096" s="820" t="s">
        <v>2663</v>
      </c>
      <c r="B1096" s="899" t="s">
        <v>2664</v>
      </c>
    </row>
    <row r="1097" spans="1:2" ht="10.5" customHeight="1">
      <c r="A1097" s="820" t="s">
        <v>2665</v>
      </c>
      <c r="B1097" s="899" t="s">
        <v>2666</v>
      </c>
    </row>
    <row r="1098" spans="1:2" ht="10.5" customHeight="1">
      <c r="A1098" s="820" t="s">
        <v>2667</v>
      </c>
      <c r="B1098" s="899" t="s">
        <v>2668</v>
      </c>
    </row>
    <row r="1099" spans="1:2" ht="10.5" customHeight="1">
      <c r="A1099" s="820" t="s">
        <v>2669</v>
      </c>
      <c r="B1099" s="899" t="s">
        <v>2670</v>
      </c>
    </row>
    <row r="1100" spans="1:2" ht="10.5" customHeight="1">
      <c r="A1100" s="820" t="s">
        <v>2671</v>
      </c>
      <c r="B1100" s="899" t="s">
        <v>2672</v>
      </c>
    </row>
    <row r="1101" spans="1:2" ht="10.5" customHeight="1">
      <c r="A1101" s="820" t="s">
        <v>2673</v>
      </c>
      <c r="B1101" s="899" t="s">
        <v>2674</v>
      </c>
    </row>
    <row r="1102" spans="1:2" ht="10.5" customHeight="1">
      <c r="A1102" s="820" t="s">
        <v>2675</v>
      </c>
      <c r="B1102" s="899" t="s">
        <v>2676</v>
      </c>
    </row>
    <row r="1103" spans="1:2" ht="10.5" customHeight="1">
      <c r="A1103" s="820" t="s">
        <v>2677</v>
      </c>
      <c r="B1103" s="899" t="s">
        <v>2678</v>
      </c>
    </row>
    <row r="1104" spans="1:2" ht="10.5" customHeight="1">
      <c r="A1104" s="820" t="s">
        <v>2679</v>
      </c>
      <c r="B1104" s="899" t="s">
        <v>2680</v>
      </c>
    </row>
    <row r="1105" spans="1:2" ht="10.5" customHeight="1">
      <c r="A1105" s="820" t="s">
        <v>2681</v>
      </c>
      <c r="B1105" s="899" t="s">
        <v>2682</v>
      </c>
    </row>
    <row r="1106" spans="1:2" ht="10.5" customHeight="1">
      <c r="A1106" s="820" t="s">
        <v>2683</v>
      </c>
      <c r="B1106" s="899" t="s">
        <v>2684</v>
      </c>
    </row>
    <row r="1107" spans="1:2" ht="10.5" customHeight="1">
      <c r="A1107" s="820" t="s">
        <v>2685</v>
      </c>
      <c r="B1107" s="899" t="s">
        <v>2686</v>
      </c>
    </row>
    <row r="1108" spans="1:2" ht="10.5" customHeight="1">
      <c r="A1108" s="820" t="s">
        <v>2687</v>
      </c>
      <c r="B1108" s="899" t="s">
        <v>2688</v>
      </c>
    </row>
    <row r="1109" spans="1:2" ht="10.5" customHeight="1">
      <c r="A1109" s="820" t="s">
        <v>2689</v>
      </c>
      <c r="B1109" s="899" t="s">
        <v>2690</v>
      </c>
    </row>
    <row r="1110" spans="1:2" ht="10.5" customHeight="1">
      <c r="A1110" s="820" t="s">
        <v>2691</v>
      </c>
      <c r="B1110" s="899" t="s">
        <v>2692</v>
      </c>
    </row>
    <row r="1111" spans="1:2" ht="10.5" customHeight="1">
      <c r="A1111" s="820" t="s">
        <v>2693</v>
      </c>
      <c r="B1111" s="899" t="s">
        <v>2694</v>
      </c>
    </row>
    <row r="1112" spans="1:2" ht="10.5" customHeight="1">
      <c r="A1112" s="820" t="s">
        <v>2695</v>
      </c>
      <c r="B1112" s="899" t="s">
        <v>2696</v>
      </c>
    </row>
    <row r="1113" spans="1:2" ht="10.5" customHeight="1">
      <c r="A1113" s="820" t="s">
        <v>2697</v>
      </c>
      <c r="B1113" s="899" t="s">
        <v>2698</v>
      </c>
    </row>
    <row r="1114" spans="1:2" ht="10.5" customHeight="1">
      <c r="A1114" s="820" t="s">
        <v>2699</v>
      </c>
      <c r="B1114" s="899" t="s">
        <v>2700</v>
      </c>
    </row>
    <row r="1115" spans="1:2" ht="10.5" customHeight="1">
      <c r="A1115" s="820" t="s">
        <v>4670</v>
      </c>
      <c r="B1115" s="899" t="s">
        <v>4815</v>
      </c>
    </row>
    <row r="1116" spans="1:2" ht="10.5" customHeight="1">
      <c r="A1116" s="820" t="s">
        <v>2701</v>
      </c>
      <c r="B1116" s="899" t="s">
        <v>2702</v>
      </c>
    </row>
    <row r="1117" spans="1:2" ht="10.5" customHeight="1">
      <c r="A1117" s="820" t="s">
        <v>2703</v>
      </c>
      <c r="B1117" s="899" t="s">
        <v>2704</v>
      </c>
    </row>
    <row r="1118" spans="1:2" ht="10.5" customHeight="1">
      <c r="A1118" s="820" t="s">
        <v>2705</v>
      </c>
      <c r="B1118" s="899" t="s">
        <v>2706</v>
      </c>
    </row>
    <row r="1119" spans="1:2" ht="10.5" customHeight="1">
      <c r="A1119" s="820" t="s">
        <v>4671</v>
      </c>
      <c r="B1119" s="899" t="s">
        <v>4816</v>
      </c>
    </row>
    <row r="1120" spans="1:2" ht="10.5" customHeight="1">
      <c r="A1120" s="820" t="s">
        <v>2718</v>
      </c>
      <c r="B1120" s="899" t="s">
        <v>2719</v>
      </c>
    </row>
    <row r="1121" spans="1:2" ht="10.5" customHeight="1">
      <c r="A1121" s="820" t="s">
        <v>2720</v>
      </c>
      <c r="B1121" s="899" t="s">
        <v>2721</v>
      </c>
    </row>
    <row r="1122" spans="1:2" ht="10.5" customHeight="1">
      <c r="A1122" s="820" t="s">
        <v>213</v>
      </c>
      <c r="B1122" s="899" t="s">
        <v>2722</v>
      </c>
    </row>
    <row r="1123" spans="1:2" ht="10.5" customHeight="1">
      <c r="A1123" s="820" t="s">
        <v>2723</v>
      </c>
      <c r="B1123" s="899" t="s">
        <v>2724</v>
      </c>
    </row>
    <row r="1124" spans="1:2" ht="10.5" customHeight="1">
      <c r="A1124" s="820" t="s">
        <v>2725</v>
      </c>
      <c r="B1124" s="899" t="s">
        <v>2726</v>
      </c>
    </row>
    <row r="1125" spans="1:2" ht="10.5" customHeight="1">
      <c r="A1125" s="820" t="s">
        <v>2727</v>
      </c>
      <c r="B1125" s="899" t="s">
        <v>2728</v>
      </c>
    </row>
    <row r="1126" spans="1:2" ht="10.5" customHeight="1">
      <c r="A1126" s="820" t="s">
        <v>2729</v>
      </c>
      <c r="B1126" s="899" t="s">
        <v>2730</v>
      </c>
    </row>
    <row r="1127" spans="1:2" ht="10.5" customHeight="1">
      <c r="A1127" s="820" t="s">
        <v>2733</v>
      </c>
      <c r="B1127" s="899" t="s">
        <v>2734</v>
      </c>
    </row>
    <row r="1128" spans="1:2" ht="10.5" customHeight="1">
      <c r="A1128" s="820" t="s">
        <v>2731</v>
      </c>
      <c r="B1128" s="899" t="s">
        <v>2732</v>
      </c>
    </row>
    <row r="1129" spans="1:2" ht="10.5" customHeight="1">
      <c r="A1129" s="820" t="s">
        <v>2735</v>
      </c>
      <c r="B1129" s="899" t="s">
        <v>2736</v>
      </c>
    </row>
    <row r="1130" spans="1:2" ht="10.5" customHeight="1">
      <c r="A1130" s="820" t="s">
        <v>2737</v>
      </c>
      <c r="B1130" s="899" t="s">
        <v>2738</v>
      </c>
    </row>
    <row r="1131" spans="1:2" ht="10.5" customHeight="1">
      <c r="A1131" s="820" t="s">
        <v>2739</v>
      </c>
      <c r="B1131" s="899" t="s">
        <v>2740</v>
      </c>
    </row>
    <row r="1132" spans="1:2" ht="10.5" customHeight="1">
      <c r="A1132" s="820" t="s">
        <v>2741</v>
      </c>
      <c r="B1132" s="899" t="s">
        <v>2742</v>
      </c>
    </row>
    <row r="1133" spans="1:2" ht="10.5" customHeight="1">
      <c r="A1133" s="820" t="s">
        <v>2743</v>
      </c>
      <c r="B1133" s="899" t="s">
        <v>2744</v>
      </c>
    </row>
    <row r="1134" spans="1:2" ht="10.5" customHeight="1">
      <c r="A1134" s="820" t="s">
        <v>2745</v>
      </c>
      <c r="B1134" s="899" t="s">
        <v>2746</v>
      </c>
    </row>
    <row r="1135" spans="1:2" ht="10.5" customHeight="1">
      <c r="A1135" s="820" t="s">
        <v>2747</v>
      </c>
      <c r="B1135" s="899" t="s">
        <v>2748</v>
      </c>
    </row>
    <row r="1136" spans="1:2" ht="10.5" customHeight="1">
      <c r="A1136" s="820" t="s">
        <v>2749</v>
      </c>
      <c r="B1136" s="899" t="s">
        <v>2750</v>
      </c>
    </row>
    <row r="1137" spans="1:2" ht="10.5" customHeight="1">
      <c r="A1137" s="820" t="s">
        <v>2751</v>
      </c>
      <c r="B1137" s="899" t="s">
        <v>2752</v>
      </c>
    </row>
    <row r="1138" spans="1:2" ht="10.5" customHeight="1">
      <c r="A1138" s="820" t="s">
        <v>2753</v>
      </c>
      <c r="B1138" s="899" t="s">
        <v>2754</v>
      </c>
    </row>
    <row r="1139" spans="1:2" ht="10.5" customHeight="1">
      <c r="A1139" s="820" t="s">
        <v>212</v>
      </c>
      <c r="B1139" s="899" t="s">
        <v>2755</v>
      </c>
    </row>
    <row r="1140" spans="1:2" ht="10.5" customHeight="1">
      <c r="A1140" s="820" t="s">
        <v>2756</v>
      </c>
      <c r="B1140" s="899" t="s">
        <v>2757</v>
      </c>
    </row>
    <row r="1141" spans="1:2" ht="10.5" customHeight="1">
      <c r="A1141" s="820" t="s">
        <v>2758</v>
      </c>
      <c r="B1141" s="899" t="s">
        <v>2759</v>
      </c>
    </row>
    <row r="1142" spans="1:2" ht="10.5" customHeight="1">
      <c r="A1142" s="820" t="s">
        <v>2760</v>
      </c>
      <c r="B1142" s="899" t="s">
        <v>2761</v>
      </c>
    </row>
    <row r="1143" spans="1:2" ht="10.5" customHeight="1">
      <c r="A1143" s="820" t="s">
        <v>2762</v>
      </c>
      <c r="B1143" s="899" t="s">
        <v>2763</v>
      </c>
    </row>
    <row r="1144" spans="1:2" ht="10.5" customHeight="1">
      <c r="A1144" s="820" t="s">
        <v>215</v>
      </c>
      <c r="B1144" s="899" t="s">
        <v>2764</v>
      </c>
    </row>
    <row r="1145" spans="1:2" ht="10.5" customHeight="1">
      <c r="A1145" s="820" t="s">
        <v>214</v>
      </c>
      <c r="B1145" s="899" t="s">
        <v>2765</v>
      </c>
    </row>
    <row r="1146" spans="1:2" ht="10.5" customHeight="1">
      <c r="A1146" s="820" t="s">
        <v>2766</v>
      </c>
      <c r="B1146" s="899" t="s">
        <v>2767</v>
      </c>
    </row>
    <row r="1147" spans="1:2" ht="10.5" customHeight="1">
      <c r="A1147" s="820" t="s">
        <v>2768</v>
      </c>
      <c r="B1147" s="899" t="s">
        <v>2769</v>
      </c>
    </row>
    <row r="1148" spans="1:2" ht="10.5" customHeight="1">
      <c r="A1148" s="820" t="s">
        <v>2770</v>
      </c>
      <c r="B1148" s="899" t="s">
        <v>2771</v>
      </c>
    </row>
    <row r="1149" spans="1:2" ht="10.5" customHeight="1">
      <c r="A1149" s="820" t="s">
        <v>2772</v>
      </c>
      <c r="B1149" s="899" t="s">
        <v>2773</v>
      </c>
    </row>
    <row r="1150" spans="1:2" ht="10.5" customHeight="1">
      <c r="A1150" s="820" t="s">
        <v>2774</v>
      </c>
      <c r="B1150" s="899" t="s">
        <v>2775</v>
      </c>
    </row>
    <row r="1151" spans="1:2" ht="10.5" customHeight="1">
      <c r="A1151" s="820" t="s">
        <v>2776</v>
      </c>
      <c r="B1151" s="899" t="s">
        <v>2777</v>
      </c>
    </row>
    <row r="1152" spans="1:2" ht="10.5" customHeight="1">
      <c r="A1152" s="820" t="s">
        <v>2778</v>
      </c>
      <c r="B1152" s="899" t="s">
        <v>2779</v>
      </c>
    </row>
    <row r="1153" spans="1:2" ht="10.5" customHeight="1">
      <c r="A1153" s="820" t="s">
        <v>2780</v>
      </c>
      <c r="B1153" s="899" t="s">
        <v>2781</v>
      </c>
    </row>
    <row r="1154" spans="1:2" ht="10.5" customHeight="1">
      <c r="A1154" s="820" t="s">
        <v>2782</v>
      </c>
      <c r="B1154" s="899" t="s">
        <v>2783</v>
      </c>
    </row>
    <row r="1155" spans="1:2" ht="10.5" customHeight="1">
      <c r="A1155" s="820" t="s">
        <v>2784</v>
      </c>
      <c r="B1155" s="899" t="s">
        <v>2785</v>
      </c>
    </row>
    <row r="1156" spans="1:2" ht="10.5" customHeight="1">
      <c r="A1156" s="820" t="s">
        <v>2786</v>
      </c>
      <c r="B1156" s="899" t="s">
        <v>2787</v>
      </c>
    </row>
    <row r="1157" spans="1:2" ht="10.5" customHeight="1">
      <c r="A1157" s="820" t="s">
        <v>2788</v>
      </c>
      <c r="B1157" s="899" t="s">
        <v>2789</v>
      </c>
    </row>
    <row r="1158" spans="1:2" ht="10.5" customHeight="1">
      <c r="A1158" s="820" t="s">
        <v>2790</v>
      </c>
      <c r="B1158" s="899" t="s">
        <v>2791</v>
      </c>
    </row>
    <row r="1159" spans="1:2" ht="10.5" customHeight="1">
      <c r="A1159" s="820" t="s">
        <v>2794</v>
      </c>
      <c r="B1159" s="899" t="s">
        <v>2795</v>
      </c>
    </row>
    <row r="1160" spans="1:2" ht="10.5" customHeight="1">
      <c r="A1160" s="820" t="s">
        <v>2798</v>
      </c>
      <c r="B1160" s="899" t="s">
        <v>2799</v>
      </c>
    </row>
    <row r="1161" spans="1:2" ht="10.5" customHeight="1">
      <c r="A1161" s="820" t="s">
        <v>2800</v>
      </c>
      <c r="B1161" s="899" t="s">
        <v>2801</v>
      </c>
    </row>
    <row r="1162" spans="1:2" ht="10.5" customHeight="1">
      <c r="A1162" s="820" t="s">
        <v>2802</v>
      </c>
      <c r="B1162" s="899" t="s">
        <v>2803</v>
      </c>
    </row>
    <row r="1163" spans="1:2" ht="10.5" customHeight="1">
      <c r="A1163" s="820" t="s">
        <v>2804</v>
      </c>
      <c r="B1163" s="899" t="s">
        <v>2805</v>
      </c>
    </row>
    <row r="1164" spans="1:2" ht="10.5" customHeight="1">
      <c r="A1164" s="820" t="s">
        <v>2806</v>
      </c>
      <c r="B1164" s="899" t="s">
        <v>2807</v>
      </c>
    </row>
    <row r="1165" spans="1:2" ht="10.5" customHeight="1">
      <c r="A1165" s="820" t="s">
        <v>2808</v>
      </c>
      <c r="B1165" s="899" t="s">
        <v>2809</v>
      </c>
    </row>
    <row r="1166" spans="1:2" ht="10.5" customHeight="1">
      <c r="A1166" s="820" t="s">
        <v>2810</v>
      </c>
      <c r="B1166" s="899" t="s">
        <v>2811</v>
      </c>
    </row>
    <row r="1167" spans="1:2" ht="10.5" customHeight="1">
      <c r="A1167" s="820" t="s">
        <v>2812</v>
      </c>
      <c r="B1167" s="899" t="s">
        <v>2813</v>
      </c>
    </row>
    <row r="1168" spans="1:2" ht="10.5" customHeight="1">
      <c r="A1168" s="820" t="s">
        <v>2814</v>
      </c>
      <c r="B1168" s="899" t="s">
        <v>2815</v>
      </c>
    </row>
    <row r="1169" spans="1:2" ht="10.5" customHeight="1">
      <c r="A1169" s="820" t="s">
        <v>2816</v>
      </c>
      <c r="B1169" s="899" t="s">
        <v>2817</v>
      </c>
    </row>
    <row r="1170" spans="1:2" ht="10.5" customHeight="1">
      <c r="A1170" s="820" t="s">
        <v>2818</v>
      </c>
      <c r="B1170" s="899" t="s">
        <v>2819</v>
      </c>
    </row>
    <row r="1171" spans="1:2" ht="10.5" customHeight="1">
      <c r="A1171" s="820" t="s">
        <v>2820</v>
      </c>
      <c r="B1171" s="899" t="s">
        <v>2821</v>
      </c>
    </row>
    <row r="1172" spans="1:2" ht="10.5" customHeight="1">
      <c r="A1172" s="820" t="s">
        <v>2822</v>
      </c>
      <c r="B1172" s="899" t="s">
        <v>2823</v>
      </c>
    </row>
    <row r="1173" spans="1:2" ht="10.5" customHeight="1">
      <c r="A1173" s="820" t="s">
        <v>2824</v>
      </c>
      <c r="B1173" s="899" t="s">
        <v>2825</v>
      </c>
    </row>
    <row r="1174" spans="1:2" ht="10.5" customHeight="1">
      <c r="A1174" s="820" t="s">
        <v>2826</v>
      </c>
      <c r="B1174" s="899" t="s">
        <v>2827</v>
      </c>
    </row>
    <row r="1175" spans="1:2" ht="10.5" customHeight="1">
      <c r="A1175" s="820" t="s">
        <v>2828</v>
      </c>
      <c r="B1175" s="899" t="s">
        <v>2829</v>
      </c>
    </row>
    <row r="1176" spans="1:2" ht="10.5" customHeight="1">
      <c r="A1176" s="820" t="s">
        <v>218</v>
      </c>
      <c r="B1176" s="899" t="s">
        <v>2830</v>
      </c>
    </row>
    <row r="1177" spans="1:2" ht="10.5" customHeight="1">
      <c r="A1177" s="820" t="s">
        <v>2831</v>
      </c>
      <c r="B1177" s="899" t="s">
        <v>2832</v>
      </c>
    </row>
    <row r="1178" spans="1:2" ht="10.5" customHeight="1">
      <c r="A1178" s="820" t="s">
        <v>2833</v>
      </c>
      <c r="B1178" s="899" t="s">
        <v>2834</v>
      </c>
    </row>
    <row r="1179" spans="1:2" ht="10.5" customHeight="1">
      <c r="A1179" s="820" t="s">
        <v>2835</v>
      </c>
      <c r="B1179" s="899" t="s">
        <v>2836</v>
      </c>
    </row>
    <row r="1180" spans="1:2" ht="10.5" customHeight="1">
      <c r="A1180" s="820" t="s">
        <v>2837</v>
      </c>
      <c r="B1180" s="899" t="s">
        <v>2838</v>
      </c>
    </row>
    <row r="1181" spans="1:2" ht="10.5" customHeight="1">
      <c r="A1181" s="820" t="s">
        <v>2839</v>
      </c>
      <c r="B1181" s="899" t="s">
        <v>2840</v>
      </c>
    </row>
    <row r="1182" spans="1:2" ht="10.5" customHeight="1">
      <c r="A1182" s="820" t="s">
        <v>2841</v>
      </c>
      <c r="B1182" s="899" t="s">
        <v>2842</v>
      </c>
    </row>
    <row r="1183" spans="1:2" ht="10.5" customHeight="1">
      <c r="A1183" s="820" t="s">
        <v>2843</v>
      </c>
      <c r="B1183" s="899" t="s">
        <v>2844</v>
      </c>
    </row>
    <row r="1184" spans="1:2" ht="10.5" customHeight="1">
      <c r="A1184" s="820" t="s">
        <v>2845</v>
      </c>
      <c r="B1184" s="899" t="s">
        <v>2846</v>
      </c>
    </row>
    <row r="1185" spans="1:2" ht="10.5" customHeight="1">
      <c r="A1185" s="820" t="s">
        <v>2847</v>
      </c>
      <c r="B1185" s="899" t="s">
        <v>2848</v>
      </c>
    </row>
    <row r="1186" spans="1:2" ht="10.5" customHeight="1">
      <c r="A1186" s="820" t="s">
        <v>2849</v>
      </c>
      <c r="B1186" s="899" t="s">
        <v>2850</v>
      </c>
    </row>
    <row r="1187" spans="1:2" ht="10.5" customHeight="1">
      <c r="A1187" s="820" t="s">
        <v>2851</v>
      </c>
      <c r="B1187" s="899" t="s">
        <v>2852</v>
      </c>
    </row>
    <row r="1188" spans="1:2" ht="10.5" customHeight="1">
      <c r="A1188" s="820" t="s">
        <v>2853</v>
      </c>
      <c r="B1188" s="899" t="s">
        <v>2854</v>
      </c>
    </row>
    <row r="1189" spans="1:2" ht="10.5" customHeight="1">
      <c r="A1189" s="820" t="s">
        <v>2855</v>
      </c>
      <c r="B1189" s="899" t="s">
        <v>2856</v>
      </c>
    </row>
    <row r="1190" spans="1:2" ht="10.5" customHeight="1">
      <c r="A1190" s="820" t="s">
        <v>2857</v>
      </c>
      <c r="B1190" s="899" t="s">
        <v>2858</v>
      </c>
    </row>
    <row r="1191" spans="1:2" ht="10.5" customHeight="1">
      <c r="A1191" s="820" t="s">
        <v>2859</v>
      </c>
      <c r="B1191" s="899" t="s">
        <v>2860</v>
      </c>
    </row>
    <row r="1192" spans="1:2" ht="10.5" customHeight="1">
      <c r="A1192" s="820" t="s">
        <v>216</v>
      </c>
      <c r="B1192" s="899" t="s">
        <v>2861</v>
      </c>
    </row>
    <row r="1193" spans="1:2" ht="10.5" customHeight="1">
      <c r="A1193" s="820" t="s">
        <v>217</v>
      </c>
      <c r="B1193" s="899" t="s">
        <v>2862</v>
      </c>
    </row>
    <row r="1194" spans="1:2" ht="10.5" customHeight="1">
      <c r="A1194" s="820" t="s">
        <v>2863</v>
      </c>
      <c r="B1194" s="899" t="s">
        <v>2864</v>
      </c>
    </row>
    <row r="1195" spans="1:2" ht="10.5" customHeight="1">
      <c r="A1195" s="820" t="s">
        <v>2865</v>
      </c>
      <c r="B1195" s="899" t="s">
        <v>2866</v>
      </c>
    </row>
    <row r="1196" spans="1:2" ht="10.5" customHeight="1">
      <c r="A1196" s="820" t="s">
        <v>2865</v>
      </c>
      <c r="B1196" s="899" t="s">
        <v>2866</v>
      </c>
    </row>
    <row r="1197" spans="1:2" ht="10.5" customHeight="1">
      <c r="A1197" s="820" t="s">
        <v>2867</v>
      </c>
      <c r="B1197" s="899" t="s">
        <v>2868</v>
      </c>
    </row>
    <row r="1198" spans="1:2" ht="10.5" customHeight="1">
      <c r="A1198" s="820" t="s">
        <v>2869</v>
      </c>
      <c r="B1198" s="899" t="s">
        <v>2870</v>
      </c>
    </row>
    <row r="1199" spans="1:2" ht="10.5" customHeight="1">
      <c r="A1199" s="820" t="s">
        <v>2871</v>
      </c>
      <c r="B1199" s="899" t="s">
        <v>2872</v>
      </c>
    </row>
    <row r="1200" spans="1:2" ht="10.5" customHeight="1">
      <c r="A1200" s="820" t="s">
        <v>2873</v>
      </c>
      <c r="B1200" s="899" t="s">
        <v>2874</v>
      </c>
    </row>
    <row r="1201" spans="1:2" ht="10.5" customHeight="1">
      <c r="A1201" s="820" t="s">
        <v>2875</v>
      </c>
      <c r="B1201" s="899" t="s">
        <v>2876</v>
      </c>
    </row>
    <row r="1202" spans="1:2" ht="10.5" customHeight="1">
      <c r="A1202" s="820" t="s">
        <v>2707</v>
      </c>
      <c r="B1202" s="899" t="s">
        <v>4817</v>
      </c>
    </row>
    <row r="1203" spans="1:2" ht="10.5" customHeight="1">
      <c r="A1203" s="820" t="s">
        <v>2709</v>
      </c>
      <c r="B1203" s="899" t="s">
        <v>2710</v>
      </c>
    </row>
    <row r="1204" spans="1:2" ht="10.5" customHeight="1">
      <c r="A1204" s="820" t="s">
        <v>2711</v>
      </c>
      <c r="B1204" s="899" t="s">
        <v>4818</v>
      </c>
    </row>
    <row r="1205" spans="1:2" ht="10.5" customHeight="1">
      <c r="A1205" s="820" t="s">
        <v>2713</v>
      </c>
      <c r="B1205" s="899" t="s">
        <v>4819</v>
      </c>
    </row>
    <row r="1206" spans="1:2" ht="10.5" customHeight="1">
      <c r="A1206" s="820" t="s">
        <v>2715</v>
      </c>
      <c r="B1206" s="899" t="s">
        <v>4820</v>
      </c>
    </row>
    <row r="1207" spans="1:2" ht="10.5" customHeight="1">
      <c r="A1207" s="820" t="s">
        <v>3270</v>
      </c>
      <c r="B1207" s="899" t="s">
        <v>3269</v>
      </c>
    </row>
    <row r="1208" spans="1:2" ht="10.5" customHeight="1">
      <c r="A1208" s="820" t="s">
        <v>3278</v>
      </c>
      <c r="B1208" s="899" t="s">
        <v>3277</v>
      </c>
    </row>
    <row r="1209" spans="1:2" ht="10.5" customHeight="1">
      <c r="A1209" s="820" t="s">
        <v>3280</v>
      </c>
      <c r="B1209" s="899" t="s">
        <v>4821</v>
      </c>
    </row>
    <row r="1210" spans="1:2" ht="10.5" customHeight="1">
      <c r="A1210" s="820" t="s">
        <v>3288</v>
      </c>
      <c r="B1210" s="899" t="s">
        <v>3287</v>
      </c>
    </row>
    <row r="1211" spans="1:2" ht="10.5" customHeight="1">
      <c r="A1211" s="820" t="s">
        <v>3292</v>
      </c>
      <c r="B1211" s="899" t="s">
        <v>3291</v>
      </c>
    </row>
    <row r="1212" spans="1:2" ht="10.5" customHeight="1">
      <c r="A1212" s="820" t="s">
        <v>3294</v>
      </c>
      <c r="B1212" s="899" t="s">
        <v>3293</v>
      </c>
    </row>
    <row r="1213" spans="1:2" ht="10.5" customHeight="1">
      <c r="A1213" s="820" t="s">
        <v>4672</v>
      </c>
      <c r="B1213" s="899" t="s">
        <v>4822</v>
      </c>
    </row>
    <row r="1214" spans="1:2" ht="10.5" customHeight="1">
      <c r="A1214" s="820" t="s">
        <v>3296</v>
      </c>
      <c r="B1214" s="871" t="s">
        <v>4823</v>
      </c>
    </row>
    <row r="1215" spans="1:2" ht="10.5" customHeight="1">
      <c r="A1215" s="820" t="s">
        <v>3298</v>
      </c>
      <c r="B1215" s="899" t="s">
        <v>3297</v>
      </c>
    </row>
    <row r="1216" spans="1:2" ht="10.5" customHeight="1">
      <c r="A1216" s="820" t="s">
        <v>3300</v>
      </c>
      <c r="B1216" s="899" t="s">
        <v>3299</v>
      </c>
    </row>
    <row r="1217" spans="1:2" ht="10.5" customHeight="1">
      <c r="A1217" s="820" t="s">
        <v>4673</v>
      </c>
      <c r="B1217" s="899" t="s">
        <v>3303</v>
      </c>
    </row>
    <row r="1218" spans="1:2" ht="10.5" customHeight="1">
      <c r="A1218" s="820" t="s">
        <v>3314</v>
      </c>
      <c r="B1218" s="899" t="s">
        <v>3313</v>
      </c>
    </row>
    <row r="1219" spans="1:2" ht="10.5" customHeight="1">
      <c r="A1219" s="820" t="s">
        <v>3316</v>
      </c>
      <c r="B1219" s="899" t="s">
        <v>3315</v>
      </c>
    </row>
    <row r="1220" spans="1:2" ht="10.5" customHeight="1">
      <c r="A1220" s="820" t="s">
        <v>3324</v>
      </c>
      <c r="B1220" s="899" t="s">
        <v>3323</v>
      </c>
    </row>
    <row r="1221" spans="1:2" ht="10.5" customHeight="1">
      <c r="A1221" s="820" t="s">
        <v>3334</v>
      </c>
      <c r="B1221" s="899" t="s">
        <v>3333</v>
      </c>
    </row>
    <row r="1222" spans="1:2" ht="10.5" customHeight="1">
      <c r="A1222" s="820" t="s">
        <v>3336</v>
      </c>
      <c r="B1222" s="899" t="s">
        <v>4824</v>
      </c>
    </row>
    <row r="1223" spans="1:2" ht="10.5" customHeight="1">
      <c r="A1223" s="820" t="s">
        <v>3338</v>
      </c>
      <c r="B1223" s="899" t="s">
        <v>3337</v>
      </c>
    </row>
    <row r="1224" spans="1:2" ht="10.5" customHeight="1">
      <c r="A1224" s="820" t="s">
        <v>3341</v>
      </c>
      <c r="B1224" s="899" t="s">
        <v>3342</v>
      </c>
    </row>
    <row r="1225" spans="1:2" ht="10.5" customHeight="1">
      <c r="A1225" s="820" t="s">
        <v>3346</v>
      </c>
      <c r="B1225" s="899" t="s">
        <v>3345</v>
      </c>
    </row>
    <row r="1226" spans="1:2" ht="10.5" customHeight="1">
      <c r="A1226" s="820" t="s">
        <v>3348</v>
      </c>
      <c r="B1226" s="899" t="s">
        <v>3347</v>
      </c>
    </row>
    <row r="1227" spans="1:2" ht="10.5" customHeight="1">
      <c r="A1227" s="820" t="s">
        <v>3356</v>
      </c>
      <c r="B1227" s="899" t="s">
        <v>3355</v>
      </c>
    </row>
    <row r="1228" spans="1:2" ht="10.5" customHeight="1">
      <c r="A1228" s="820" t="s">
        <v>3360</v>
      </c>
      <c r="B1228" s="899" t="s">
        <v>3359</v>
      </c>
    </row>
    <row r="1229" spans="1:2" ht="10.5" customHeight="1">
      <c r="A1229" s="820" t="s">
        <v>3364</v>
      </c>
      <c r="B1229" s="899" t="s">
        <v>3363</v>
      </c>
    </row>
    <row r="1230" spans="1:2" ht="10.5" customHeight="1">
      <c r="A1230" s="820" t="s">
        <v>3368</v>
      </c>
      <c r="B1230" s="899" t="s">
        <v>3367</v>
      </c>
    </row>
    <row r="1231" spans="1:2" ht="10.5" customHeight="1">
      <c r="A1231" s="820" t="s">
        <v>3370</v>
      </c>
      <c r="B1231" s="899" t="s">
        <v>3369</v>
      </c>
    </row>
    <row r="1232" spans="1:2" ht="10.5" customHeight="1">
      <c r="A1232" s="820" t="s">
        <v>3371</v>
      </c>
      <c r="B1232" s="899" t="s">
        <v>3372</v>
      </c>
    </row>
    <row r="1233" spans="1:2" ht="10.5" customHeight="1">
      <c r="A1233" s="820" t="s">
        <v>3373</v>
      </c>
      <c r="B1233" s="899" t="s">
        <v>3374</v>
      </c>
    </row>
    <row r="1234" spans="1:2" ht="10.5" customHeight="1">
      <c r="A1234" s="820" t="s">
        <v>4674</v>
      </c>
      <c r="B1234" s="899" t="s">
        <v>4825</v>
      </c>
    </row>
    <row r="1235" spans="1:2" ht="10.5" customHeight="1">
      <c r="A1235" s="820" t="s">
        <v>3077</v>
      </c>
      <c r="B1235" s="899" t="s">
        <v>4826</v>
      </c>
    </row>
    <row r="1236" spans="1:2" ht="10.5" customHeight="1">
      <c r="A1236" s="820" t="s">
        <v>3078</v>
      </c>
      <c r="B1236" s="899" t="s">
        <v>3079</v>
      </c>
    </row>
    <row r="1237" spans="1:2" ht="10.5" customHeight="1">
      <c r="A1237" s="820" t="s">
        <v>3094</v>
      </c>
      <c r="B1237" s="899" t="s">
        <v>3093</v>
      </c>
    </row>
    <row r="1238" spans="1:2" ht="10.5" customHeight="1">
      <c r="A1238" s="820" t="s">
        <v>3199</v>
      </c>
      <c r="B1238" s="899" t="s">
        <v>3198</v>
      </c>
    </row>
    <row r="1239" spans="1:2" ht="10.5" customHeight="1">
      <c r="A1239" s="820" t="s">
        <v>3884</v>
      </c>
      <c r="B1239" s="871" t="s">
        <v>3883</v>
      </c>
    </row>
    <row r="1240" spans="1:2" ht="10.5" customHeight="1">
      <c r="A1240" s="820" t="s">
        <v>3886</v>
      </c>
      <c r="B1240" s="871" t="s">
        <v>3885</v>
      </c>
    </row>
    <row r="1241" spans="1:2" ht="10.5" customHeight="1">
      <c r="A1241" s="820" t="s">
        <v>3888</v>
      </c>
      <c r="B1241" s="871" t="s">
        <v>3887</v>
      </c>
    </row>
    <row r="1242" spans="1:2" ht="10.5" customHeight="1">
      <c r="A1242" s="820" t="s">
        <v>3890</v>
      </c>
      <c r="B1242" s="871" t="s">
        <v>3889</v>
      </c>
    </row>
    <row r="1243" spans="1:2" ht="10.5" customHeight="1">
      <c r="A1243" s="820" t="s">
        <v>3892</v>
      </c>
      <c r="B1243" s="871" t="s">
        <v>3891</v>
      </c>
    </row>
    <row r="1244" spans="1:2" ht="10.5" customHeight="1">
      <c r="A1244" s="820" t="s">
        <v>1925</v>
      </c>
      <c r="B1244" s="871" t="s">
        <v>1924</v>
      </c>
    </row>
  </sheetData>
  <sortState ref="A4:B1244">
    <sortCondition ref="A4:A1244"/>
  </sortState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SheetLayoutView="100" workbookViewId="0">
      <selection activeCell="Z11" sqref="Z11"/>
    </sheetView>
  </sheetViews>
  <sheetFormatPr defaultColWidth="9.140625" defaultRowHeight="15.75"/>
  <cols>
    <col min="1" max="1" width="30.42578125" style="15" customWidth="1"/>
    <col min="2" max="2" width="6.7109375" style="18" customWidth="1"/>
    <col min="3" max="3" width="5" style="18" customWidth="1"/>
    <col min="4" max="8" width="5.28515625" style="18" customWidth="1"/>
    <col min="9" max="9" width="5.28515625" style="20" customWidth="1"/>
    <col min="10" max="10" width="4.5703125" style="20" customWidth="1"/>
    <col min="11" max="11" width="4.85546875" style="15" customWidth="1"/>
    <col min="12" max="12" width="5.28515625" style="18" customWidth="1"/>
    <col min="13" max="14" width="5.28515625" style="15" customWidth="1"/>
    <col min="15" max="15" width="4.7109375" style="15" customWidth="1"/>
    <col min="16" max="16" width="4.85546875" style="15" customWidth="1"/>
    <col min="17" max="23" width="5.28515625" style="15" customWidth="1"/>
    <col min="24" max="16384" width="9.140625" style="15"/>
  </cols>
  <sheetData>
    <row r="1" spans="1:23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90"/>
    </row>
    <row r="2" spans="1:23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90"/>
    </row>
    <row r="3" spans="1:23">
      <c r="A3" s="192"/>
      <c r="B3" s="193" t="s">
        <v>157</v>
      </c>
      <c r="C3" s="184" t="str">
        <f>Kadar.ode.!C3</f>
        <v>31.03.2020.године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90"/>
    </row>
    <row r="4" spans="1:23">
      <c r="A4" s="192"/>
      <c r="B4" s="193" t="s">
        <v>1784</v>
      </c>
      <c r="C4" s="185" t="s">
        <v>276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91"/>
    </row>
    <row r="5" spans="1:23" ht="9" customHeight="1">
      <c r="A5" s="63"/>
      <c r="B5" s="15"/>
      <c r="C5" s="62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23" ht="45.75" customHeight="1">
      <c r="A6" s="947" t="s">
        <v>273</v>
      </c>
      <c r="B6" s="948" t="s">
        <v>28</v>
      </c>
      <c r="C6" s="938" t="s">
        <v>152</v>
      </c>
      <c r="D6" s="946" t="s">
        <v>165</v>
      </c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6"/>
      <c r="S6" s="946"/>
      <c r="T6" s="946" t="s">
        <v>162</v>
      </c>
      <c r="U6" s="946"/>
      <c r="V6" s="946"/>
      <c r="W6" s="946"/>
    </row>
    <row r="7" spans="1:23" s="47" customFormat="1" ht="66" customHeight="1">
      <c r="A7" s="947"/>
      <c r="B7" s="948"/>
      <c r="C7" s="938"/>
      <c r="D7" s="216" t="s">
        <v>132</v>
      </c>
      <c r="E7" s="216" t="s">
        <v>175</v>
      </c>
      <c r="F7" s="236" t="s">
        <v>158</v>
      </c>
      <c r="G7" s="236" t="s">
        <v>159</v>
      </c>
      <c r="H7" s="216" t="s">
        <v>283</v>
      </c>
      <c r="I7" s="217" t="s">
        <v>55</v>
      </c>
      <c r="J7" s="236" t="s">
        <v>284</v>
      </c>
      <c r="K7" s="218" t="s">
        <v>62</v>
      </c>
      <c r="L7" s="218" t="s">
        <v>176</v>
      </c>
      <c r="M7" s="218" t="s">
        <v>283</v>
      </c>
      <c r="N7" s="217" t="s">
        <v>55</v>
      </c>
      <c r="O7" s="236" t="s">
        <v>284</v>
      </c>
      <c r="P7" s="216" t="s">
        <v>62</v>
      </c>
      <c r="Q7" s="219" t="s">
        <v>177</v>
      </c>
      <c r="R7" s="219" t="s">
        <v>130</v>
      </c>
      <c r="S7" s="219" t="s">
        <v>25</v>
      </c>
      <c r="T7" s="216" t="s">
        <v>127</v>
      </c>
      <c r="U7" s="216" t="s">
        <v>272</v>
      </c>
      <c r="V7" s="216" t="s">
        <v>134</v>
      </c>
      <c r="W7" s="216" t="s">
        <v>129</v>
      </c>
    </row>
    <row r="8" spans="1:23">
      <c r="A8" s="195" t="s">
        <v>29</v>
      </c>
      <c r="B8" s="65">
        <v>240</v>
      </c>
      <c r="C8" s="79"/>
      <c r="D8" s="65">
        <v>4</v>
      </c>
      <c r="E8" s="65">
        <v>0</v>
      </c>
      <c r="F8" s="79">
        <v>1</v>
      </c>
      <c r="G8" s="79">
        <v>3</v>
      </c>
      <c r="H8" s="65">
        <v>3</v>
      </c>
      <c r="I8" s="65">
        <v>1</v>
      </c>
      <c r="J8" s="72">
        <f>SUM(H8:I8)</f>
        <v>4</v>
      </c>
      <c r="K8" s="82">
        <f t="shared" ref="K8:K9" si="0">D8-(H8+I8)</f>
        <v>0</v>
      </c>
      <c r="L8" s="65">
        <v>9</v>
      </c>
      <c r="M8" s="65">
        <v>7</v>
      </c>
      <c r="N8" s="65">
        <v>1</v>
      </c>
      <c r="O8" s="72">
        <f>SUM(M8:N8)</f>
        <v>8</v>
      </c>
      <c r="P8" s="83">
        <f t="shared" ref="P8:P9" si="1">L8-(M8+N8)</f>
        <v>1</v>
      </c>
      <c r="Q8" s="84"/>
      <c r="R8" s="84"/>
      <c r="S8" s="83">
        <f>Q8-R8</f>
        <v>0</v>
      </c>
      <c r="T8" s="87"/>
      <c r="U8" s="87"/>
      <c r="V8" s="87"/>
      <c r="W8" s="87"/>
    </row>
    <row r="9" spans="1:23">
      <c r="A9" s="195" t="s">
        <v>30</v>
      </c>
      <c r="B9" s="65">
        <v>240</v>
      </c>
      <c r="C9" s="79">
        <v>1</v>
      </c>
      <c r="D9" s="65">
        <v>1</v>
      </c>
      <c r="E9" s="65">
        <v>0</v>
      </c>
      <c r="F9" s="79">
        <v>0</v>
      </c>
      <c r="G9" s="79">
        <v>1</v>
      </c>
      <c r="H9" s="65">
        <v>2</v>
      </c>
      <c r="I9" s="65">
        <v>0</v>
      </c>
      <c r="J9" s="72">
        <f t="shared" ref="J9" si="2">SUM(H9:I9)</f>
        <v>2</v>
      </c>
      <c r="K9" s="82">
        <f t="shared" si="0"/>
        <v>-1</v>
      </c>
      <c r="L9" s="65">
        <v>4</v>
      </c>
      <c r="M9" s="65">
        <v>4</v>
      </c>
      <c r="N9" s="65"/>
      <c r="O9" s="72">
        <f t="shared" ref="O9" si="3">SUM(M9:N9)</f>
        <v>4</v>
      </c>
      <c r="P9" s="83">
        <f t="shared" si="1"/>
        <v>0</v>
      </c>
      <c r="Q9" s="84"/>
      <c r="R9" s="84"/>
      <c r="S9" s="83">
        <f t="shared" ref="S9" si="4">Q9-R9</f>
        <v>0</v>
      </c>
      <c r="T9" s="87"/>
      <c r="U9" s="87"/>
      <c r="V9" s="87"/>
      <c r="W9" s="87"/>
    </row>
    <row r="10" spans="1:23">
      <c r="A10" s="195" t="s">
        <v>31</v>
      </c>
      <c r="B10" s="65"/>
      <c r="C10" s="79"/>
      <c r="D10" s="65"/>
      <c r="E10" s="65"/>
      <c r="F10" s="79"/>
      <c r="G10" s="79"/>
      <c r="H10" s="65"/>
      <c r="I10" s="65"/>
      <c r="J10" s="72">
        <f t="shared" ref="J10:J21" si="5">SUM(H10:I10)</f>
        <v>0</v>
      </c>
      <c r="K10" s="82">
        <f t="shared" ref="K10:K21" si="6">D10-(H10+I10)</f>
        <v>0</v>
      </c>
      <c r="L10" s="65"/>
      <c r="M10" s="65"/>
      <c r="N10" s="65"/>
      <c r="O10" s="72">
        <f t="shared" ref="O10:O21" si="7">SUM(M10:N10)</f>
        <v>0</v>
      </c>
      <c r="P10" s="83">
        <f t="shared" ref="P10:P21" si="8">L10-(M10+N10)</f>
        <v>0</v>
      </c>
      <c r="Q10" s="84"/>
      <c r="R10" s="84"/>
      <c r="S10" s="83">
        <f t="shared" ref="S10:S21" si="9">Q10-R10</f>
        <v>0</v>
      </c>
      <c r="T10" s="87"/>
      <c r="U10" s="87"/>
      <c r="V10" s="87"/>
      <c r="W10" s="87"/>
    </row>
    <row r="11" spans="1:23" ht="24">
      <c r="A11" s="195" t="s">
        <v>32</v>
      </c>
      <c r="B11" s="65">
        <v>240</v>
      </c>
      <c r="C11" s="79"/>
      <c r="D11" s="65">
        <v>1</v>
      </c>
      <c r="E11" s="65">
        <v>0</v>
      </c>
      <c r="F11" s="79">
        <v>0</v>
      </c>
      <c r="G11" s="79">
        <v>1</v>
      </c>
      <c r="H11" s="65">
        <v>2</v>
      </c>
      <c r="I11" s="65">
        <v>0</v>
      </c>
      <c r="J11" s="72">
        <f t="shared" si="5"/>
        <v>2</v>
      </c>
      <c r="K11" s="82">
        <f>(D11+E11)-(H11+I11)</f>
        <v>-1</v>
      </c>
      <c r="L11" s="65">
        <v>8</v>
      </c>
      <c r="M11" s="65">
        <v>9</v>
      </c>
      <c r="N11" s="65"/>
      <c r="O11" s="72">
        <f t="shared" si="7"/>
        <v>9</v>
      </c>
      <c r="P11" s="83">
        <f t="shared" si="8"/>
        <v>-1</v>
      </c>
      <c r="Q11" s="84">
        <v>1</v>
      </c>
      <c r="R11" s="84">
        <v>1</v>
      </c>
      <c r="S11" s="83">
        <f t="shared" si="9"/>
        <v>0</v>
      </c>
      <c r="T11" s="87"/>
      <c r="U11" s="87"/>
      <c r="V11" s="87"/>
      <c r="W11" s="87"/>
    </row>
    <row r="12" spans="1:23">
      <c r="A12" s="195" t="s">
        <v>33</v>
      </c>
      <c r="B12" s="65">
        <v>240</v>
      </c>
      <c r="C12" s="79"/>
      <c r="D12" s="65">
        <v>1</v>
      </c>
      <c r="E12" s="65">
        <v>0</v>
      </c>
      <c r="F12" s="79">
        <v>1</v>
      </c>
      <c r="G12" s="79">
        <v>0</v>
      </c>
      <c r="H12" s="65">
        <v>1</v>
      </c>
      <c r="I12" s="65">
        <v>0</v>
      </c>
      <c r="J12" s="72">
        <f t="shared" si="5"/>
        <v>1</v>
      </c>
      <c r="K12" s="82">
        <f t="shared" ref="K12:K15" si="10">D12-(H12+I12)</f>
        <v>0</v>
      </c>
      <c r="L12" s="65">
        <v>8</v>
      </c>
      <c r="M12" s="65">
        <v>2</v>
      </c>
      <c r="N12" s="65"/>
      <c r="O12" s="72">
        <f t="shared" si="7"/>
        <v>2</v>
      </c>
      <c r="P12" s="83">
        <f t="shared" si="8"/>
        <v>6</v>
      </c>
      <c r="Q12" s="84"/>
      <c r="R12" s="84"/>
      <c r="S12" s="83">
        <f t="shared" si="9"/>
        <v>0</v>
      </c>
      <c r="T12" s="87"/>
      <c r="U12" s="87"/>
      <c r="V12" s="87"/>
      <c r="W12" s="87"/>
    </row>
    <row r="13" spans="1:23" ht="24">
      <c r="A13" s="195" t="s">
        <v>34</v>
      </c>
      <c r="B13" s="65">
        <v>240</v>
      </c>
      <c r="C13" s="79"/>
      <c r="D13" s="65">
        <v>2</v>
      </c>
      <c r="E13" s="65">
        <v>0</v>
      </c>
      <c r="F13" s="79">
        <v>1</v>
      </c>
      <c r="G13" s="79">
        <v>1</v>
      </c>
      <c r="H13" s="65">
        <v>2</v>
      </c>
      <c r="I13" s="65">
        <v>0</v>
      </c>
      <c r="J13" s="72">
        <f t="shared" si="5"/>
        <v>2</v>
      </c>
      <c r="K13" s="82">
        <f t="shared" si="10"/>
        <v>0</v>
      </c>
      <c r="L13" s="65">
        <v>3</v>
      </c>
      <c r="M13" s="65">
        <v>4</v>
      </c>
      <c r="N13" s="65"/>
      <c r="O13" s="72">
        <f t="shared" si="7"/>
        <v>4</v>
      </c>
      <c r="P13" s="83">
        <f t="shared" si="8"/>
        <v>-1</v>
      </c>
      <c r="Q13" s="84"/>
      <c r="R13" s="84"/>
      <c r="S13" s="83">
        <f t="shared" si="9"/>
        <v>0</v>
      </c>
      <c r="T13" s="87"/>
      <c r="U13" s="87"/>
      <c r="V13" s="87"/>
      <c r="W13" s="87"/>
    </row>
    <row r="14" spans="1:23">
      <c r="A14" s="195" t="s">
        <v>35</v>
      </c>
      <c r="B14" s="65">
        <v>100</v>
      </c>
      <c r="C14" s="79">
        <v>5</v>
      </c>
      <c r="D14" s="65">
        <v>6</v>
      </c>
      <c r="E14" s="65">
        <v>0</v>
      </c>
      <c r="F14" s="79">
        <v>1</v>
      </c>
      <c r="G14" s="79">
        <v>5</v>
      </c>
      <c r="H14" s="65">
        <v>6</v>
      </c>
      <c r="I14" s="65">
        <v>0</v>
      </c>
      <c r="J14" s="72">
        <f t="shared" si="5"/>
        <v>6</v>
      </c>
      <c r="K14" s="82">
        <f t="shared" si="10"/>
        <v>0</v>
      </c>
      <c r="L14" s="65">
        <v>7</v>
      </c>
      <c r="M14" s="65">
        <v>13</v>
      </c>
      <c r="N14" s="65"/>
      <c r="O14" s="72">
        <f t="shared" si="7"/>
        <v>13</v>
      </c>
      <c r="P14" s="83">
        <f t="shared" si="8"/>
        <v>-6</v>
      </c>
      <c r="Q14" s="84"/>
      <c r="R14" s="84"/>
      <c r="S14" s="83">
        <f t="shared" si="9"/>
        <v>0</v>
      </c>
      <c r="T14" s="87"/>
      <c r="U14" s="87"/>
      <c r="V14" s="87"/>
      <c r="W14" s="87"/>
    </row>
    <row r="15" spans="1:23">
      <c r="A15" s="195" t="s">
        <v>36</v>
      </c>
      <c r="B15" s="65">
        <v>240</v>
      </c>
      <c r="C15" s="79"/>
      <c r="D15" s="65">
        <v>2</v>
      </c>
      <c r="E15" s="65">
        <v>0</v>
      </c>
      <c r="F15" s="79">
        <v>0</v>
      </c>
      <c r="G15" s="79">
        <v>2</v>
      </c>
      <c r="H15" s="65">
        <v>2</v>
      </c>
      <c r="I15" s="65">
        <v>0</v>
      </c>
      <c r="J15" s="72">
        <f t="shared" si="5"/>
        <v>2</v>
      </c>
      <c r="K15" s="82">
        <f t="shared" si="10"/>
        <v>0</v>
      </c>
      <c r="L15" s="65">
        <v>6</v>
      </c>
      <c r="M15" s="65">
        <v>6</v>
      </c>
      <c r="N15" s="65"/>
      <c r="O15" s="72">
        <f t="shared" si="7"/>
        <v>6</v>
      </c>
      <c r="P15" s="83">
        <f t="shared" si="8"/>
        <v>0</v>
      </c>
      <c r="Q15" s="84"/>
      <c r="R15" s="84"/>
      <c r="S15" s="83">
        <f t="shared" si="9"/>
        <v>0</v>
      </c>
      <c r="T15" s="87"/>
      <c r="U15" s="87"/>
      <c r="V15" s="87"/>
      <c r="W15" s="87"/>
    </row>
    <row r="16" spans="1:23">
      <c r="A16" s="195" t="s">
        <v>37</v>
      </c>
      <c r="B16" s="65"/>
      <c r="C16" s="79"/>
      <c r="D16" s="65"/>
      <c r="E16" s="65"/>
      <c r="F16" s="79"/>
      <c r="G16" s="79"/>
      <c r="H16" s="65"/>
      <c r="I16" s="65"/>
      <c r="J16" s="72">
        <f t="shared" si="5"/>
        <v>0</v>
      </c>
      <c r="K16" s="82">
        <f t="shared" si="6"/>
        <v>0</v>
      </c>
      <c r="L16" s="65"/>
      <c r="M16" s="65"/>
      <c r="N16" s="65"/>
      <c r="O16" s="72">
        <f t="shared" si="7"/>
        <v>0</v>
      </c>
      <c r="P16" s="83">
        <f t="shared" si="8"/>
        <v>0</v>
      </c>
      <c r="Q16" s="84"/>
      <c r="R16" s="84"/>
      <c r="S16" s="83">
        <f t="shared" si="9"/>
        <v>0</v>
      </c>
      <c r="T16" s="87"/>
      <c r="U16" s="87"/>
      <c r="V16" s="87"/>
      <c r="W16" s="87"/>
    </row>
    <row r="17" spans="1:23" ht="24">
      <c r="A17" s="195" t="s">
        <v>38</v>
      </c>
      <c r="B17" s="65">
        <v>240</v>
      </c>
      <c r="C17" s="79"/>
      <c r="D17" s="65">
        <v>1</v>
      </c>
      <c r="E17" s="65">
        <v>0</v>
      </c>
      <c r="F17" s="79">
        <v>0</v>
      </c>
      <c r="G17" s="79">
        <v>1</v>
      </c>
      <c r="H17" s="65">
        <v>2</v>
      </c>
      <c r="I17" s="65">
        <v>1</v>
      </c>
      <c r="J17" s="72">
        <f t="shared" si="5"/>
        <v>3</v>
      </c>
      <c r="K17" s="82">
        <f t="shared" si="6"/>
        <v>-2</v>
      </c>
      <c r="L17" s="65">
        <v>7</v>
      </c>
      <c r="M17" s="65">
        <v>8</v>
      </c>
      <c r="N17" s="65">
        <v>3</v>
      </c>
      <c r="O17" s="72">
        <f t="shared" si="7"/>
        <v>11</v>
      </c>
      <c r="P17" s="83">
        <f t="shared" si="8"/>
        <v>-4</v>
      </c>
      <c r="Q17" s="84"/>
      <c r="R17" s="84"/>
      <c r="S17" s="83">
        <f t="shared" si="9"/>
        <v>0</v>
      </c>
      <c r="T17" s="87"/>
      <c r="U17" s="87"/>
      <c r="V17" s="87"/>
      <c r="W17" s="87"/>
    </row>
    <row r="18" spans="1:23" ht="24">
      <c r="A18" s="195" t="s">
        <v>39</v>
      </c>
      <c r="B18" s="65">
        <v>240</v>
      </c>
      <c r="C18" s="79"/>
      <c r="D18" s="65">
        <v>0</v>
      </c>
      <c r="E18" s="65">
        <v>1</v>
      </c>
      <c r="F18" s="79">
        <v>0</v>
      </c>
      <c r="G18" s="79">
        <v>1</v>
      </c>
      <c r="H18" s="65">
        <v>1</v>
      </c>
      <c r="I18" s="65">
        <v>0</v>
      </c>
      <c r="J18" s="72">
        <f t="shared" si="5"/>
        <v>1</v>
      </c>
      <c r="K18" s="82">
        <f>E18-(H18+I18)</f>
        <v>0</v>
      </c>
      <c r="L18" s="65">
        <v>2</v>
      </c>
      <c r="M18" s="65">
        <v>1</v>
      </c>
      <c r="N18" s="65"/>
      <c r="O18" s="72">
        <f t="shared" si="7"/>
        <v>1</v>
      </c>
      <c r="P18" s="83">
        <f t="shared" si="8"/>
        <v>1</v>
      </c>
      <c r="Q18" s="84"/>
      <c r="R18" s="84"/>
      <c r="S18" s="83">
        <f t="shared" si="9"/>
        <v>0</v>
      </c>
      <c r="T18" s="87"/>
      <c r="U18" s="87"/>
      <c r="V18" s="87"/>
      <c r="W18" s="87"/>
    </row>
    <row r="19" spans="1:23">
      <c r="A19" s="195" t="s">
        <v>135</v>
      </c>
      <c r="B19" s="65"/>
      <c r="C19" s="79"/>
      <c r="D19" s="65"/>
      <c r="E19" s="65"/>
      <c r="F19" s="79"/>
      <c r="G19" s="79"/>
      <c r="H19" s="65"/>
      <c r="I19" s="65"/>
      <c r="J19" s="72">
        <f t="shared" si="5"/>
        <v>0</v>
      </c>
      <c r="K19" s="82">
        <f t="shared" si="6"/>
        <v>0</v>
      </c>
      <c r="L19" s="65"/>
      <c r="M19" s="65"/>
      <c r="N19" s="65"/>
      <c r="O19" s="72">
        <f t="shared" si="7"/>
        <v>0</v>
      </c>
      <c r="P19" s="83">
        <f t="shared" si="8"/>
        <v>0</v>
      </c>
      <c r="Q19" s="84"/>
      <c r="R19" s="84"/>
      <c r="S19" s="83">
        <f t="shared" si="9"/>
        <v>0</v>
      </c>
      <c r="T19" s="87"/>
      <c r="U19" s="87"/>
      <c r="V19" s="87"/>
      <c r="W19" s="87"/>
    </row>
    <row r="20" spans="1:23" ht="24.75">
      <c r="A20" s="196" t="s">
        <v>40</v>
      </c>
      <c r="B20" s="65">
        <v>240</v>
      </c>
      <c r="C20" s="79"/>
      <c r="D20" s="65"/>
      <c r="E20" s="65"/>
      <c r="F20" s="79"/>
      <c r="G20" s="79"/>
      <c r="H20" s="65"/>
      <c r="I20" s="65"/>
      <c r="J20" s="72">
        <f t="shared" si="5"/>
        <v>0</v>
      </c>
      <c r="K20" s="82">
        <f t="shared" si="6"/>
        <v>0</v>
      </c>
      <c r="L20" s="74">
        <v>1</v>
      </c>
      <c r="M20" s="65">
        <v>2</v>
      </c>
      <c r="N20" s="65"/>
      <c r="O20" s="72">
        <f t="shared" si="7"/>
        <v>2</v>
      </c>
      <c r="P20" s="83">
        <f t="shared" si="8"/>
        <v>-1</v>
      </c>
      <c r="Q20" s="84"/>
      <c r="R20" s="84"/>
      <c r="S20" s="83">
        <f t="shared" si="9"/>
        <v>0</v>
      </c>
      <c r="T20" s="87"/>
      <c r="U20" s="87"/>
      <c r="V20" s="87"/>
      <c r="W20" s="87"/>
    </row>
    <row r="21" spans="1:23" ht="24.75">
      <c r="A21" s="196" t="s">
        <v>41</v>
      </c>
      <c r="B21" s="65">
        <v>240</v>
      </c>
      <c r="C21" s="79"/>
      <c r="D21" s="65"/>
      <c r="E21" s="65"/>
      <c r="F21" s="79"/>
      <c r="G21" s="79"/>
      <c r="H21" s="65"/>
      <c r="I21" s="65"/>
      <c r="J21" s="72">
        <f t="shared" si="5"/>
        <v>0</v>
      </c>
      <c r="K21" s="82">
        <f t="shared" si="6"/>
        <v>0</v>
      </c>
      <c r="L21" s="74">
        <v>1</v>
      </c>
      <c r="M21" s="65">
        <v>1</v>
      </c>
      <c r="N21" s="65"/>
      <c r="O21" s="72">
        <f t="shared" si="7"/>
        <v>1</v>
      </c>
      <c r="P21" s="83">
        <f t="shared" si="8"/>
        <v>0</v>
      </c>
      <c r="Q21" s="84"/>
      <c r="R21" s="84"/>
      <c r="S21" s="83">
        <f t="shared" si="9"/>
        <v>0</v>
      </c>
      <c r="T21" s="87"/>
      <c r="U21" s="87"/>
      <c r="V21" s="87"/>
      <c r="W21" s="87"/>
    </row>
    <row r="22" spans="1:23" ht="20.25" customHeight="1">
      <c r="A22" s="226" t="s">
        <v>86</v>
      </c>
      <c r="B22" s="72"/>
      <c r="C22" s="72"/>
      <c r="D22" s="72">
        <f>SUM(D8:D21)</f>
        <v>18</v>
      </c>
      <c r="E22" s="72">
        <f t="shared" ref="E22:W22" si="11">SUM(E8:E21)</f>
        <v>1</v>
      </c>
      <c r="F22" s="72">
        <f t="shared" si="11"/>
        <v>4</v>
      </c>
      <c r="G22" s="72">
        <f t="shared" si="11"/>
        <v>15</v>
      </c>
      <c r="H22" s="72">
        <f t="shared" si="11"/>
        <v>21</v>
      </c>
      <c r="I22" s="72">
        <f t="shared" si="11"/>
        <v>2</v>
      </c>
      <c r="J22" s="72">
        <f t="shared" si="11"/>
        <v>23</v>
      </c>
      <c r="K22" s="82">
        <f t="shared" si="11"/>
        <v>-4</v>
      </c>
      <c r="L22" s="72">
        <f t="shared" si="11"/>
        <v>56</v>
      </c>
      <c r="M22" s="72">
        <f t="shared" si="11"/>
        <v>57</v>
      </c>
      <c r="N22" s="72">
        <f t="shared" si="11"/>
        <v>4</v>
      </c>
      <c r="O22" s="72">
        <f t="shared" si="11"/>
        <v>61</v>
      </c>
      <c r="P22" s="83">
        <f t="shared" si="11"/>
        <v>-5</v>
      </c>
      <c r="Q22" s="227">
        <f t="shared" si="11"/>
        <v>1</v>
      </c>
      <c r="R22" s="227">
        <f t="shared" si="11"/>
        <v>1</v>
      </c>
      <c r="S22" s="83">
        <f t="shared" si="11"/>
        <v>0</v>
      </c>
      <c r="T22" s="72">
        <f t="shared" si="11"/>
        <v>0</v>
      </c>
      <c r="U22" s="72">
        <f t="shared" si="11"/>
        <v>0</v>
      </c>
      <c r="V22" s="72">
        <f t="shared" si="11"/>
        <v>0</v>
      </c>
      <c r="W22" s="72">
        <f t="shared" si="11"/>
        <v>0</v>
      </c>
    </row>
    <row r="23" spans="1:23" ht="15.75" customHeight="1">
      <c r="A23" s="86" t="s">
        <v>136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1"/>
      <c r="R23" s="81"/>
      <c r="S23" s="81"/>
      <c r="T23" s="81"/>
      <c r="U23" s="81"/>
      <c r="V23" s="81"/>
      <c r="W23" s="81"/>
    </row>
    <row r="24" spans="1:23">
      <c r="A24" s="25"/>
    </row>
  </sheetData>
  <mergeCells count="5">
    <mergeCell ref="T6:W6"/>
    <mergeCell ref="D6:S6"/>
    <mergeCell ref="A6:A7"/>
    <mergeCell ref="B6:B7"/>
    <mergeCell ref="C6:C7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topLeftCell="A4" workbookViewId="0">
      <selection activeCell="E7" sqref="E7"/>
    </sheetView>
  </sheetViews>
  <sheetFormatPr defaultColWidth="9.140625" defaultRowHeight="12.75"/>
  <cols>
    <col min="1" max="1" width="28" style="19" customWidth="1"/>
    <col min="2" max="2" width="15" style="19" customWidth="1"/>
    <col min="3" max="3" width="11.7109375" style="19" customWidth="1"/>
    <col min="4" max="4" width="8.140625" style="19" customWidth="1"/>
    <col min="5" max="5" width="13.140625" style="19" customWidth="1"/>
    <col min="6" max="6" width="10" style="19" customWidth="1"/>
    <col min="7" max="7" width="8" style="19" customWidth="1"/>
    <col min="8" max="8" width="14.28515625" style="19" customWidth="1"/>
    <col min="9" max="9" width="11.42578125" style="19" customWidth="1"/>
    <col min="10" max="16384" width="9.140625" style="19"/>
  </cols>
  <sheetData>
    <row r="1" spans="1:9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90"/>
    </row>
    <row r="2" spans="1:9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90"/>
    </row>
    <row r="3" spans="1:9">
      <c r="A3" s="192"/>
      <c r="B3" s="193" t="s">
        <v>157</v>
      </c>
      <c r="C3" s="184" t="str">
        <f>Kadar.ode.!C3</f>
        <v>31.03.2020.године</v>
      </c>
      <c r="D3" s="188"/>
      <c r="E3" s="188"/>
      <c r="F3" s="188"/>
      <c r="G3" s="190"/>
    </row>
    <row r="4" spans="1:9" ht="14.25">
      <c r="A4" s="192"/>
      <c r="B4" s="193" t="s">
        <v>1785</v>
      </c>
      <c r="C4" s="185" t="s">
        <v>277</v>
      </c>
      <c r="D4" s="189"/>
      <c r="E4" s="189"/>
      <c r="F4" s="189"/>
      <c r="G4" s="191"/>
    </row>
    <row r="5" spans="1:9" ht="12" customHeight="1">
      <c r="A5" s="63"/>
      <c r="B5" s="15"/>
      <c r="C5" s="62"/>
      <c r="D5" s="44"/>
    </row>
    <row r="6" spans="1:9" ht="21.75" customHeight="1">
      <c r="A6" s="949" t="s">
        <v>28</v>
      </c>
      <c r="B6" s="949"/>
      <c r="C6" s="88"/>
      <c r="D6" s="88"/>
      <c r="E6" s="88"/>
      <c r="F6" s="88"/>
    </row>
    <row r="7" spans="1:9">
      <c r="A7" s="90" t="s">
        <v>137</v>
      </c>
      <c r="B7" s="94">
        <v>240</v>
      </c>
      <c r="C7" s="88"/>
      <c r="D7" s="88"/>
      <c r="E7" s="88"/>
      <c r="F7" s="88"/>
    </row>
    <row r="8" spans="1:9">
      <c r="A8" s="90" t="s">
        <v>138</v>
      </c>
      <c r="B8" s="94"/>
      <c r="C8" s="88"/>
      <c r="D8" s="88"/>
      <c r="E8" s="88"/>
      <c r="F8" s="88"/>
    </row>
    <row r="9" spans="1:9">
      <c r="A9" s="90" t="s">
        <v>86</v>
      </c>
      <c r="B9" s="94"/>
      <c r="C9" s="88"/>
      <c r="D9" s="88"/>
      <c r="E9" s="88"/>
      <c r="F9" s="88"/>
    </row>
    <row r="10" spans="1:9">
      <c r="A10" s="88"/>
      <c r="B10" s="88"/>
      <c r="C10" s="88"/>
      <c r="D10" s="88"/>
      <c r="E10" s="88"/>
      <c r="F10" s="88"/>
      <c r="G10" s="88"/>
      <c r="H10" s="88"/>
      <c r="I10" s="89"/>
    </row>
    <row r="11" spans="1:9" ht="57.75" customHeight="1">
      <c r="A11" s="944" t="s">
        <v>42</v>
      </c>
      <c r="B11" s="950" t="s">
        <v>165</v>
      </c>
      <c r="C11" s="950"/>
      <c r="D11" s="950"/>
      <c r="E11" s="950"/>
      <c r="F11" s="950"/>
      <c r="G11" s="950"/>
      <c r="H11" s="950" t="s">
        <v>162</v>
      </c>
      <c r="I11" s="950"/>
    </row>
    <row r="12" spans="1:9" ht="54.75" customHeight="1">
      <c r="A12" s="944"/>
      <c r="B12" s="225" t="s">
        <v>178</v>
      </c>
      <c r="C12" s="225" t="s">
        <v>45</v>
      </c>
      <c r="D12" s="225" t="s">
        <v>25</v>
      </c>
      <c r="E12" s="225" t="s">
        <v>179</v>
      </c>
      <c r="F12" s="225" t="s">
        <v>45</v>
      </c>
      <c r="G12" s="225" t="s">
        <v>25</v>
      </c>
      <c r="H12" s="225" t="s">
        <v>43</v>
      </c>
      <c r="I12" s="225" t="s">
        <v>46</v>
      </c>
    </row>
    <row r="13" spans="1:9">
      <c r="A13" s="220" t="s">
        <v>47</v>
      </c>
      <c r="B13" s="91"/>
      <c r="C13" s="91"/>
      <c r="D13" s="221">
        <f t="shared" ref="D13:D16" si="0">B13-C13</f>
        <v>0</v>
      </c>
      <c r="E13" s="92">
        <v>1</v>
      </c>
      <c r="F13" s="93">
        <v>1</v>
      </c>
      <c r="G13" s="221">
        <f t="shared" ref="G13:G16" si="1">E13-F13</f>
        <v>0</v>
      </c>
      <c r="H13" s="92"/>
      <c r="I13" s="93"/>
    </row>
    <row r="14" spans="1:9">
      <c r="A14" s="220" t="s">
        <v>44</v>
      </c>
      <c r="B14" s="91"/>
      <c r="C14" s="91"/>
      <c r="D14" s="221">
        <f t="shared" si="0"/>
        <v>0</v>
      </c>
      <c r="E14" s="92">
        <v>2</v>
      </c>
      <c r="F14" s="93">
        <v>0</v>
      </c>
      <c r="G14" s="221">
        <f t="shared" si="1"/>
        <v>2</v>
      </c>
      <c r="H14" s="92"/>
      <c r="I14" s="93"/>
    </row>
    <row r="15" spans="1:9" ht="24">
      <c r="A15" s="414" t="s">
        <v>1869</v>
      </c>
      <c r="B15" s="91">
        <v>15</v>
      </c>
      <c r="C15" s="91">
        <v>17</v>
      </c>
      <c r="D15" s="221">
        <f t="shared" si="0"/>
        <v>-2</v>
      </c>
      <c r="E15" s="92"/>
      <c r="F15" s="93"/>
      <c r="G15" s="221">
        <f t="shared" si="1"/>
        <v>0</v>
      </c>
      <c r="H15" s="92"/>
      <c r="I15" s="93"/>
    </row>
    <row r="16" spans="1:9" ht="24">
      <c r="A16" s="414" t="s">
        <v>1870</v>
      </c>
      <c r="B16" s="91"/>
      <c r="C16" s="91"/>
      <c r="D16" s="221">
        <f t="shared" si="0"/>
        <v>0</v>
      </c>
      <c r="E16" s="92">
        <v>51</v>
      </c>
      <c r="F16" s="93">
        <v>76</v>
      </c>
      <c r="G16" s="221">
        <f t="shared" si="1"/>
        <v>-25</v>
      </c>
      <c r="H16" s="92"/>
      <c r="I16" s="93">
        <v>1</v>
      </c>
    </row>
    <row r="17" spans="1:9">
      <c r="A17" s="220"/>
      <c r="B17" s="91"/>
      <c r="C17" s="91"/>
      <c r="D17" s="221">
        <f t="shared" ref="D17:D23" si="2">B17-C17</f>
        <v>0</v>
      </c>
      <c r="E17" s="92"/>
      <c r="F17" s="93"/>
      <c r="G17" s="221">
        <f t="shared" ref="G17:G23" si="3">E17-F17</f>
        <v>0</v>
      </c>
      <c r="H17" s="92"/>
      <c r="I17" s="93"/>
    </row>
    <row r="18" spans="1:9">
      <c r="A18" s="220"/>
      <c r="B18" s="91"/>
      <c r="C18" s="91"/>
      <c r="D18" s="221">
        <f t="shared" si="2"/>
        <v>0</v>
      </c>
      <c r="E18" s="92"/>
      <c r="F18" s="93"/>
      <c r="G18" s="221">
        <f t="shared" si="3"/>
        <v>0</v>
      </c>
      <c r="H18" s="92"/>
      <c r="I18" s="93"/>
    </row>
    <row r="19" spans="1:9">
      <c r="A19" s="220"/>
      <c r="B19" s="91"/>
      <c r="C19" s="91"/>
      <c r="D19" s="221">
        <f t="shared" si="2"/>
        <v>0</v>
      </c>
      <c r="E19" s="92"/>
      <c r="F19" s="93"/>
      <c r="G19" s="221">
        <f t="shared" si="3"/>
        <v>0</v>
      </c>
      <c r="H19" s="92"/>
      <c r="I19" s="93"/>
    </row>
    <row r="20" spans="1:9">
      <c r="A20" s="220"/>
      <c r="B20" s="91"/>
      <c r="C20" s="91"/>
      <c r="D20" s="221">
        <f t="shared" si="2"/>
        <v>0</v>
      </c>
      <c r="E20" s="92"/>
      <c r="F20" s="93"/>
      <c r="G20" s="221">
        <f t="shared" si="3"/>
        <v>0</v>
      </c>
      <c r="H20" s="92"/>
      <c r="I20" s="93"/>
    </row>
    <row r="21" spans="1:9" s="48" customFormat="1">
      <c r="A21" s="222"/>
      <c r="B21" s="91"/>
      <c r="C21" s="91"/>
      <c r="D21" s="221">
        <f t="shared" si="2"/>
        <v>0</v>
      </c>
      <c r="E21" s="92"/>
      <c r="F21" s="93"/>
      <c r="G21" s="221">
        <f t="shared" si="3"/>
        <v>0</v>
      </c>
      <c r="H21" s="92"/>
      <c r="I21" s="93"/>
    </row>
    <row r="22" spans="1:9" s="48" customFormat="1">
      <c r="A22" s="222"/>
      <c r="B22" s="91"/>
      <c r="C22" s="91"/>
      <c r="D22" s="221">
        <f t="shared" si="2"/>
        <v>0</v>
      </c>
      <c r="E22" s="92"/>
      <c r="F22" s="93"/>
      <c r="G22" s="221">
        <f t="shared" si="3"/>
        <v>0</v>
      </c>
      <c r="H22" s="92"/>
      <c r="I22" s="93"/>
    </row>
    <row r="23" spans="1:9" s="48" customFormat="1">
      <c r="A23" s="223" t="s">
        <v>2</v>
      </c>
      <c r="B23" s="94">
        <f>SUM(B13:B22)</f>
        <v>15</v>
      </c>
      <c r="C23" s="94">
        <f>SUM(C13:C22)</f>
        <v>17</v>
      </c>
      <c r="D23" s="224">
        <f t="shared" si="2"/>
        <v>-2</v>
      </c>
      <c r="E23" s="94">
        <f>SUM(E13:E22)</f>
        <v>54</v>
      </c>
      <c r="F23" s="94">
        <f>SUM(F13:F22)</f>
        <v>77</v>
      </c>
      <c r="G23" s="224">
        <f t="shared" si="3"/>
        <v>-23</v>
      </c>
      <c r="H23" s="94">
        <f>SUM(H13:H22)</f>
        <v>0</v>
      </c>
      <c r="I23" s="94">
        <f>SUM(I13:I22)</f>
        <v>1</v>
      </c>
    </row>
  </sheetData>
  <mergeCells count="4">
    <mergeCell ref="A6:B6"/>
    <mergeCell ref="A11:A12"/>
    <mergeCell ref="B11:G11"/>
    <mergeCell ref="H11:I11"/>
  </mergeCells>
  <phoneticPr fontId="12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5"/>
  <sheetViews>
    <sheetView view="pageBreakPreview" zoomScaleSheetLayoutView="100" workbookViewId="0">
      <selection activeCell="H22" sqref="H22"/>
    </sheetView>
  </sheetViews>
  <sheetFormatPr defaultRowHeight="12.75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</cols>
  <sheetData>
    <row r="1" spans="1:23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90"/>
      <c r="H1" s="260"/>
      <c r="I1" s="29"/>
      <c r="J1" s="49"/>
      <c r="K1" s="49"/>
      <c r="L1" s="49"/>
      <c r="M1" s="49"/>
      <c r="N1" s="49"/>
      <c r="O1" s="49"/>
      <c r="P1" s="49"/>
      <c r="Q1" s="49"/>
      <c r="R1" s="50"/>
      <c r="S1" s="50"/>
      <c r="T1" s="50"/>
      <c r="U1" s="50"/>
      <c r="V1" s="50"/>
      <c r="W1" s="50"/>
    </row>
    <row r="2" spans="1:23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90"/>
      <c r="H2" s="260"/>
      <c r="I2" s="49"/>
      <c r="J2" s="49"/>
      <c r="K2" s="49"/>
      <c r="L2" s="49"/>
      <c r="M2" s="49"/>
      <c r="N2" s="50"/>
      <c r="O2" s="50"/>
      <c r="P2" s="50"/>
      <c r="Q2" s="50"/>
      <c r="R2" s="50"/>
      <c r="S2" s="50"/>
    </row>
    <row r="3" spans="1:23">
      <c r="A3" s="192"/>
      <c r="B3" s="193" t="s">
        <v>157</v>
      </c>
      <c r="C3" s="184" t="str">
        <f>Kadar.ode.!C3</f>
        <v>31.03.2020.године</v>
      </c>
      <c r="D3" s="188"/>
      <c r="E3" s="188"/>
      <c r="F3" s="188"/>
      <c r="G3" s="190"/>
      <c r="H3" s="260"/>
      <c r="I3" s="49"/>
      <c r="J3" s="49"/>
      <c r="K3" s="49"/>
      <c r="L3" s="49"/>
      <c r="M3" s="49"/>
      <c r="N3" s="49"/>
      <c r="O3" s="49"/>
      <c r="P3" s="49"/>
      <c r="Q3" s="49"/>
      <c r="R3" s="50"/>
      <c r="S3" s="50"/>
      <c r="T3" s="50"/>
      <c r="U3" s="50"/>
      <c r="V3" s="50"/>
      <c r="W3" s="50"/>
    </row>
    <row r="4" spans="1:23" ht="14.25">
      <c r="A4" s="192"/>
      <c r="B4" s="193" t="s">
        <v>1786</v>
      </c>
      <c r="C4" s="185" t="s">
        <v>180</v>
      </c>
      <c r="D4" s="189"/>
      <c r="E4" s="189"/>
      <c r="F4" s="189"/>
      <c r="G4" s="191"/>
      <c r="H4" s="261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>
      <c r="C5" s="51"/>
      <c r="D5" s="51"/>
      <c r="E5" s="51"/>
      <c r="F5" s="51"/>
      <c r="G5" s="52"/>
      <c r="H5" s="52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ht="123" customHeight="1" thickBot="1">
      <c r="A6" s="53"/>
      <c r="B6" s="53"/>
      <c r="C6" s="54" t="s">
        <v>165</v>
      </c>
      <c r="D6" s="54" t="s">
        <v>45</v>
      </c>
      <c r="E6" s="54" t="s">
        <v>62</v>
      </c>
      <c r="F6" s="54" t="s">
        <v>162</v>
      </c>
      <c r="G6" s="54" t="s">
        <v>181</v>
      </c>
      <c r="H6" s="54" t="s">
        <v>286</v>
      </c>
      <c r="I6" s="54" t="s">
        <v>287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3" ht="6" customHeight="1" thickTop="1" thickBot="1">
      <c r="A7" s="53"/>
      <c r="B7" s="53"/>
      <c r="C7" s="53"/>
      <c r="D7" s="53"/>
      <c r="E7" s="53"/>
      <c r="F7" s="53"/>
      <c r="G7" s="53"/>
      <c r="H7" s="53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3" ht="16.5" thickTop="1" thickBot="1">
      <c r="A8" s="53" t="s">
        <v>56</v>
      </c>
      <c r="B8" s="53"/>
      <c r="C8" s="53">
        <f>SUM(Kadar.ode.!I22,Kadar.dne.bol.dij.!E18,Kadar.zaj.med.del.!D22)</f>
        <v>66</v>
      </c>
      <c r="D8" s="95">
        <f>IF(Kadar.zaj.med.del.!E11&gt;=Kadar.zaj.med.del.!J11,SUM(Kadar.ode.!P22,Kadar.dne.bol.dij.!H18,Kadar.zaj.med.del.!J22)-Kadar.zaj.med.del.!J11-Kadar.zaj.med.del.!J18,IF(((Kadar.zaj.med.del.!E11+Kadar.zaj.med.del.!D11)&lt;=Kadar.zaj.med.del.!J11),SUM(Kadar.ode.!P22,Kadar.dne.bol.dij.!H18,Kadar.zaj.med.del.!J22)-Kadar.zaj.med.del.!J18-(Kadar.zaj.med.del.!J11-Kadar.zaj.med.del.!D11),SUM(Kadar.ode.!P22,Kadar.dne.bol.dij.!H18,Kadar.zaj.med.del.!J22)-Kadar.zaj.med.del.!J18-Kadar.zaj.med.del.!E11))</f>
        <v>76</v>
      </c>
      <c r="E8" s="95">
        <f t="shared" ref="E8:E13" si="0">C8-D8</f>
        <v>-10</v>
      </c>
      <c r="F8" s="53">
        <f>SUM(Kadar.ode.!AD22,Kadar.dne.bol.dij.!P18,Kadar.zaj.med.del.!T22)</f>
        <v>0</v>
      </c>
      <c r="G8" s="53">
        <f t="shared" ref="G8:G13" si="1">SUM(C8,F8)</f>
        <v>66</v>
      </c>
      <c r="H8" s="53">
        <v>4</v>
      </c>
      <c r="I8" s="262">
        <v>3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ht="16.5" thickTop="1" thickBot="1">
      <c r="A9" s="53" t="s">
        <v>57</v>
      </c>
      <c r="B9" s="53"/>
      <c r="C9" s="53">
        <f>SUM(Kadar.zaj.med.del.!E22)</f>
        <v>1</v>
      </c>
      <c r="D9" s="53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2</v>
      </c>
      <c r="E9" s="53">
        <f t="shared" si="0"/>
        <v>-1</v>
      </c>
      <c r="F9" s="53">
        <f>SUM(Kadar.zaj.med.del.!U22)</f>
        <v>0</v>
      </c>
      <c r="G9" s="53">
        <f t="shared" si="1"/>
        <v>1</v>
      </c>
      <c r="H9" s="53">
        <v>0</v>
      </c>
      <c r="I9" s="53">
        <v>0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6.5" thickTop="1" thickBot="1">
      <c r="A10" s="53" t="s">
        <v>58</v>
      </c>
      <c r="B10" s="53"/>
      <c r="C10" s="53">
        <f>SUM(Kadar.ode.!R22,Kadar.dne.bol.dij.!J18,Kadar.zaj.med.del.!L22)</f>
        <v>236</v>
      </c>
      <c r="D10" s="95">
        <f>SUM(Kadar.ode.!X22,Kadar.dne.bol.dij.!K18,Kadar.zaj.med.del.!O22)</f>
        <v>259</v>
      </c>
      <c r="E10" s="53">
        <f t="shared" si="0"/>
        <v>-23</v>
      </c>
      <c r="F10" s="53">
        <f>SUM(Kadar.ode.!AE22,Kadar.dne.bol.dij.!Q18,Kadar.zaj.med.del.!V22)</f>
        <v>0</v>
      </c>
      <c r="G10" s="53">
        <f t="shared" si="1"/>
        <v>236</v>
      </c>
      <c r="H10" s="53">
        <v>24</v>
      </c>
      <c r="I10" s="53">
        <v>20</v>
      </c>
    </row>
    <row r="11" spans="1:23" ht="16.5" thickTop="1" thickBot="1">
      <c r="A11" s="53" t="s">
        <v>59</v>
      </c>
      <c r="B11" s="53"/>
      <c r="C11" s="53">
        <f>SUM(Kadar.ode.!Z22,Kadar.dne.bol.dij.!M18,Kadar.zaj.med.del.!Q22)</f>
        <v>2</v>
      </c>
      <c r="D11" s="53">
        <f>SUM(Kadar.ode.!AA22,Kadar.ode.!AB22,Kadar.dne.bol.dij.!N18,Kadar.zaj.med.del.!R22)</f>
        <v>2</v>
      </c>
      <c r="E11" s="53">
        <f t="shared" si="0"/>
        <v>0</v>
      </c>
      <c r="F11" s="53">
        <f>SUM(Kadar.ode.!AF22,Kadar.dne.bol.dij.!R18,Kadar.zaj.med.del.!W22)</f>
        <v>0</v>
      </c>
      <c r="G11" s="53">
        <f t="shared" si="1"/>
        <v>2</v>
      </c>
      <c r="H11" s="53">
        <v>0</v>
      </c>
      <c r="I11" s="53">
        <v>0</v>
      </c>
    </row>
    <row r="12" spans="1:23" ht="16.5" thickTop="1" thickBot="1">
      <c r="A12" s="53" t="s">
        <v>60</v>
      </c>
      <c r="B12" s="53"/>
      <c r="C12" s="53">
        <f>SUM(Kadar.nem.!B23)</f>
        <v>15</v>
      </c>
      <c r="D12" s="53">
        <f>SUM(Kadar.nem.!C23)</f>
        <v>17</v>
      </c>
      <c r="E12" s="53">
        <f t="shared" si="0"/>
        <v>-2</v>
      </c>
      <c r="F12" s="53">
        <f>SUM(Kadar.nem.!H23)</f>
        <v>0</v>
      </c>
      <c r="G12" s="53">
        <f t="shared" si="1"/>
        <v>15</v>
      </c>
      <c r="H12" s="53">
        <v>0</v>
      </c>
      <c r="I12" s="53">
        <v>1</v>
      </c>
    </row>
    <row r="13" spans="1:23" ht="16.5" thickTop="1" thickBot="1">
      <c r="A13" s="53" t="s">
        <v>61</v>
      </c>
      <c r="B13" s="53"/>
      <c r="C13" s="53">
        <f>SUM(Kadar.nem.!E23)</f>
        <v>54</v>
      </c>
      <c r="D13" s="53">
        <f>SUM(Kadar.nem.!F23)</f>
        <v>77</v>
      </c>
      <c r="E13" s="53">
        <f t="shared" si="0"/>
        <v>-23</v>
      </c>
      <c r="F13" s="53">
        <f>SUM(Kadar.nem.!I23)</f>
        <v>1</v>
      </c>
      <c r="G13" s="53">
        <f t="shared" si="1"/>
        <v>55</v>
      </c>
      <c r="H13" s="53">
        <v>2</v>
      </c>
      <c r="I13" s="53">
        <v>10</v>
      </c>
    </row>
    <row r="14" spans="1:23" ht="16.5" thickTop="1" thickBot="1">
      <c r="A14" s="53" t="s">
        <v>2</v>
      </c>
      <c r="B14" s="53"/>
      <c r="C14" s="53">
        <f>SUM(C8:C13)</f>
        <v>374</v>
      </c>
      <c r="D14" s="53">
        <f>SUM(D8:D13)</f>
        <v>433</v>
      </c>
      <c r="E14" s="53">
        <f>SUM(E8:E13)</f>
        <v>-59</v>
      </c>
      <c r="F14" s="53">
        <f>SUM(F8:F13)</f>
        <v>1</v>
      </c>
      <c r="G14" s="53">
        <f>SUM(G8:G13)</f>
        <v>375</v>
      </c>
      <c r="H14" s="53">
        <v>30</v>
      </c>
      <c r="I14" s="53">
        <v>34</v>
      </c>
    </row>
    <row r="15" spans="1:23" ht="13.5" thickTop="1"/>
  </sheetData>
  <phoneticPr fontId="12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56"/>
  <sheetViews>
    <sheetView topLeftCell="A38" workbookViewId="0">
      <selection activeCell="R54" sqref="R54"/>
    </sheetView>
  </sheetViews>
  <sheetFormatPr defaultRowHeight="12.75"/>
  <cols>
    <col min="1" max="1" width="6.28515625" customWidth="1"/>
    <col min="2" max="2" width="19.85546875" customWidth="1"/>
    <col min="4" max="4" width="5.28515625" customWidth="1"/>
    <col min="5" max="5" width="8.28515625" customWidth="1"/>
    <col min="6" max="6" width="8.7109375" customWidth="1"/>
    <col min="8" max="8" width="8.140625" customWidth="1"/>
    <col min="10" max="10" width="8.5703125" customWidth="1"/>
    <col min="13" max="13" width="8" customWidth="1"/>
    <col min="16" max="16" width="8.140625" customWidth="1"/>
  </cols>
  <sheetData>
    <row r="2" spans="1:16">
      <c r="A2" s="192"/>
      <c r="B2" s="193" t="s">
        <v>155</v>
      </c>
      <c r="C2" s="184" t="str">
        <f>Kadar.ode.!C1</f>
        <v>ОПШТА БОЛНИЦА СЕНТА</v>
      </c>
      <c r="D2" s="188"/>
      <c r="E2" s="188"/>
      <c r="F2" s="188"/>
      <c r="G2" s="188"/>
      <c r="H2" s="190"/>
      <c r="I2" s="260"/>
    </row>
    <row r="3" spans="1:16">
      <c r="A3" s="192"/>
      <c r="B3" s="193" t="s">
        <v>156</v>
      </c>
      <c r="C3" s="184" t="str">
        <f>Kadar.ode.!C2</f>
        <v>08923507</v>
      </c>
      <c r="D3" s="188"/>
      <c r="E3" s="188"/>
      <c r="F3" s="188"/>
      <c r="G3" s="188"/>
      <c r="H3" s="190"/>
      <c r="I3" s="260"/>
    </row>
    <row r="4" spans="1:16">
      <c r="A4" s="192"/>
      <c r="B4" s="193"/>
      <c r="C4" s="184"/>
      <c r="D4" s="188"/>
      <c r="E4" s="188"/>
      <c r="F4" s="188"/>
      <c r="G4" s="188"/>
      <c r="H4" s="190"/>
      <c r="I4" s="260"/>
    </row>
    <row r="5" spans="1:16" ht="14.25">
      <c r="A5" s="192"/>
      <c r="B5" s="193" t="s">
        <v>1787</v>
      </c>
      <c r="C5" s="185" t="s">
        <v>187</v>
      </c>
      <c r="D5" s="189"/>
      <c r="E5" s="189"/>
      <c r="F5" s="189"/>
      <c r="G5" s="189"/>
      <c r="H5" s="191"/>
      <c r="I5" s="261"/>
    </row>
    <row r="7" spans="1:16" ht="33.75" customHeight="1">
      <c r="A7" s="958" t="s">
        <v>153</v>
      </c>
      <c r="B7" s="958" t="s">
        <v>52</v>
      </c>
      <c r="C7" s="960" t="s">
        <v>182</v>
      </c>
      <c r="D7" s="961"/>
      <c r="E7" s="957" t="s">
        <v>183</v>
      </c>
      <c r="F7" s="957"/>
      <c r="G7" s="957"/>
      <c r="H7" s="957" t="s">
        <v>186</v>
      </c>
      <c r="I7" s="957"/>
      <c r="J7" s="957"/>
      <c r="K7" s="957" t="s">
        <v>184</v>
      </c>
      <c r="L7" s="957"/>
      <c r="M7" s="957"/>
      <c r="N7" s="957" t="s">
        <v>185</v>
      </c>
      <c r="O7" s="957"/>
      <c r="P7" s="957"/>
    </row>
    <row r="8" spans="1:16" ht="36.75" customHeight="1" thickBot="1">
      <c r="A8" s="959"/>
      <c r="B8" s="959"/>
      <c r="C8" s="112" t="s">
        <v>1</v>
      </c>
      <c r="D8" s="113" t="s">
        <v>0</v>
      </c>
      <c r="E8" s="235" t="s">
        <v>1808</v>
      </c>
      <c r="F8" s="350" t="s">
        <v>1809</v>
      </c>
      <c r="G8" s="350" t="s">
        <v>1804</v>
      </c>
      <c r="H8" s="235" t="s">
        <v>1808</v>
      </c>
      <c r="I8" s="350" t="s">
        <v>1809</v>
      </c>
      <c r="J8" s="350" t="s">
        <v>1804</v>
      </c>
      <c r="K8" s="235" t="s">
        <v>1808</v>
      </c>
      <c r="L8" s="235" t="s">
        <v>1809</v>
      </c>
      <c r="M8" s="350" t="s">
        <v>1804</v>
      </c>
      <c r="N8" s="235" t="s">
        <v>1808</v>
      </c>
      <c r="O8" s="235" t="s">
        <v>1809</v>
      </c>
      <c r="P8" s="350" t="s">
        <v>1804</v>
      </c>
    </row>
    <row r="9" spans="1:16" ht="13.5" customHeight="1" thickTop="1">
      <c r="A9" s="426"/>
      <c r="B9" s="428"/>
      <c r="C9" s="165" t="s">
        <v>2</v>
      </c>
      <c r="D9" s="110">
        <v>60</v>
      </c>
      <c r="E9" s="101">
        <v>1966</v>
      </c>
      <c r="F9" s="110">
        <v>536</v>
      </c>
      <c r="G9" s="441">
        <f>F9/E9</f>
        <v>0.27263479145473041</v>
      </c>
      <c r="H9" s="101">
        <v>15533</v>
      </c>
      <c r="I9" s="110">
        <v>3417</v>
      </c>
      <c r="J9" s="441">
        <f>I9/H9</f>
        <v>0.21998326144337862</v>
      </c>
      <c r="K9" s="107">
        <f t="shared" ref="K9:K56" si="0">H9/E9</f>
        <v>7.9008138351983721</v>
      </c>
      <c r="L9" s="358">
        <f>+I9/F9</f>
        <v>6.375</v>
      </c>
      <c r="M9" s="442">
        <f>L9/K9</f>
        <v>0.80687890298075071</v>
      </c>
      <c r="N9" s="107">
        <f>H9/(365*D9)*100</f>
        <v>70.926940639269404</v>
      </c>
      <c r="O9" s="107">
        <f>+I9/(D9*91)*100</f>
        <v>62.582417582417584</v>
      </c>
      <c r="P9" s="442">
        <f>O9/N9</f>
        <v>0.88235044425091425</v>
      </c>
    </row>
    <row r="10" spans="1:16" ht="13.5" customHeight="1">
      <c r="A10" s="426" t="s">
        <v>1873</v>
      </c>
      <c r="B10" s="428" t="s">
        <v>1874</v>
      </c>
      <c r="C10" s="166" t="s">
        <v>4</v>
      </c>
      <c r="D10" s="101"/>
      <c r="E10" s="101"/>
      <c r="F10" s="101"/>
      <c r="G10" s="441"/>
      <c r="H10" s="101"/>
      <c r="I10" s="101"/>
      <c r="J10" s="441"/>
      <c r="K10" s="102"/>
      <c r="L10" s="233"/>
      <c r="M10" s="442"/>
      <c r="N10" s="102"/>
      <c r="O10" s="107"/>
      <c r="P10" s="442"/>
    </row>
    <row r="11" spans="1:16" ht="13.5" customHeight="1">
      <c r="A11" s="426"/>
      <c r="B11" s="428" t="s">
        <v>1875</v>
      </c>
      <c r="C11" s="166" t="s">
        <v>5</v>
      </c>
      <c r="D11" s="101">
        <v>6</v>
      </c>
      <c r="E11" s="101"/>
      <c r="F11" s="101"/>
      <c r="G11" s="441"/>
      <c r="H11" s="101">
        <v>4257</v>
      </c>
      <c r="I11" s="101">
        <v>1175</v>
      </c>
      <c r="J11" s="441">
        <f t="shared" ref="J11:J56" si="1">I11/H11</f>
        <v>0.27601597369039227</v>
      </c>
      <c r="K11" s="102"/>
      <c r="L11" s="233"/>
      <c r="M11" s="442"/>
      <c r="N11" s="102">
        <f>H11/(365*D11)*100</f>
        <v>194.38356164383561</v>
      </c>
      <c r="O11" s="107">
        <f>+I11/(D11*91)*100</f>
        <v>215.2014652014652</v>
      </c>
      <c r="P11" s="442">
        <f t="shared" ref="P11:P56" si="2">O11/N11</f>
        <v>1.1070970373295954</v>
      </c>
    </row>
    <row r="12" spans="1:16" ht="13.5" customHeight="1" thickBot="1">
      <c r="A12" s="427"/>
      <c r="B12" s="439"/>
      <c r="C12" s="167" t="s">
        <v>7</v>
      </c>
      <c r="D12" s="104">
        <v>54</v>
      </c>
      <c r="E12" s="104">
        <v>1966</v>
      </c>
      <c r="F12" s="104">
        <v>536</v>
      </c>
      <c r="G12" s="444">
        <f t="shared" ref="G12:G56" si="3">F12/E12</f>
        <v>0.27263479145473041</v>
      </c>
      <c r="H12" s="445">
        <v>11276</v>
      </c>
      <c r="I12" s="445">
        <v>2242</v>
      </c>
      <c r="J12" s="446">
        <f t="shared" si="1"/>
        <v>0.19882937211777227</v>
      </c>
      <c r="K12" s="105">
        <f t="shared" si="0"/>
        <v>5.7355035605289926</v>
      </c>
      <c r="L12" s="105">
        <f t="shared" ref="L12:L56" si="4">+I12/F12</f>
        <v>4.1828358208955221</v>
      </c>
      <c r="M12" s="447">
        <f t="shared" ref="M12:M56" si="5">L12/K12</f>
        <v>0.72928833131257509</v>
      </c>
      <c r="N12" s="105">
        <f>H12/(365*D12)*100</f>
        <v>57.209538305428723</v>
      </c>
      <c r="O12" s="105">
        <f>+I12/(D12*91)*100</f>
        <v>45.624745624745628</v>
      </c>
      <c r="P12" s="447">
        <f t="shared" si="2"/>
        <v>0.79750242662622939</v>
      </c>
    </row>
    <row r="13" spans="1:16" ht="13.5" customHeight="1" thickTop="1">
      <c r="A13" s="426"/>
      <c r="B13" s="428"/>
      <c r="C13" s="168" t="s">
        <v>2</v>
      </c>
      <c r="D13" s="101">
        <v>18</v>
      </c>
      <c r="E13" s="101">
        <v>217</v>
      </c>
      <c r="F13" s="101">
        <v>67</v>
      </c>
      <c r="G13" s="441">
        <f t="shared" si="3"/>
        <v>0.30875576036866359</v>
      </c>
      <c r="H13" s="110">
        <v>2640</v>
      </c>
      <c r="I13" s="110">
        <v>534</v>
      </c>
      <c r="J13" s="441">
        <f t="shared" si="1"/>
        <v>0.20227272727272727</v>
      </c>
      <c r="K13" s="107">
        <f t="shared" si="0"/>
        <v>12.165898617511521</v>
      </c>
      <c r="L13" s="443">
        <f t="shared" si="4"/>
        <v>7.9701492537313436</v>
      </c>
      <c r="M13" s="442">
        <f t="shared" si="5"/>
        <v>0.65512211668928089</v>
      </c>
      <c r="N13" s="107">
        <f>H13/(365*D13)*100</f>
        <v>40.182648401826484</v>
      </c>
      <c r="O13" s="107">
        <f>+I13/(D13*91)*100</f>
        <v>32.600732600732599</v>
      </c>
      <c r="P13" s="442">
        <f t="shared" si="2"/>
        <v>0.81131368631368628</v>
      </c>
    </row>
    <row r="14" spans="1:16" ht="13.5" customHeight="1">
      <c r="A14" s="426" t="s">
        <v>1876</v>
      </c>
      <c r="B14" s="438" t="s">
        <v>1897</v>
      </c>
      <c r="C14" s="166" t="s">
        <v>4</v>
      </c>
      <c r="D14" s="101"/>
      <c r="E14" s="101"/>
      <c r="F14" s="101"/>
      <c r="G14" s="441"/>
      <c r="H14" s="101"/>
      <c r="I14" s="101"/>
      <c r="J14" s="441"/>
      <c r="K14" s="102"/>
      <c r="L14" s="233"/>
      <c r="M14" s="442"/>
      <c r="N14" s="102"/>
      <c r="O14" s="107"/>
      <c r="P14" s="442"/>
    </row>
    <row r="15" spans="1:16" ht="13.5" customHeight="1">
      <c r="A15" s="426"/>
      <c r="B15" s="416" t="s">
        <v>1898</v>
      </c>
      <c r="C15" s="166" t="s">
        <v>5</v>
      </c>
      <c r="D15" s="101"/>
      <c r="E15" s="101"/>
      <c r="F15" s="101"/>
      <c r="G15" s="441"/>
      <c r="H15" s="101"/>
      <c r="I15" s="101"/>
      <c r="J15" s="441"/>
      <c r="K15" s="102"/>
      <c r="L15" s="233"/>
      <c r="M15" s="442"/>
      <c r="N15" s="102"/>
      <c r="O15" s="107"/>
      <c r="P15" s="442"/>
    </row>
    <row r="16" spans="1:16" ht="13.5" customHeight="1" thickBot="1">
      <c r="A16" s="427"/>
      <c r="B16" s="439"/>
      <c r="C16" s="167" t="s">
        <v>7</v>
      </c>
      <c r="D16" s="104">
        <v>18</v>
      </c>
      <c r="E16" s="104">
        <v>217</v>
      </c>
      <c r="F16" s="434">
        <v>67</v>
      </c>
      <c r="G16" s="446">
        <f t="shared" si="3"/>
        <v>0.30875576036866359</v>
      </c>
      <c r="H16" s="445">
        <v>2640</v>
      </c>
      <c r="I16" s="445">
        <v>534</v>
      </c>
      <c r="J16" s="446">
        <f t="shared" si="1"/>
        <v>0.20227272727272727</v>
      </c>
      <c r="K16" s="105">
        <f t="shared" si="0"/>
        <v>12.165898617511521</v>
      </c>
      <c r="L16" s="105">
        <f t="shared" si="4"/>
        <v>7.9701492537313436</v>
      </c>
      <c r="M16" s="447">
        <f t="shared" si="5"/>
        <v>0.65512211668928089</v>
      </c>
      <c r="N16" s="105">
        <f t="shared" ref="N16:N56" si="6">H16/(365*D16)*100</f>
        <v>40.182648401826484</v>
      </c>
      <c r="O16" s="105">
        <f>+I16/(D16*91)*100</f>
        <v>32.600732600732599</v>
      </c>
      <c r="P16" s="447">
        <f t="shared" si="2"/>
        <v>0.81131368631368628</v>
      </c>
    </row>
    <row r="17" spans="1:16" ht="13.5" customHeight="1" thickTop="1">
      <c r="A17" s="426"/>
      <c r="B17" s="428"/>
      <c r="C17" s="168" t="s">
        <v>2</v>
      </c>
      <c r="D17" s="101">
        <v>43</v>
      </c>
      <c r="E17" s="101">
        <v>1266</v>
      </c>
      <c r="F17" s="110">
        <v>359</v>
      </c>
      <c r="G17" s="441">
        <f t="shared" si="3"/>
        <v>0.28357030015797791</v>
      </c>
      <c r="H17" s="110">
        <v>8016</v>
      </c>
      <c r="I17" s="110">
        <v>1736</v>
      </c>
      <c r="J17" s="441">
        <f t="shared" si="1"/>
        <v>0.21656686626746507</v>
      </c>
      <c r="K17" s="107">
        <f t="shared" si="0"/>
        <v>6.3317535545023693</v>
      </c>
      <c r="L17" s="443">
        <f t="shared" si="4"/>
        <v>4.8356545961002784</v>
      </c>
      <c r="M17" s="442">
        <f t="shared" si="5"/>
        <v>0.76371491001284342</v>
      </c>
      <c r="N17" s="107">
        <f t="shared" si="6"/>
        <v>51.073590315387065</v>
      </c>
      <c r="O17" s="107">
        <f>+I17/(D17*91)*100</f>
        <v>44.364937388193205</v>
      </c>
      <c r="P17" s="442">
        <f t="shared" si="2"/>
        <v>0.86864732074312923</v>
      </c>
    </row>
    <row r="18" spans="1:16" ht="13.5" customHeight="1">
      <c r="A18" s="426" t="s">
        <v>1877</v>
      </c>
      <c r="B18" s="428" t="s">
        <v>1856</v>
      </c>
      <c r="C18" s="166" t="s">
        <v>4</v>
      </c>
      <c r="D18" s="101"/>
      <c r="E18" s="101"/>
      <c r="F18" s="101"/>
      <c r="G18" s="441"/>
      <c r="H18" s="101"/>
      <c r="I18" s="101"/>
      <c r="J18" s="441"/>
      <c r="K18" s="102"/>
      <c r="L18" s="233"/>
      <c r="M18" s="442"/>
      <c r="N18" s="102"/>
      <c r="O18" s="107"/>
      <c r="P18" s="442"/>
    </row>
    <row r="19" spans="1:16" ht="13.5" customHeight="1">
      <c r="A19" s="426"/>
      <c r="B19" s="428"/>
      <c r="C19" s="166" t="s">
        <v>5</v>
      </c>
      <c r="D19" s="101">
        <v>6</v>
      </c>
      <c r="E19" s="101"/>
      <c r="F19" s="101"/>
      <c r="G19" s="441"/>
      <c r="H19" s="101">
        <v>6556</v>
      </c>
      <c r="I19" s="101">
        <v>1498</v>
      </c>
      <c r="J19" s="441">
        <f t="shared" si="1"/>
        <v>0.22849298352654057</v>
      </c>
      <c r="K19" s="102"/>
      <c r="L19" s="233"/>
      <c r="M19" s="442"/>
      <c r="N19" s="102">
        <f t="shared" si="6"/>
        <v>299.36073059360734</v>
      </c>
      <c r="O19" s="107">
        <f>+I19/(D19*91)*100</f>
        <v>274.35897435897436</v>
      </c>
      <c r="P19" s="442">
        <f t="shared" si="2"/>
        <v>0.9164828460130473</v>
      </c>
    </row>
    <row r="20" spans="1:16" ht="13.5" customHeight="1" thickBot="1">
      <c r="A20" s="427"/>
      <c r="B20" s="439"/>
      <c r="C20" s="167" t="s">
        <v>7</v>
      </c>
      <c r="D20" s="104">
        <v>37</v>
      </c>
      <c r="E20" s="104">
        <v>1266</v>
      </c>
      <c r="F20" s="434">
        <v>359</v>
      </c>
      <c r="G20" s="446">
        <f t="shared" si="3"/>
        <v>0.28357030015797791</v>
      </c>
      <c r="H20" s="445">
        <v>1460</v>
      </c>
      <c r="I20" s="445">
        <v>238</v>
      </c>
      <c r="J20" s="446">
        <f t="shared" si="1"/>
        <v>0.16301369863013698</v>
      </c>
      <c r="K20" s="105">
        <f t="shared" si="0"/>
        <v>1.1532385466034756</v>
      </c>
      <c r="L20" s="105">
        <f t="shared" si="4"/>
        <v>0.6629526462395543</v>
      </c>
      <c r="M20" s="447">
        <f t="shared" si="5"/>
        <v>0.57486167817758604</v>
      </c>
      <c r="N20" s="105">
        <f t="shared" si="6"/>
        <v>10.810810810810811</v>
      </c>
      <c r="O20" s="105">
        <f>+I20/(D20*91)*100</f>
        <v>7.0686070686070686</v>
      </c>
      <c r="P20" s="447">
        <f t="shared" si="2"/>
        <v>0.65384615384615385</v>
      </c>
    </row>
    <row r="21" spans="1:16" ht="13.5" customHeight="1" thickTop="1">
      <c r="A21" s="426"/>
      <c r="B21" s="428"/>
      <c r="C21" s="168" t="s">
        <v>2</v>
      </c>
      <c r="D21" s="101">
        <v>12</v>
      </c>
      <c r="E21" s="101">
        <v>243</v>
      </c>
      <c r="F21" s="110">
        <v>62</v>
      </c>
      <c r="G21" s="441">
        <f t="shared" si="3"/>
        <v>0.2551440329218107</v>
      </c>
      <c r="H21" s="110">
        <v>1762</v>
      </c>
      <c r="I21" s="110">
        <v>355</v>
      </c>
      <c r="J21" s="441">
        <f t="shared" si="1"/>
        <v>0.2014755959137344</v>
      </c>
      <c r="K21" s="107">
        <f t="shared" si="0"/>
        <v>7.2510288065843618</v>
      </c>
      <c r="L21" s="443">
        <f t="shared" si="4"/>
        <v>5.725806451612903</v>
      </c>
      <c r="M21" s="442">
        <f t="shared" si="5"/>
        <v>0.78965435172641063</v>
      </c>
      <c r="N21" s="107">
        <f t="shared" si="6"/>
        <v>40.228310502283108</v>
      </c>
      <c r="O21" s="107">
        <f>+I21/(D21*91)*100</f>
        <v>32.509157509157511</v>
      </c>
      <c r="P21" s="442">
        <f t="shared" si="2"/>
        <v>0.80811640119245109</v>
      </c>
    </row>
    <row r="22" spans="1:16" ht="13.5" customHeight="1">
      <c r="A22" s="426" t="s">
        <v>1878</v>
      </c>
      <c r="B22" s="437" t="s">
        <v>1879</v>
      </c>
      <c r="C22" s="166" t="s">
        <v>4</v>
      </c>
      <c r="D22" s="101"/>
      <c r="E22" s="101"/>
      <c r="F22" s="101"/>
      <c r="G22" s="441"/>
      <c r="H22" s="101"/>
      <c r="I22" s="101"/>
      <c r="J22" s="441"/>
      <c r="K22" s="102"/>
      <c r="L22" s="233"/>
      <c r="M22" s="442"/>
      <c r="N22" s="102"/>
      <c r="O22" s="107"/>
      <c r="P22" s="442"/>
    </row>
    <row r="23" spans="1:16" ht="13.5" customHeight="1">
      <c r="A23" s="426"/>
      <c r="B23" s="416" t="s">
        <v>1893</v>
      </c>
      <c r="C23" s="166" t="s">
        <v>5</v>
      </c>
      <c r="D23" s="101"/>
      <c r="E23" s="101"/>
      <c r="F23" s="101"/>
      <c r="G23" s="441"/>
      <c r="H23" s="101">
        <v>1515</v>
      </c>
      <c r="I23" s="101">
        <v>321</v>
      </c>
      <c r="J23" s="441">
        <f t="shared" si="1"/>
        <v>0.21188118811881188</v>
      </c>
      <c r="K23" s="102"/>
      <c r="L23" s="233"/>
      <c r="M23" s="442"/>
      <c r="N23" s="102"/>
      <c r="O23" s="107"/>
      <c r="P23" s="442"/>
    </row>
    <row r="24" spans="1:16" ht="13.5" customHeight="1" thickBot="1">
      <c r="A24" s="427"/>
      <c r="B24" s="417" t="s">
        <v>1894</v>
      </c>
      <c r="C24" s="167" t="s">
        <v>7</v>
      </c>
      <c r="D24" s="104">
        <v>12</v>
      </c>
      <c r="E24" s="104">
        <v>243</v>
      </c>
      <c r="F24" s="434">
        <v>62</v>
      </c>
      <c r="G24" s="446">
        <f t="shared" si="3"/>
        <v>0.2551440329218107</v>
      </c>
      <c r="H24" s="445">
        <v>247</v>
      </c>
      <c r="I24" s="445">
        <v>34</v>
      </c>
      <c r="J24" s="446">
        <f t="shared" si="1"/>
        <v>0.13765182186234817</v>
      </c>
      <c r="K24" s="105">
        <f t="shared" si="0"/>
        <v>1.0164609053497942</v>
      </c>
      <c r="L24" s="105">
        <f t="shared" si="4"/>
        <v>0.54838709677419351</v>
      </c>
      <c r="M24" s="447">
        <f t="shared" si="5"/>
        <v>0.53950633407339688</v>
      </c>
      <c r="N24" s="105">
        <f t="shared" si="6"/>
        <v>5.6392694063926943</v>
      </c>
      <c r="O24" s="105">
        <f>+I24/(D24*91)*100</f>
        <v>3.1135531135531136</v>
      </c>
      <c r="P24" s="447">
        <f t="shared" si="2"/>
        <v>0.55211994483249538</v>
      </c>
    </row>
    <row r="25" spans="1:16" ht="13.5" customHeight="1" thickTop="1">
      <c r="A25" s="429"/>
      <c r="B25" s="440"/>
      <c r="C25" s="169" t="s">
        <v>2</v>
      </c>
      <c r="D25" s="101">
        <v>8</v>
      </c>
      <c r="E25" s="109">
        <v>96</v>
      </c>
      <c r="F25" s="110">
        <v>23</v>
      </c>
      <c r="G25" s="441">
        <f t="shared" si="3"/>
        <v>0.23958333333333334</v>
      </c>
      <c r="H25" s="110">
        <v>397</v>
      </c>
      <c r="I25" s="110">
        <v>84</v>
      </c>
      <c r="J25" s="441">
        <f t="shared" si="1"/>
        <v>0.21158690176322417</v>
      </c>
      <c r="K25" s="107">
        <f t="shared" si="0"/>
        <v>4.135416666666667</v>
      </c>
      <c r="L25" s="443">
        <f t="shared" si="4"/>
        <v>3.652173913043478</v>
      </c>
      <c r="M25" s="442">
        <f t="shared" si="5"/>
        <v>0.88314532909867471</v>
      </c>
      <c r="N25" s="107">
        <f t="shared" si="6"/>
        <v>13.595890410958905</v>
      </c>
      <c r="O25" s="107">
        <f>+I25/(D25*91)*100</f>
        <v>11.538461538461538</v>
      </c>
      <c r="P25" s="442">
        <f t="shared" si="2"/>
        <v>0.84867273784150354</v>
      </c>
    </row>
    <row r="26" spans="1:16" ht="13.5" customHeight="1">
      <c r="A26" s="426" t="s">
        <v>1880</v>
      </c>
      <c r="B26" s="428" t="s">
        <v>1858</v>
      </c>
      <c r="C26" s="166" t="s">
        <v>4</v>
      </c>
      <c r="D26" s="101"/>
      <c r="E26" s="101"/>
      <c r="F26" s="101"/>
      <c r="G26" s="441"/>
      <c r="H26" s="101"/>
      <c r="I26" s="101"/>
      <c r="J26" s="441"/>
      <c r="K26" s="102"/>
      <c r="L26" s="233"/>
      <c r="M26" s="442"/>
      <c r="N26" s="102"/>
      <c r="O26" s="107"/>
      <c r="P26" s="442"/>
    </row>
    <row r="27" spans="1:16" ht="13.5" customHeight="1">
      <c r="A27" s="426"/>
      <c r="B27" s="428"/>
      <c r="C27" s="166" t="s">
        <v>5</v>
      </c>
      <c r="D27" s="101"/>
      <c r="E27" s="101"/>
      <c r="F27" s="101"/>
      <c r="G27" s="441"/>
      <c r="H27" s="101">
        <v>322</v>
      </c>
      <c r="I27" s="101">
        <v>68</v>
      </c>
      <c r="J27" s="441">
        <f t="shared" si="1"/>
        <v>0.21118012422360249</v>
      </c>
      <c r="K27" s="102"/>
      <c r="L27" s="233"/>
      <c r="M27" s="442"/>
      <c r="N27" s="102"/>
      <c r="O27" s="107"/>
      <c r="P27" s="442"/>
    </row>
    <row r="28" spans="1:16" ht="13.5" customHeight="1" thickBot="1">
      <c r="A28" s="427"/>
      <c r="B28" s="439"/>
      <c r="C28" s="167" t="s">
        <v>7</v>
      </c>
      <c r="D28" s="104">
        <v>8</v>
      </c>
      <c r="E28" s="104">
        <v>96</v>
      </c>
      <c r="F28" s="434">
        <v>23</v>
      </c>
      <c r="G28" s="446">
        <f t="shared" si="3"/>
        <v>0.23958333333333334</v>
      </c>
      <c r="H28" s="445">
        <v>75</v>
      </c>
      <c r="I28" s="445">
        <v>16</v>
      </c>
      <c r="J28" s="446">
        <f t="shared" si="1"/>
        <v>0.21333333333333335</v>
      </c>
      <c r="K28" s="105">
        <f t="shared" si="0"/>
        <v>0.78125</v>
      </c>
      <c r="L28" s="105">
        <f t="shared" si="4"/>
        <v>0.69565217391304346</v>
      </c>
      <c r="M28" s="447">
        <f t="shared" si="5"/>
        <v>0.89043478260869557</v>
      </c>
      <c r="N28" s="105">
        <f t="shared" si="6"/>
        <v>2.5684931506849313</v>
      </c>
      <c r="O28" s="105">
        <f>+I28/(D28*91)*100</f>
        <v>2.197802197802198</v>
      </c>
      <c r="P28" s="447">
        <f t="shared" si="2"/>
        <v>0.85567765567765586</v>
      </c>
    </row>
    <row r="29" spans="1:16" ht="13.5" customHeight="1" thickTop="1">
      <c r="A29" s="429"/>
      <c r="B29" s="440"/>
      <c r="C29" s="169" t="s">
        <v>2</v>
      </c>
      <c r="D29" s="109">
        <v>7</v>
      </c>
      <c r="E29" s="109">
        <v>236</v>
      </c>
      <c r="F29" s="110">
        <v>43</v>
      </c>
      <c r="G29" s="441">
        <f t="shared" si="3"/>
        <v>0.18220338983050846</v>
      </c>
      <c r="H29" s="110">
        <v>826</v>
      </c>
      <c r="I29" s="110">
        <v>185</v>
      </c>
      <c r="J29" s="441">
        <f t="shared" si="1"/>
        <v>0.22397094430992737</v>
      </c>
      <c r="K29" s="107">
        <f t="shared" si="0"/>
        <v>3.5</v>
      </c>
      <c r="L29" s="443">
        <f t="shared" si="4"/>
        <v>4.3023255813953485</v>
      </c>
      <c r="M29" s="442">
        <f t="shared" si="5"/>
        <v>1.2292358803986709</v>
      </c>
      <c r="N29" s="107">
        <f t="shared" si="6"/>
        <v>32.328767123287669</v>
      </c>
      <c r="O29" s="107">
        <f>+I29/(D29*91)*100</f>
        <v>29.04238618524333</v>
      </c>
      <c r="P29" s="442">
        <f t="shared" si="2"/>
        <v>0.89834499640795051</v>
      </c>
    </row>
    <row r="30" spans="1:16" ht="13.5" customHeight="1">
      <c r="A30" s="426" t="s">
        <v>1881</v>
      </c>
      <c r="B30" s="428" t="s">
        <v>1882</v>
      </c>
      <c r="C30" s="166" t="s">
        <v>4</v>
      </c>
      <c r="D30" s="101"/>
      <c r="E30" s="101"/>
      <c r="F30" s="101"/>
      <c r="G30" s="441"/>
      <c r="H30" s="101"/>
      <c r="I30" s="101"/>
      <c r="J30" s="441"/>
      <c r="K30" s="102"/>
      <c r="L30" s="233"/>
      <c r="M30" s="442"/>
      <c r="N30" s="102"/>
      <c r="O30" s="107"/>
      <c r="P30" s="442"/>
    </row>
    <row r="31" spans="1:16" ht="13.5" customHeight="1">
      <c r="A31" s="426"/>
      <c r="B31" s="437" t="s">
        <v>1883</v>
      </c>
      <c r="C31" s="166" t="s">
        <v>5</v>
      </c>
      <c r="D31" s="101"/>
      <c r="E31" s="101"/>
      <c r="F31" s="111"/>
      <c r="G31" s="441"/>
      <c r="H31" s="101"/>
      <c r="I31" s="111"/>
      <c r="J31" s="441"/>
      <c r="K31" s="102"/>
      <c r="L31" s="233"/>
      <c r="M31" s="442"/>
      <c r="N31" s="102"/>
      <c r="O31" s="107"/>
      <c r="P31" s="442"/>
    </row>
    <row r="32" spans="1:16" ht="13.5" customHeight="1" thickBot="1">
      <c r="A32" s="427"/>
      <c r="B32" s="439"/>
      <c r="C32" s="167" t="s">
        <v>7</v>
      </c>
      <c r="D32" s="104">
        <v>7</v>
      </c>
      <c r="E32" s="104">
        <v>236</v>
      </c>
      <c r="F32" s="434">
        <v>43</v>
      </c>
      <c r="G32" s="446">
        <f t="shared" si="3"/>
        <v>0.18220338983050846</v>
      </c>
      <c r="H32" s="445">
        <v>826</v>
      </c>
      <c r="I32" s="445">
        <v>185</v>
      </c>
      <c r="J32" s="446">
        <f t="shared" si="1"/>
        <v>0.22397094430992737</v>
      </c>
      <c r="K32" s="106">
        <f t="shared" si="0"/>
        <v>3.5</v>
      </c>
      <c r="L32" s="105">
        <f t="shared" si="4"/>
        <v>4.3023255813953485</v>
      </c>
      <c r="M32" s="447">
        <f t="shared" si="5"/>
        <v>1.2292358803986709</v>
      </c>
      <c r="N32" s="105">
        <f t="shared" si="6"/>
        <v>32.328767123287669</v>
      </c>
      <c r="O32" s="105">
        <f>+I32/(D32*91)*100</f>
        <v>29.04238618524333</v>
      </c>
      <c r="P32" s="447">
        <f t="shared" si="2"/>
        <v>0.89834499640795051</v>
      </c>
    </row>
    <row r="33" spans="1:16" ht="13.5" customHeight="1" thickTop="1">
      <c r="A33" s="429"/>
      <c r="B33" s="428"/>
      <c r="C33" s="165" t="s">
        <v>2</v>
      </c>
      <c r="D33" s="110">
        <v>15</v>
      </c>
      <c r="E33" s="110">
        <v>668</v>
      </c>
      <c r="F33" s="433">
        <v>131</v>
      </c>
      <c r="G33" s="441">
        <f t="shared" si="3"/>
        <v>0.19610778443113772</v>
      </c>
      <c r="H33" s="431">
        <v>3343</v>
      </c>
      <c r="I33" s="433">
        <v>567</v>
      </c>
      <c r="J33" s="441">
        <f t="shared" si="1"/>
        <v>0.16960813640442715</v>
      </c>
      <c r="K33" s="107">
        <f t="shared" si="0"/>
        <v>5.0044910179640718</v>
      </c>
      <c r="L33" s="234">
        <f t="shared" si="4"/>
        <v>4.3282442748091601</v>
      </c>
      <c r="M33" s="442">
        <f t="shared" si="5"/>
        <v>0.86487202380272776</v>
      </c>
      <c r="N33" s="234">
        <f t="shared" si="6"/>
        <v>61.059360730593603</v>
      </c>
      <c r="O33" s="433">
        <f>+I33/(D33*91)*100</f>
        <v>41.53846153846154</v>
      </c>
      <c r="P33" s="442">
        <f t="shared" si="2"/>
        <v>0.68029637129248266</v>
      </c>
    </row>
    <row r="34" spans="1:16" ht="13.5" customHeight="1">
      <c r="A34" s="426" t="s">
        <v>1884</v>
      </c>
      <c r="B34" s="428" t="s">
        <v>1885</v>
      </c>
      <c r="C34" s="166" t="s">
        <v>4</v>
      </c>
      <c r="D34" s="101"/>
      <c r="E34" s="101"/>
      <c r="F34" s="257"/>
      <c r="G34" s="441"/>
      <c r="H34" s="430"/>
      <c r="I34" s="257"/>
      <c r="J34" s="441"/>
      <c r="K34" s="102"/>
      <c r="L34" s="432"/>
      <c r="M34" s="442"/>
      <c r="N34" s="432"/>
      <c r="O34" s="433"/>
      <c r="P34" s="442"/>
    </row>
    <row r="35" spans="1:16" ht="13.5" customHeight="1">
      <c r="A35" s="426"/>
      <c r="B35" s="428"/>
      <c r="C35" s="166" t="s">
        <v>5</v>
      </c>
      <c r="D35" s="101"/>
      <c r="E35" s="101"/>
      <c r="F35" s="257"/>
      <c r="G35" s="441"/>
      <c r="H35" s="430"/>
      <c r="I35" s="257"/>
      <c r="J35" s="441"/>
      <c r="K35" s="102"/>
      <c r="L35" s="432"/>
      <c r="M35" s="442"/>
      <c r="N35" s="432"/>
      <c r="O35" s="433"/>
      <c r="P35" s="442"/>
    </row>
    <row r="36" spans="1:16" ht="13.5" customHeight="1" thickBot="1">
      <c r="A36" s="427"/>
      <c r="B36" s="439"/>
      <c r="C36" s="167" t="s">
        <v>7</v>
      </c>
      <c r="D36" s="104">
        <v>15</v>
      </c>
      <c r="E36" s="434">
        <v>668</v>
      </c>
      <c r="F36" s="435">
        <v>131</v>
      </c>
      <c r="G36" s="446">
        <f t="shared" si="3"/>
        <v>0.19610778443113772</v>
      </c>
      <c r="H36" s="436">
        <v>3343</v>
      </c>
      <c r="I36" s="435">
        <v>567</v>
      </c>
      <c r="J36" s="446">
        <f t="shared" si="1"/>
        <v>0.16960813640442715</v>
      </c>
      <c r="K36" s="106">
        <f t="shared" si="0"/>
        <v>5.0044910179640718</v>
      </c>
      <c r="L36" s="105">
        <f t="shared" si="4"/>
        <v>4.3282442748091601</v>
      </c>
      <c r="M36" s="447">
        <f t="shared" si="5"/>
        <v>0.86487202380272776</v>
      </c>
      <c r="N36" s="105">
        <f t="shared" si="6"/>
        <v>61.059360730593603</v>
      </c>
      <c r="O36" s="435">
        <f>+I36/(D36*91)*100</f>
        <v>41.53846153846154</v>
      </c>
      <c r="P36" s="447">
        <f t="shared" si="2"/>
        <v>0.68029637129248266</v>
      </c>
    </row>
    <row r="37" spans="1:16" ht="13.5" customHeight="1" thickTop="1">
      <c r="A37" s="429"/>
      <c r="B37" s="440"/>
      <c r="C37" s="169" t="s">
        <v>2</v>
      </c>
      <c r="D37" s="109">
        <v>30</v>
      </c>
      <c r="E37" s="110">
        <v>1236</v>
      </c>
      <c r="F37" s="433">
        <v>288</v>
      </c>
      <c r="G37" s="441">
        <f t="shared" si="3"/>
        <v>0.23300970873786409</v>
      </c>
      <c r="H37" s="431">
        <v>6450</v>
      </c>
      <c r="I37" s="433">
        <v>1551</v>
      </c>
      <c r="J37" s="441">
        <f t="shared" si="1"/>
        <v>0.24046511627906977</v>
      </c>
      <c r="K37" s="107">
        <f t="shared" si="0"/>
        <v>5.2184466019417473</v>
      </c>
      <c r="L37" s="234">
        <f t="shared" si="4"/>
        <v>5.385416666666667</v>
      </c>
      <c r="M37" s="442">
        <f t="shared" si="5"/>
        <v>1.0319961240310078</v>
      </c>
      <c r="N37" s="234">
        <f t="shared" si="6"/>
        <v>58.904109589041099</v>
      </c>
      <c r="O37" s="433">
        <f>+I37/(D37*91)*100</f>
        <v>56.81318681318681</v>
      </c>
      <c r="P37" s="442">
        <f t="shared" si="2"/>
        <v>0.96450293892154348</v>
      </c>
    </row>
    <row r="38" spans="1:16" ht="13.5" customHeight="1">
      <c r="A38" s="426" t="s">
        <v>1886</v>
      </c>
      <c r="B38" s="428" t="s">
        <v>1887</v>
      </c>
      <c r="C38" s="166" t="s">
        <v>4</v>
      </c>
      <c r="D38" s="101"/>
      <c r="E38" s="101"/>
      <c r="F38" s="257"/>
      <c r="G38" s="441"/>
      <c r="H38" s="430"/>
      <c r="I38" s="257"/>
      <c r="J38" s="441"/>
      <c r="K38" s="102"/>
      <c r="L38" s="432"/>
      <c r="M38" s="442"/>
      <c r="N38" s="432"/>
      <c r="O38" s="433"/>
      <c r="P38" s="442"/>
    </row>
    <row r="39" spans="1:16" ht="13.5" customHeight="1">
      <c r="A39" s="426"/>
      <c r="B39" s="428" t="s">
        <v>1888</v>
      </c>
      <c r="C39" s="166" t="s">
        <v>5</v>
      </c>
      <c r="D39" s="101"/>
      <c r="E39" s="101"/>
      <c r="F39" s="257"/>
      <c r="G39" s="441"/>
      <c r="H39" s="430">
        <v>837</v>
      </c>
      <c r="I39" s="257">
        <v>153</v>
      </c>
      <c r="J39" s="441">
        <f t="shared" si="1"/>
        <v>0.18279569892473119</v>
      </c>
      <c r="K39" s="102"/>
      <c r="L39" s="432"/>
      <c r="M39" s="442"/>
      <c r="N39" s="432"/>
      <c r="O39" s="433"/>
      <c r="P39" s="442"/>
    </row>
    <row r="40" spans="1:16" ht="13.5" customHeight="1" thickBot="1">
      <c r="A40" s="427"/>
      <c r="B40" s="103"/>
      <c r="C40" s="167" t="s">
        <v>7</v>
      </c>
      <c r="D40" s="104">
        <v>30</v>
      </c>
      <c r="E40" s="104">
        <v>1236</v>
      </c>
      <c r="F40" s="435">
        <v>288</v>
      </c>
      <c r="G40" s="446">
        <f t="shared" si="3"/>
        <v>0.23300970873786409</v>
      </c>
      <c r="H40" s="436">
        <v>5613</v>
      </c>
      <c r="I40" s="435">
        <v>1398</v>
      </c>
      <c r="J40" s="446">
        <f t="shared" si="1"/>
        <v>0.24906467129877072</v>
      </c>
      <c r="K40" s="106">
        <f t="shared" si="0"/>
        <v>4.54126213592233</v>
      </c>
      <c r="L40" s="105">
        <f t="shared" si="4"/>
        <v>4.854166666666667</v>
      </c>
      <c r="M40" s="447">
        <f t="shared" si="5"/>
        <v>1.0689025476572245</v>
      </c>
      <c r="N40" s="105">
        <f t="shared" si="6"/>
        <v>51.260273972602747</v>
      </c>
      <c r="O40" s="435">
        <f>+I40/(D40*91)*100</f>
        <v>51.208791208791204</v>
      </c>
      <c r="P40" s="447">
        <f t="shared" si="2"/>
        <v>0.99899565960495917</v>
      </c>
    </row>
    <row r="41" spans="1:16" ht="13.5" customHeight="1" thickTop="1">
      <c r="A41" s="429"/>
      <c r="B41" s="108"/>
      <c r="C41" s="169" t="s">
        <v>2</v>
      </c>
      <c r="D41" s="109">
        <v>16</v>
      </c>
      <c r="E41" s="109">
        <v>183</v>
      </c>
      <c r="F41" s="433">
        <v>38</v>
      </c>
      <c r="G41" s="441">
        <f t="shared" si="3"/>
        <v>0.20765027322404372</v>
      </c>
      <c r="H41" s="431">
        <v>2715</v>
      </c>
      <c r="I41" s="433">
        <v>287</v>
      </c>
      <c r="J41" s="441">
        <f t="shared" si="1"/>
        <v>0.10570902394106814</v>
      </c>
      <c r="K41" s="107">
        <f t="shared" si="0"/>
        <v>14.836065573770492</v>
      </c>
      <c r="L41" s="234">
        <f t="shared" si="4"/>
        <v>7.5526315789473681</v>
      </c>
      <c r="M41" s="442">
        <f t="shared" si="5"/>
        <v>0.50907240476882809</v>
      </c>
      <c r="N41" s="234">
        <f t="shared" si="6"/>
        <v>46.489726027397261</v>
      </c>
      <c r="O41" s="433">
        <f>+I41/(D41*91)*100</f>
        <v>19.71153846153846</v>
      </c>
      <c r="P41" s="442">
        <f t="shared" si="2"/>
        <v>0.42399773338999852</v>
      </c>
    </row>
    <row r="42" spans="1:16" ht="13.5" customHeight="1">
      <c r="A42" s="426" t="s">
        <v>1889</v>
      </c>
      <c r="B42" s="428" t="s">
        <v>1890</v>
      </c>
      <c r="C42" s="166" t="s">
        <v>4</v>
      </c>
      <c r="D42" s="101"/>
      <c r="E42" s="101"/>
      <c r="F42" s="257"/>
      <c r="G42" s="441"/>
      <c r="H42" s="430"/>
      <c r="I42" s="257"/>
      <c r="J42" s="441"/>
      <c r="K42" s="102"/>
      <c r="L42" s="432"/>
      <c r="M42" s="442"/>
      <c r="N42" s="432"/>
      <c r="O42" s="433"/>
      <c r="P42" s="442"/>
    </row>
    <row r="43" spans="1:16" ht="13.5" customHeight="1">
      <c r="A43" s="426"/>
      <c r="B43" s="428"/>
      <c r="C43" s="166" t="s">
        <v>5</v>
      </c>
      <c r="D43" s="101"/>
      <c r="E43" s="101"/>
      <c r="F43" s="257"/>
      <c r="G43" s="441"/>
      <c r="H43" s="430"/>
      <c r="I43" s="257"/>
      <c r="J43" s="441"/>
      <c r="K43" s="102"/>
      <c r="L43" s="432"/>
      <c r="M43" s="442"/>
      <c r="N43" s="432"/>
      <c r="O43" s="433"/>
      <c r="P43" s="442"/>
    </row>
    <row r="44" spans="1:16" ht="13.5" customHeight="1" thickBot="1">
      <c r="A44" s="427"/>
      <c r="B44" s="439"/>
      <c r="C44" s="167" t="s">
        <v>7</v>
      </c>
      <c r="D44" s="104">
        <v>16</v>
      </c>
      <c r="E44" s="104">
        <v>183</v>
      </c>
      <c r="F44" s="435">
        <v>38</v>
      </c>
      <c r="G44" s="446">
        <f t="shared" si="3"/>
        <v>0.20765027322404372</v>
      </c>
      <c r="H44" s="436">
        <v>2715</v>
      </c>
      <c r="I44" s="435">
        <v>287</v>
      </c>
      <c r="J44" s="446">
        <f t="shared" si="1"/>
        <v>0.10570902394106814</v>
      </c>
      <c r="K44" s="106">
        <f t="shared" si="0"/>
        <v>14.836065573770492</v>
      </c>
      <c r="L44" s="105">
        <f t="shared" si="4"/>
        <v>7.5526315789473681</v>
      </c>
      <c r="M44" s="447">
        <f t="shared" si="5"/>
        <v>0.50907240476882809</v>
      </c>
      <c r="N44" s="105">
        <f t="shared" si="6"/>
        <v>46.489726027397261</v>
      </c>
      <c r="O44" s="435">
        <f>+I44/(D44*91)*100</f>
        <v>19.71153846153846</v>
      </c>
      <c r="P44" s="447">
        <f t="shared" si="2"/>
        <v>0.42399773338999852</v>
      </c>
    </row>
    <row r="45" spans="1:16" ht="13.5" customHeight="1" thickTop="1">
      <c r="A45" s="429"/>
      <c r="B45" s="440"/>
      <c r="C45" s="169" t="s">
        <v>2</v>
      </c>
      <c r="D45" s="109">
        <v>16</v>
      </c>
      <c r="E45" s="109">
        <v>182</v>
      </c>
      <c r="F45" s="433">
        <v>54</v>
      </c>
      <c r="G45" s="441">
        <f t="shared" si="3"/>
        <v>0.2967032967032967</v>
      </c>
      <c r="H45" s="431">
        <v>1576</v>
      </c>
      <c r="I45" s="433">
        <v>543</v>
      </c>
      <c r="J45" s="441">
        <f t="shared" si="1"/>
        <v>0.34454314720812185</v>
      </c>
      <c r="K45" s="107">
        <f t="shared" si="0"/>
        <v>8.6593406593406588</v>
      </c>
      <c r="L45" s="234">
        <f t="shared" si="4"/>
        <v>10.055555555555555</v>
      </c>
      <c r="M45" s="442">
        <f t="shared" si="5"/>
        <v>1.1612380146644106</v>
      </c>
      <c r="N45" s="234">
        <f t="shared" si="6"/>
        <v>26.986301369863014</v>
      </c>
      <c r="O45" s="433">
        <f>+I45/(D45*91)*100</f>
        <v>37.293956043956044</v>
      </c>
      <c r="P45" s="442">
        <f t="shared" si="2"/>
        <v>1.3819587772633457</v>
      </c>
    </row>
    <row r="46" spans="1:16" ht="13.5" customHeight="1">
      <c r="A46" s="426" t="s">
        <v>1891</v>
      </c>
      <c r="B46" s="428" t="s">
        <v>1865</v>
      </c>
      <c r="C46" s="166" t="s">
        <v>4</v>
      </c>
      <c r="D46" s="101"/>
      <c r="E46" s="101"/>
      <c r="F46" s="257"/>
      <c r="G46" s="441"/>
      <c r="H46" s="430"/>
      <c r="I46" s="257"/>
      <c r="J46" s="441"/>
      <c r="K46" s="102"/>
      <c r="L46" s="432"/>
      <c r="M46" s="442"/>
      <c r="N46" s="432"/>
      <c r="O46" s="433"/>
      <c r="P46" s="442"/>
    </row>
    <row r="47" spans="1:16" ht="13.5" customHeight="1">
      <c r="A47" s="426"/>
      <c r="B47" s="428"/>
      <c r="C47" s="166" t="s">
        <v>5</v>
      </c>
      <c r="D47" s="101"/>
      <c r="E47" s="101"/>
      <c r="F47" s="257"/>
      <c r="G47" s="441"/>
      <c r="H47" s="430"/>
      <c r="I47" s="257"/>
      <c r="J47" s="441"/>
      <c r="K47" s="102"/>
      <c r="L47" s="432"/>
      <c r="M47" s="442"/>
      <c r="N47" s="432"/>
      <c r="O47" s="433"/>
      <c r="P47" s="442"/>
    </row>
    <row r="48" spans="1:16" ht="13.5" customHeight="1" thickBot="1">
      <c r="A48" s="427"/>
      <c r="B48" s="439"/>
      <c r="C48" s="167" t="s">
        <v>7</v>
      </c>
      <c r="D48" s="104">
        <v>16</v>
      </c>
      <c r="E48" s="104">
        <v>182</v>
      </c>
      <c r="F48" s="435">
        <v>54</v>
      </c>
      <c r="G48" s="446">
        <f t="shared" si="3"/>
        <v>0.2967032967032967</v>
      </c>
      <c r="H48" s="436">
        <v>1576</v>
      </c>
      <c r="I48" s="435">
        <v>543</v>
      </c>
      <c r="J48" s="446">
        <f t="shared" si="1"/>
        <v>0.34454314720812185</v>
      </c>
      <c r="K48" s="106">
        <f t="shared" si="0"/>
        <v>8.6593406593406588</v>
      </c>
      <c r="L48" s="105">
        <f t="shared" si="4"/>
        <v>10.055555555555555</v>
      </c>
      <c r="M48" s="447">
        <f t="shared" si="5"/>
        <v>1.1612380146644106</v>
      </c>
      <c r="N48" s="105">
        <f t="shared" si="6"/>
        <v>26.986301369863014</v>
      </c>
      <c r="O48" s="435">
        <f>+I48/(D48*91)*100</f>
        <v>37.293956043956044</v>
      </c>
      <c r="P48" s="447">
        <f t="shared" si="2"/>
        <v>1.3819587772633457</v>
      </c>
    </row>
    <row r="49" spans="1:16" ht="13.5" customHeight="1" thickTop="1">
      <c r="A49" s="429"/>
      <c r="B49" s="440"/>
      <c r="C49" s="169" t="s">
        <v>2</v>
      </c>
      <c r="D49" s="109">
        <v>15</v>
      </c>
      <c r="E49" s="109">
        <v>86</v>
      </c>
      <c r="F49" s="433">
        <v>17</v>
      </c>
      <c r="G49" s="441">
        <f t="shared" si="3"/>
        <v>0.19767441860465115</v>
      </c>
      <c r="H49" s="431">
        <v>2537</v>
      </c>
      <c r="I49" s="433">
        <v>497</v>
      </c>
      <c r="J49" s="441">
        <f t="shared" si="1"/>
        <v>0.19590067008277492</v>
      </c>
      <c r="K49" s="107">
        <f t="shared" si="0"/>
        <v>29.5</v>
      </c>
      <c r="L49" s="234">
        <f t="shared" si="4"/>
        <v>29.235294117647058</v>
      </c>
      <c r="M49" s="442">
        <f t="shared" si="5"/>
        <v>0.99102691924227315</v>
      </c>
      <c r="N49" s="234">
        <f t="shared" si="6"/>
        <v>46.337899543378995</v>
      </c>
      <c r="O49" s="433">
        <f>+I49/(D49*91)*100</f>
        <v>36.410256410256409</v>
      </c>
      <c r="P49" s="442">
        <f t="shared" si="2"/>
        <v>0.78575543494739397</v>
      </c>
    </row>
    <row r="50" spans="1:16" ht="13.5" customHeight="1">
      <c r="A50" s="426" t="s">
        <v>1892</v>
      </c>
      <c r="B50" s="428" t="s">
        <v>1895</v>
      </c>
      <c r="C50" s="166" t="s">
        <v>4</v>
      </c>
      <c r="D50" s="101"/>
      <c r="E50" s="101"/>
      <c r="F50" s="257"/>
      <c r="G50" s="441"/>
      <c r="H50" s="430"/>
      <c r="I50" s="257"/>
      <c r="J50" s="441"/>
      <c r="K50" s="102"/>
      <c r="L50" s="432"/>
      <c r="M50" s="442"/>
      <c r="N50" s="432"/>
      <c r="O50" s="433"/>
      <c r="P50" s="442"/>
    </row>
    <row r="51" spans="1:16" ht="13.5" customHeight="1">
      <c r="A51" s="426"/>
      <c r="B51" s="437" t="s">
        <v>1896</v>
      </c>
      <c r="C51" s="166" t="s">
        <v>5</v>
      </c>
      <c r="D51" s="101"/>
      <c r="E51" s="101"/>
      <c r="F51" s="257"/>
      <c r="G51" s="441"/>
      <c r="H51" s="430"/>
      <c r="I51" s="257"/>
      <c r="J51" s="441"/>
      <c r="K51" s="102"/>
      <c r="L51" s="432"/>
      <c r="M51" s="442"/>
      <c r="N51" s="432"/>
      <c r="O51" s="433"/>
      <c r="P51" s="442"/>
    </row>
    <row r="52" spans="1:16" ht="13.5" customHeight="1" thickBot="1">
      <c r="A52" s="427"/>
      <c r="B52" s="103"/>
      <c r="C52" s="167" t="s">
        <v>7</v>
      </c>
      <c r="D52" s="104">
        <v>15</v>
      </c>
      <c r="E52" s="104">
        <v>86</v>
      </c>
      <c r="F52" s="435">
        <v>17</v>
      </c>
      <c r="G52" s="446">
        <f t="shared" si="3"/>
        <v>0.19767441860465115</v>
      </c>
      <c r="H52" s="436">
        <v>2537</v>
      </c>
      <c r="I52" s="435">
        <v>497</v>
      </c>
      <c r="J52" s="446">
        <f t="shared" si="1"/>
        <v>0.19590067008277492</v>
      </c>
      <c r="K52" s="106">
        <f t="shared" si="0"/>
        <v>29.5</v>
      </c>
      <c r="L52" s="105">
        <f t="shared" si="4"/>
        <v>29.235294117647058</v>
      </c>
      <c r="M52" s="447">
        <f t="shared" si="5"/>
        <v>0.99102691924227315</v>
      </c>
      <c r="N52" s="105">
        <f t="shared" si="6"/>
        <v>46.337899543378995</v>
      </c>
      <c r="O52" s="435">
        <f>+I52/(D52*91)*100</f>
        <v>36.410256410256409</v>
      </c>
      <c r="P52" s="447">
        <f t="shared" si="2"/>
        <v>0.78575543494739397</v>
      </c>
    </row>
    <row r="53" spans="1:16" ht="12.75" customHeight="1" thickTop="1">
      <c r="A53" s="951" t="s">
        <v>3</v>
      </c>
      <c r="B53" s="952"/>
      <c r="C53" s="107" t="s">
        <v>2</v>
      </c>
      <c r="D53" s="110">
        <f>D9+D13+D17+D21+D25+D29+D33+D37+D41+D45+D49</f>
        <v>240</v>
      </c>
      <c r="E53" s="110">
        <f>E9+E13+E17+E21+E25+E29+E33+E37+E41+E45+E49</f>
        <v>6379</v>
      </c>
      <c r="F53" s="110">
        <f>F9+F13+F17+F21+F25+F29+F33+F37+F41+F45+F49</f>
        <v>1618</v>
      </c>
      <c r="G53" s="441">
        <f t="shared" si="3"/>
        <v>0.25364477190782253</v>
      </c>
      <c r="H53" s="431">
        <f>H9+H13+H17+H21+H25+H29+H33+H37+H41+H45+H49</f>
        <v>45795</v>
      </c>
      <c r="I53" s="431">
        <f>I9+I13+I17+I21+I25+I29+I33+I37+I41+I45+I49</f>
        <v>9756</v>
      </c>
      <c r="J53" s="441">
        <f t="shared" si="1"/>
        <v>0.21303635768096954</v>
      </c>
      <c r="K53" s="107">
        <f t="shared" si="0"/>
        <v>7.1790249255369183</v>
      </c>
      <c r="L53" s="234">
        <f t="shared" si="4"/>
        <v>6.0296662546353526</v>
      </c>
      <c r="M53" s="442">
        <f t="shared" si="5"/>
        <v>0.83990044848387191</v>
      </c>
      <c r="N53" s="234">
        <f t="shared" si="6"/>
        <v>52.277397260273972</v>
      </c>
      <c r="O53" s="433">
        <f>+I53/(D53*91)*100</f>
        <v>44.670329670329672</v>
      </c>
      <c r="P53" s="442">
        <f t="shared" si="2"/>
        <v>0.85448648959949325</v>
      </c>
    </row>
    <row r="54" spans="1:16" ht="12.75" customHeight="1">
      <c r="A54" s="953"/>
      <c r="B54" s="954"/>
      <c r="C54" s="424" t="s">
        <v>4</v>
      </c>
      <c r="D54" s="110">
        <f t="shared" ref="D54:F56" si="7">D10+D14+D18+D22+D26+D30+D34+D38+D42+D46+D50</f>
        <v>0</v>
      </c>
      <c r="E54" s="110">
        <f t="shared" si="7"/>
        <v>0</v>
      </c>
      <c r="F54" s="257"/>
      <c r="G54" s="441"/>
      <c r="H54" s="431">
        <f t="shared" ref="H54:I56" si="8">H10+H14+H18+H22+H26+H30+H34+H38+H42+H46+H50</f>
        <v>0</v>
      </c>
      <c r="I54" s="257"/>
      <c r="J54" s="441"/>
      <c r="K54" s="102"/>
      <c r="L54" s="432"/>
      <c r="M54" s="442"/>
      <c r="N54" s="432"/>
      <c r="O54" s="433"/>
      <c r="P54" s="442"/>
    </row>
    <row r="55" spans="1:16" ht="12.75" customHeight="1">
      <c r="A55" s="953"/>
      <c r="B55" s="954"/>
      <c r="C55" s="424" t="s">
        <v>5</v>
      </c>
      <c r="D55" s="110">
        <f t="shared" si="7"/>
        <v>12</v>
      </c>
      <c r="E55" s="110">
        <f t="shared" si="7"/>
        <v>0</v>
      </c>
      <c r="F55" s="257"/>
      <c r="G55" s="441"/>
      <c r="H55" s="431">
        <f t="shared" si="8"/>
        <v>13487</v>
      </c>
      <c r="I55" s="431">
        <f t="shared" si="8"/>
        <v>3215</v>
      </c>
      <c r="J55" s="441">
        <f t="shared" si="1"/>
        <v>0.23837769704159562</v>
      </c>
      <c r="K55" s="102"/>
      <c r="L55" s="432"/>
      <c r="M55" s="442"/>
      <c r="N55" s="432">
        <f t="shared" si="6"/>
        <v>307.92237442922374</v>
      </c>
      <c r="O55" s="433">
        <f>+I55/(D55*91)*100</f>
        <v>294.41391941391942</v>
      </c>
      <c r="P55" s="442">
        <f t="shared" si="2"/>
        <v>0.95613032329870773</v>
      </c>
    </row>
    <row r="56" spans="1:16" ht="12.75" customHeight="1">
      <c r="A56" s="955"/>
      <c r="B56" s="956"/>
      <c r="C56" s="425" t="s">
        <v>7</v>
      </c>
      <c r="D56" s="110">
        <f t="shared" si="7"/>
        <v>228</v>
      </c>
      <c r="E56" s="110">
        <f t="shared" si="7"/>
        <v>6379</v>
      </c>
      <c r="F56" s="110">
        <f t="shared" si="7"/>
        <v>1618</v>
      </c>
      <c r="G56" s="441">
        <f t="shared" si="3"/>
        <v>0.25364477190782253</v>
      </c>
      <c r="H56" s="431">
        <f t="shared" si="8"/>
        <v>32308</v>
      </c>
      <c r="I56" s="431">
        <f t="shared" si="8"/>
        <v>6541</v>
      </c>
      <c r="J56" s="441">
        <f t="shared" si="1"/>
        <v>0.20245759564194626</v>
      </c>
      <c r="K56" s="102">
        <f t="shared" si="0"/>
        <v>5.0647436902335787</v>
      </c>
      <c r="L56" s="233">
        <f t="shared" si="4"/>
        <v>4.0426452410383193</v>
      </c>
      <c r="M56" s="442">
        <f t="shared" si="5"/>
        <v>0.79819345030900835</v>
      </c>
      <c r="N56" s="233">
        <f t="shared" si="6"/>
        <v>38.8223984619082</v>
      </c>
      <c r="O56" s="433">
        <f>+I56/(D56*91)*100</f>
        <v>31.525930210140736</v>
      </c>
      <c r="P56" s="442">
        <f t="shared" si="2"/>
        <v>0.81205519131110304</v>
      </c>
    </row>
  </sheetData>
  <mergeCells count="8">
    <mergeCell ref="A53:B56"/>
    <mergeCell ref="N7:P7"/>
    <mergeCell ref="A7:A8"/>
    <mergeCell ref="B7:B8"/>
    <mergeCell ref="C7:D7"/>
    <mergeCell ref="E7:G7"/>
    <mergeCell ref="H7:J7"/>
    <mergeCell ref="K7:M7"/>
  </mergeCells>
  <phoneticPr fontId="12" type="noConversion"/>
  <pageMargins left="0" right="0" top="0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SheetLayoutView="100" workbookViewId="0">
      <selection activeCell="F13" sqref="F13"/>
    </sheetView>
  </sheetViews>
  <sheetFormatPr defaultColWidth="9.140625" defaultRowHeight="12.75"/>
  <cols>
    <col min="1" max="1" width="6.42578125" style="2" customWidth="1"/>
    <col min="2" max="2" width="18.7109375" style="2" customWidth="1"/>
    <col min="3" max="3" width="7.42578125" style="2" customWidth="1"/>
    <col min="4" max="4" width="8.42578125" style="2" customWidth="1"/>
    <col min="5" max="5" width="9.7109375" style="2" customWidth="1"/>
    <col min="6" max="6" width="9.140625" style="2" customWidth="1"/>
    <col min="7" max="7" width="8.28515625" style="2" customWidth="1"/>
    <col min="8" max="8" width="9.7109375" style="2" customWidth="1"/>
    <col min="9" max="9" width="8.7109375" style="2" customWidth="1"/>
    <col min="10" max="16384" width="9.140625" style="2"/>
  </cols>
  <sheetData>
    <row r="1" spans="1:9" s="1" customFormat="1">
      <c r="A1" s="192"/>
      <c r="B1" s="193" t="s">
        <v>155</v>
      </c>
      <c r="C1" s="184" t="s">
        <v>155</v>
      </c>
      <c r="D1" s="188"/>
      <c r="E1" s="188"/>
      <c r="F1" s="188"/>
      <c r="G1" s="188"/>
      <c r="H1" s="188"/>
      <c r="I1" s="190"/>
    </row>
    <row r="2" spans="1:9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88"/>
      <c r="H2" s="188"/>
      <c r="I2" s="190"/>
    </row>
    <row r="3" spans="1:9">
      <c r="A3" s="192"/>
      <c r="B3" s="193"/>
      <c r="C3" s="184"/>
      <c r="D3" s="188"/>
      <c r="E3" s="188"/>
      <c r="F3" s="188"/>
      <c r="G3" s="188"/>
      <c r="H3" s="188"/>
      <c r="I3" s="190"/>
    </row>
    <row r="4" spans="1:9" ht="15.75" customHeight="1">
      <c r="A4" s="192"/>
      <c r="B4" s="193" t="s">
        <v>1788</v>
      </c>
      <c r="C4" s="185" t="s">
        <v>188</v>
      </c>
      <c r="D4" s="189"/>
      <c r="E4" s="189"/>
      <c r="F4" s="189"/>
      <c r="G4" s="189"/>
      <c r="H4" s="189"/>
      <c r="I4" s="191"/>
    </row>
    <row r="6" spans="1:9" ht="34.5" customHeight="1">
      <c r="A6" s="963" t="s">
        <v>153</v>
      </c>
      <c r="B6" s="962" t="s">
        <v>52</v>
      </c>
      <c r="C6" s="962" t="s">
        <v>154</v>
      </c>
      <c r="D6" s="962" t="s">
        <v>285</v>
      </c>
      <c r="E6" s="962"/>
      <c r="F6" s="962"/>
      <c r="G6" s="962" t="s">
        <v>195</v>
      </c>
      <c r="H6" s="962"/>
      <c r="I6" s="962"/>
    </row>
    <row r="7" spans="1:9" ht="35.25" customHeight="1">
      <c r="A7" s="963"/>
      <c r="B7" s="962"/>
      <c r="C7" s="962"/>
      <c r="D7" s="355" t="s">
        <v>1808</v>
      </c>
      <c r="E7" s="349" t="s">
        <v>1809</v>
      </c>
      <c r="F7" s="349" t="s">
        <v>1804</v>
      </c>
      <c r="G7" s="355" t="s">
        <v>1808</v>
      </c>
      <c r="H7" s="349" t="s">
        <v>1809</v>
      </c>
      <c r="I7" s="349" t="s">
        <v>1804</v>
      </c>
    </row>
    <row r="8" spans="1:9" ht="24.95" customHeight="1">
      <c r="A8" s="206"/>
      <c r="B8" s="263" t="s">
        <v>1899</v>
      </c>
      <c r="C8" s="115"/>
      <c r="D8" s="114">
        <v>462</v>
      </c>
      <c r="E8" s="114">
        <v>75</v>
      </c>
      <c r="F8" s="452">
        <f>E8/D8</f>
        <v>0.16233766233766234</v>
      </c>
      <c r="G8" s="450">
        <v>1850</v>
      </c>
      <c r="H8" s="450">
        <v>300</v>
      </c>
      <c r="I8" s="452">
        <f>H8/G8</f>
        <v>0.16216216216216217</v>
      </c>
    </row>
    <row r="9" spans="1:9" ht="24.95" customHeight="1">
      <c r="A9" s="206"/>
      <c r="B9" s="263" t="s">
        <v>1900</v>
      </c>
      <c r="C9" s="115"/>
      <c r="D9" s="115">
        <v>2</v>
      </c>
      <c r="E9" s="115"/>
      <c r="F9" s="100"/>
      <c r="G9" s="451">
        <v>8</v>
      </c>
      <c r="H9" s="451"/>
      <c r="I9" s="100"/>
    </row>
    <row r="10" spans="1:9" ht="24.95" customHeight="1">
      <c r="A10" s="264"/>
      <c r="B10" s="263"/>
      <c r="C10" s="115"/>
      <c r="D10" s="115"/>
      <c r="E10" s="115"/>
      <c r="F10" s="100"/>
      <c r="G10" s="451"/>
      <c r="H10" s="451"/>
      <c r="I10" s="100"/>
    </row>
    <row r="11" spans="1:9" ht="24.95" customHeight="1">
      <c r="A11" s="206"/>
      <c r="B11" s="263"/>
      <c r="C11" s="115"/>
      <c r="D11" s="115"/>
      <c r="E11" s="115"/>
      <c r="F11" s="100"/>
      <c r="G11" s="451"/>
      <c r="H11" s="451"/>
      <c r="I11" s="100"/>
    </row>
    <row r="12" spans="1:9" ht="24.95" customHeight="1">
      <c r="A12" s="206"/>
      <c r="B12" s="263"/>
      <c r="C12" s="115"/>
      <c r="D12" s="115"/>
      <c r="E12" s="115"/>
      <c r="F12" s="100"/>
      <c r="G12" s="451"/>
      <c r="H12" s="451"/>
      <c r="I12" s="100"/>
    </row>
    <row r="13" spans="1:9" ht="24.95" customHeight="1">
      <c r="A13" s="206"/>
      <c r="B13" s="263"/>
      <c r="C13" s="115"/>
      <c r="D13" s="115"/>
      <c r="E13" s="115"/>
      <c r="F13" s="100"/>
      <c r="G13" s="451"/>
      <c r="H13" s="451"/>
      <c r="I13" s="100"/>
    </row>
    <row r="14" spans="1:9" ht="24.95" customHeight="1">
      <c r="A14" s="206"/>
      <c r="B14" s="263"/>
      <c r="C14" s="115"/>
      <c r="D14" s="115"/>
      <c r="E14" s="115"/>
      <c r="F14" s="100"/>
      <c r="G14" s="451"/>
      <c r="H14" s="451"/>
      <c r="I14" s="100"/>
    </row>
    <row r="15" spans="1:9" ht="24.95" customHeight="1">
      <c r="A15" s="206"/>
      <c r="B15" s="263"/>
      <c r="C15" s="115"/>
      <c r="D15" s="115"/>
      <c r="E15" s="115"/>
      <c r="F15" s="100"/>
      <c r="G15" s="451"/>
      <c r="H15" s="451"/>
      <c r="I15" s="100"/>
    </row>
    <row r="16" spans="1:9" ht="24.95" customHeight="1">
      <c r="A16" s="206"/>
      <c r="B16" s="263"/>
      <c r="C16" s="115"/>
      <c r="D16" s="115"/>
      <c r="E16" s="115"/>
      <c r="F16" s="100"/>
      <c r="G16" s="451"/>
      <c r="H16" s="451"/>
      <c r="I16" s="100"/>
    </row>
    <row r="17" spans="1:9" ht="24.95" customHeight="1">
      <c r="A17" s="206"/>
      <c r="B17" s="263"/>
      <c r="C17" s="115"/>
      <c r="D17" s="115"/>
      <c r="E17" s="115"/>
      <c r="F17" s="100"/>
      <c r="G17" s="451"/>
      <c r="H17" s="451"/>
      <c r="I17" s="100"/>
    </row>
    <row r="18" spans="1:9" ht="24.95" customHeight="1">
      <c r="A18" s="964" t="s">
        <v>86</v>
      </c>
      <c r="B18" s="964"/>
      <c r="C18" s="265"/>
      <c r="D18" s="265">
        <f>SUM(D8:D17)</f>
        <v>464</v>
      </c>
      <c r="E18" s="265">
        <f t="shared" ref="E18:I18" si="0">SUM(E8:E17)</f>
        <v>75</v>
      </c>
      <c r="F18" s="453">
        <f t="shared" si="0"/>
        <v>0.16233766233766234</v>
      </c>
      <c r="G18" s="265">
        <f t="shared" si="0"/>
        <v>1858</v>
      </c>
      <c r="H18" s="265">
        <f t="shared" si="0"/>
        <v>300</v>
      </c>
      <c r="I18" s="453">
        <f t="shared" si="0"/>
        <v>0.16216216216216217</v>
      </c>
    </row>
  </sheetData>
  <mergeCells count="6">
    <mergeCell ref="G6:I6"/>
    <mergeCell ref="A6:A7"/>
    <mergeCell ref="A18:B18"/>
    <mergeCell ref="B6:B7"/>
    <mergeCell ref="C6:C7"/>
    <mergeCell ref="D6:F6"/>
  </mergeCells>
  <phoneticPr fontId="1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SheetLayoutView="100" workbookViewId="0">
      <selection activeCell="G11" sqref="G11"/>
    </sheetView>
  </sheetViews>
  <sheetFormatPr defaultColWidth="9.140625" defaultRowHeight="12.75"/>
  <cols>
    <col min="1" max="1" width="7.42578125" style="2" customWidth="1"/>
    <col min="2" max="2" width="29.7109375" style="2" customWidth="1"/>
    <col min="3" max="3" width="24.42578125" style="2" customWidth="1"/>
    <col min="4" max="5" width="11.140625" style="2" customWidth="1"/>
    <col min="6" max="6" width="8.85546875" style="2" customWidth="1"/>
    <col min="7" max="7" width="8.42578125" style="2" customWidth="1"/>
    <col min="8" max="8" width="9.28515625" style="2" customWidth="1"/>
    <col min="9" max="9" width="9.42578125" style="2" customWidth="1"/>
    <col min="10" max="10" width="8.42578125" style="2" customWidth="1"/>
    <col min="11" max="16384" width="9.140625" style="2"/>
  </cols>
  <sheetData>
    <row r="1" spans="1:10">
      <c r="A1" s="192"/>
      <c r="B1" s="193" t="s">
        <v>155</v>
      </c>
      <c r="C1" s="184" t="str">
        <f>Kadar.ode.!C1</f>
        <v>ОПШТА БОЛНИЦА СЕНТА</v>
      </c>
      <c r="D1" s="188"/>
      <c r="E1" s="188"/>
      <c r="F1" s="188"/>
      <c r="G1" s="188"/>
      <c r="H1" s="188"/>
      <c r="I1" s="190"/>
      <c r="J1" s="3"/>
    </row>
    <row r="2" spans="1:10">
      <c r="A2" s="192"/>
      <c r="B2" s="193" t="s">
        <v>156</v>
      </c>
      <c r="C2" s="184" t="str">
        <f>Kadar.ode.!C2</f>
        <v>08923507</v>
      </c>
      <c r="D2" s="188"/>
      <c r="E2" s="188"/>
      <c r="F2" s="188"/>
      <c r="G2" s="188"/>
      <c r="H2" s="188"/>
      <c r="I2" s="190"/>
      <c r="J2" s="3"/>
    </row>
    <row r="3" spans="1:10">
      <c r="A3" s="192"/>
      <c r="B3" s="193"/>
      <c r="C3" s="184"/>
      <c r="D3" s="188"/>
      <c r="E3" s="188"/>
      <c r="F3" s="188"/>
      <c r="G3" s="188"/>
      <c r="H3" s="188"/>
      <c r="I3" s="190"/>
      <c r="J3" s="3"/>
    </row>
    <row r="4" spans="1:10" ht="14.25">
      <c r="A4" s="192"/>
      <c r="B4" s="193" t="s">
        <v>1789</v>
      </c>
      <c r="C4" s="185" t="s">
        <v>260</v>
      </c>
      <c r="D4" s="189"/>
      <c r="E4" s="189"/>
      <c r="F4" s="189"/>
      <c r="G4" s="189"/>
      <c r="H4" s="189"/>
      <c r="I4" s="191"/>
    </row>
    <row r="5" spans="1:10" ht="12.75" customHeight="1"/>
    <row r="6" spans="1:10" s="1" customFormat="1" ht="23.25" customHeight="1">
      <c r="A6" s="970" t="s">
        <v>153</v>
      </c>
      <c r="B6" s="972" t="s">
        <v>52</v>
      </c>
      <c r="C6" s="972" t="s">
        <v>126</v>
      </c>
      <c r="D6" s="962" t="s">
        <v>189</v>
      </c>
      <c r="E6" s="962"/>
      <c r="F6" s="962"/>
      <c r="G6" s="965" t="s">
        <v>190</v>
      </c>
      <c r="H6" s="966"/>
      <c r="I6" s="967"/>
    </row>
    <row r="7" spans="1:10" s="1" customFormat="1" ht="37.5" customHeight="1" thickBot="1">
      <c r="A7" s="971"/>
      <c r="B7" s="973"/>
      <c r="C7" s="973"/>
      <c r="D7" s="235" t="s">
        <v>1808</v>
      </c>
      <c r="E7" s="350" t="s">
        <v>1809</v>
      </c>
      <c r="F7" s="350" t="s">
        <v>1804</v>
      </c>
      <c r="G7" s="235" t="s">
        <v>1808</v>
      </c>
      <c r="H7" s="350" t="s">
        <v>1809</v>
      </c>
      <c r="I7" s="350" t="s">
        <v>1804</v>
      </c>
    </row>
    <row r="8" spans="1:10" ht="21.95" customHeight="1" thickTop="1">
      <c r="A8" s="238"/>
      <c r="B8" s="117" t="s">
        <v>1901</v>
      </c>
      <c r="C8" s="118"/>
      <c r="D8" s="119">
        <v>281</v>
      </c>
      <c r="E8" s="119">
        <v>128</v>
      </c>
      <c r="F8" s="455">
        <f>E8/D8</f>
        <v>0.45551601423487542</v>
      </c>
      <c r="G8" s="119">
        <v>281</v>
      </c>
      <c r="H8" s="119">
        <v>128</v>
      </c>
      <c r="I8" s="456">
        <f>H8/G8</f>
        <v>0.45551601423487542</v>
      </c>
    </row>
    <row r="9" spans="1:10" ht="21.95" customHeight="1">
      <c r="A9" s="239"/>
      <c r="B9" s="120" t="s">
        <v>1902</v>
      </c>
      <c r="C9" s="100">
        <v>4</v>
      </c>
      <c r="D9" s="121">
        <v>689</v>
      </c>
      <c r="E9" s="121">
        <v>212</v>
      </c>
      <c r="F9" s="455">
        <f t="shared" ref="F9:F18" si="0">E9/D9</f>
        <v>0.30769230769230771</v>
      </c>
      <c r="G9" s="121">
        <v>689</v>
      </c>
      <c r="H9" s="121">
        <v>212</v>
      </c>
      <c r="I9" s="456">
        <f t="shared" ref="I9:I18" si="1">H9/G9</f>
        <v>0.30769230769230771</v>
      </c>
    </row>
    <row r="10" spans="1:10" ht="21.95" customHeight="1">
      <c r="A10" s="240"/>
      <c r="B10" s="454" t="s">
        <v>1856</v>
      </c>
      <c r="C10" s="100">
        <v>4</v>
      </c>
      <c r="D10" s="121">
        <v>125</v>
      </c>
      <c r="E10" s="121">
        <v>92</v>
      </c>
      <c r="F10" s="455">
        <f t="shared" si="0"/>
        <v>0.73599999999999999</v>
      </c>
      <c r="G10" s="121">
        <v>125</v>
      </c>
      <c r="H10" s="121">
        <v>92</v>
      </c>
      <c r="I10" s="456">
        <f t="shared" si="1"/>
        <v>0.73599999999999999</v>
      </c>
    </row>
    <row r="11" spans="1:10" ht="21.95" customHeight="1">
      <c r="A11" s="239"/>
      <c r="B11" s="122" t="s">
        <v>1903</v>
      </c>
      <c r="C11" s="100"/>
      <c r="D11" s="124">
        <v>13</v>
      </c>
      <c r="E11" s="124">
        <v>2</v>
      </c>
      <c r="F11" s="455">
        <f t="shared" si="0"/>
        <v>0.15384615384615385</v>
      </c>
      <c r="G11" s="124">
        <v>13</v>
      </c>
      <c r="H11" s="124">
        <v>2</v>
      </c>
      <c r="I11" s="456">
        <f t="shared" si="1"/>
        <v>0.15384615384615385</v>
      </c>
    </row>
    <row r="12" spans="1:10" ht="21.95" customHeight="1">
      <c r="A12" s="241"/>
      <c r="B12" s="120" t="s">
        <v>1904</v>
      </c>
      <c r="C12" s="123"/>
      <c r="D12" s="121">
        <v>79</v>
      </c>
      <c r="E12" s="121">
        <v>21</v>
      </c>
      <c r="F12" s="455">
        <f t="shared" si="0"/>
        <v>0.26582278481012656</v>
      </c>
      <c r="G12" s="121">
        <v>79</v>
      </c>
      <c r="H12" s="121">
        <v>21</v>
      </c>
      <c r="I12" s="456">
        <f t="shared" si="1"/>
        <v>0.26582278481012656</v>
      </c>
    </row>
    <row r="13" spans="1:10" ht="21.95" customHeight="1">
      <c r="A13" s="239"/>
      <c r="B13" s="125" t="s">
        <v>1905</v>
      </c>
      <c r="C13" s="123"/>
      <c r="D13" s="124">
        <v>84</v>
      </c>
      <c r="E13" s="124">
        <v>89</v>
      </c>
      <c r="F13" s="455">
        <f t="shared" si="0"/>
        <v>1.0595238095238095</v>
      </c>
      <c r="G13" s="124">
        <v>89</v>
      </c>
      <c r="H13" s="124">
        <v>89</v>
      </c>
      <c r="I13" s="456">
        <f t="shared" si="1"/>
        <v>1</v>
      </c>
    </row>
    <row r="14" spans="1:10" ht="21.95" customHeight="1">
      <c r="A14" s="241"/>
      <c r="B14" s="122" t="s">
        <v>1906</v>
      </c>
      <c r="C14" s="100"/>
      <c r="D14" s="121">
        <v>131</v>
      </c>
      <c r="E14" s="121">
        <v>125</v>
      </c>
      <c r="F14" s="455">
        <f t="shared" si="0"/>
        <v>0.95419847328244278</v>
      </c>
      <c r="G14" s="121">
        <v>131</v>
      </c>
      <c r="H14" s="121">
        <v>125</v>
      </c>
      <c r="I14" s="456">
        <f t="shared" si="1"/>
        <v>0.95419847328244278</v>
      </c>
    </row>
    <row r="15" spans="1:10" ht="21.95" customHeight="1">
      <c r="A15" s="239"/>
      <c r="B15" s="120" t="s">
        <v>1907</v>
      </c>
      <c r="C15" s="123"/>
      <c r="D15" s="124">
        <v>30</v>
      </c>
      <c r="E15" s="124">
        <v>19</v>
      </c>
      <c r="F15" s="455">
        <f t="shared" si="0"/>
        <v>0.6333333333333333</v>
      </c>
      <c r="G15" s="124">
        <v>30</v>
      </c>
      <c r="H15" s="124">
        <v>19</v>
      </c>
      <c r="I15" s="456">
        <f t="shared" si="1"/>
        <v>0.6333333333333333</v>
      </c>
    </row>
    <row r="16" spans="1:10" ht="21.95" customHeight="1">
      <c r="A16" s="241"/>
      <c r="B16" s="122" t="s">
        <v>1908</v>
      </c>
      <c r="C16" s="100"/>
      <c r="D16" s="121">
        <v>2</v>
      </c>
      <c r="E16" s="121"/>
      <c r="F16" s="455">
        <f t="shared" si="0"/>
        <v>0</v>
      </c>
      <c r="G16" s="121">
        <v>2</v>
      </c>
      <c r="H16" s="121"/>
      <c r="I16" s="456">
        <f t="shared" si="1"/>
        <v>0</v>
      </c>
    </row>
    <row r="17" spans="1:9" ht="21.95" customHeight="1" thickBot="1">
      <c r="A17" s="242"/>
      <c r="B17" s="126"/>
      <c r="C17" s="127"/>
      <c r="D17" s="128"/>
      <c r="E17" s="128"/>
      <c r="F17" s="459"/>
      <c r="G17" s="460"/>
      <c r="H17" s="460"/>
      <c r="I17" s="461"/>
    </row>
    <row r="18" spans="1:9" ht="24.95" customHeight="1" thickTop="1">
      <c r="A18" s="968" t="s">
        <v>86</v>
      </c>
      <c r="B18" s="969"/>
      <c r="C18" s="243"/>
      <c r="D18" s="244">
        <f>SUM(D8:D17)</f>
        <v>1434</v>
      </c>
      <c r="E18" s="244">
        <f>SUM(E8:E17)</f>
        <v>688</v>
      </c>
      <c r="F18" s="457">
        <f t="shared" si="0"/>
        <v>0.47977684797768477</v>
      </c>
      <c r="G18" s="244">
        <f>SUM(G8:G17)</f>
        <v>1439</v>
      </c>
      <c r="H18" s="244">
        <f>SUM(H8:H17)</f>
        <v>688</v>
      </c>
      <c r="I18" s="458">
        <f t="shared" si="1"/>
        <v>0.47810979847116053</v>
      </c>
    </row>
    <row r="19" spans="1:9" ht="12.95" customHeight="1"/>
    <row r="20" spans="1:9" ht="12.95" customHeight="1"/>
    <row r="21" spans="1:9" ht="12.95" customHeight="1"/>
    <row r="22" spans="1:9" ht="12.95" customHeight="1"/>
  </sheetData>
  <mergeCells count="6">
    <mergeCell ref="D6:F6"/>
    <mergeCell ref="G6:I6"/>
    <mergeCell ref="A18:B18"/>
    <mergeCell ref="A6:A7"/>
    <mergeCell ref="B6:B7"/>
    <mergeCell ref="C6:C7"/>
  </mergeCells>
  <phoneticPr fontId="1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25</vt:i4>
      </vt:variant>
    </vt:vector>
  </HeadingPairs>
  <TitlesOfParts>
    <vt:vector size="63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Usluge - Interno</vt:lpstr>
      <vt:lpstr>Usluge- onko</vt:lpstr>
      <vt:lpstr>Usluge-neo</vt:lpstr>
      <vt:lpstr>Usluge pulmo</vt:lpstr>
      <vt:lpstr>Usluge-neuro</vt:lpstr>
      <vt:lpstr>Usluge-psih</vt:lpstr>
      <vt:lpstr>Usluge-pedij</vt:lpstr>
      <vt:lpstr>Usluge-rehab</vt:lpstr>
      <vt:lpstr>Usluge-anest</vt:lpstr>
      <vt:lpstr>Usluge- očno</vt:lpstr>
      <vt:lpstr>Usluge-hir</vt:lpstr>
      <vt:lpstr>Usluge-ortop</vt:lpstr>
      <vt:lpstr>Usluge-urol</vt:lpstr>
      <vt:lpstr>Usluge-ORL</vt:lpstr>
      <vt:lpstr>Usluge-gin</vt:lpstr>
      <vt:lpstr>Dijagnostika</vt:lpstr>
      <vt:lpstr>Lab</vt:lpstr>
      <vt:lpstr>Dijalize</vt:lpstr>
      <vt:lpstr>Krv</vt:lpstr>
      <vt:lpstr>Krv_transfuz</vt:lpstr>
      <vt:lpstr>Lekovi</vt:lpstr>
      <vt:lpstr>Implantati</vt:lpstr>
      <vt:lpstr>Sanitet.mat</vt:lpstr>
      <vt:lpstr>Liste.čekanja</vt:lpstr>
      <vt:lpstr>Zbirna</vt:lpstr>
      <vt:lpstr>Kadar.nem.!Print_Area</vt:lpstr>
      <vt:lpstr>Krv!Print_Area</vt:lpstr>
      <vt:lpstr>Krv_transfuz!Print_Area</vt:lpstr>
      <vt:lpstr>Lab!Print_Area</vt:lpstr>
      <vt:lpstr>Lekovi!Print_Area</vt:lpstr>
      <vt:lpstr>Liste.čekanja!Print_Area</vt:lpstr>
      <vt:lpstr>Neonatologija!Print_Area</vt:lpstr>
      <vt:lpstr>Dijagnostika!Print_Titles</vt:lpstr>
      <vt:lpstr>Dijalize!Print_Titles</vt:lpstr>
      <vt:lpstr>DSG!Print_Titles</vt:lpstr>
      <vt:lpstr>Implantati!Print_Titles</vt:lpstr>
      <vt:lpstr>Kadar.zaj.med.del.!Print_Titles</vt:lpstr>
      <vt:lpstr>'Kapaciteti i korišćenje'!Print_Titles</vt:lpstr>
      <vt:lpstr>Lab!Print_Titles</vt:lpstr>
      <vt:lpstr>Lekovi!Print_Titles</vt:lpstr>
      <vt:lpstr>Liste.čekanja!Print_Titles</vt:lpstr>
      <vt:lpstr>'Usluge - Interno'!Print_Titles</vt:lpstr>
      <vt:lpstr>'Usluge- očno'!Print_Titles</vt:lpstr>
      <vt:lpstr>'Usluge-gin'!Print_Titles</vt:lpstr>
      <vt:lpstr>'Usluge-hir'!Print_Titles</vt:lpstr>
      <vt:lpstr>'Usluge-neuro'!Print_Titles</vt:lpstr>
      <vt:lpstr>'Usluge-ORL'!Print_Titles</vt:lpstr>
      <vt:lpstr>'Usluge-ortop'!Print_Titles</vt:lpstr>
      <vt:lpstr>'Usluge-psih'!Print_Titles</vt:lpstr>
      <vt:lpstr>'Usluge-urol'!Print_Titles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IT-admin</cp:lastModifiedBy>
  <cp:lastPrinted>2020-05-14T09:34:52Z</cp:lastPrinted>
  <dcterms:created xsi:type="dcterms:W3CDTF">1998-03-25T08:50:17Z</dcterms:created>
  <dcterms:modified xsi:type="dcterms:W3CDTF">2020-07-14T04:43:28Z</dcterms:modified>
</cp:coreProperties>
</file>